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30" windowHeight="6060" tabRatio="58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externalReferences>
    <externalReference r:id="rId15"/>
  </externalReferences>
  <definedNames>
    <definedName name="_xlnm.Print_Area" localSheetId="9">'１０月'!$B$2:$L$50</definedName>
    <definedName name="_xlnm.Print_Area" localSheetId="10">'１１月'!$B$2:$L$50</definedName>
    <definedName name="_xlnm.Print_Area" localSheetId="11">'１２月'!$B$2:$L$50</definedName>
    <definedName name="_xlnm.Print_Area" localSheetId="0">'１月'!$B$2:$L$50</definedName>
    <definedName name="_xlnm.Print_Area" localSheetId="1">'２月'!$B$2:$L$50</definedName>
    <definedName name="_xlnm.Print_Area" localSheetId="2">'３月'!$B$2:$L$50</definedName>
    <definedName name="_xlnm.Print_Area" localSheetId="3">'４月'!$B$2:$L$50</definedName>
    <definedName name="_xlnm.Print_Area" localSheetId="4">'５月'!$B$2:$L$50</definedName>
    <definedName name="_xlnm.Print_Area" localSheetId="5">'６月'!$B$2:$L$50</definedName>
    <definedName name="_xlnm.Print_Area" localSheetId="6">'７月'!$B$2:$L$50</definedName>
    <definedName name="_xlnm.Print_Area" localSheetId="7">'８月'!$B$2:$L$50</definedName>
    <definedName name="_xlnm.Print_Area" localSheetId="8">'９月'!$B$2:$L$50</definedName>
  </definedNames>
  <calcPr fullCalcOnLoad="1"/>
</workbook>
</file>

<file path=xl/sharedStrings.xml><?xml version="1.0" encoding="utf-8"?>
<sst xmlns="http://schemas.openxmlformats.org/spreadsheetml/2006/main" count="865" uniqueCount="74">
  <si>
    <t>前月末保管残高</t>
  </si>
  <si>
    <t>当月中入庫高</t>
  </si>
  <si>
    <t>当月中出庫高</t>
  </si>
  <si>
    <t>当月末保管残高</t>
  </si>
  <si>
    <t>備考</t>
  </si>
  <si>
    <t>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</si>
  <si>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</si>
  <si>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</si>
  <si>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</si>
  <si>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</si>
  <si>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</si>
  <si>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</si>
  <si>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</si>
  <si>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</si>
  <si>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</si>
  <si>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</si>
  <si>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</si>
  <si>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</si>
  <si>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鉄鋼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</si>
  <si>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</si>
  <si>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</si>
  <si>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</si>
  <si>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</si>
  <si>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</si>
  <si>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</si>
  <si>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</si>
  <si>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</si>
  <si>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</si>
  <si>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</si>
  <si>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</si>
  <si>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</si>
  <si>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</si>
  <si>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化学繊維織物</t>
  </si>
  <si>
    <t>その他の糸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</si>
  <si>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</si>
  <si>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</si>
  <si>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</si>
  <si>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</si>
  <si>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</si>
  <si>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</si>
  <si>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</si>
  <si>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</si>
  <si>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</si>
  <si>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動植物性飼肥料</t>
  </si>
  <si>
    <t>数  量</t>
  </si>
  <si>
    <t>金  額</t>
  </si>
  <si>
    <t>合    計</t>
  </si>
  <si>
    <t>受寄物月間入出庫及び月末保管残高報告書</t>
  </si>
  <si>
    <t>事  　項</t>
  </si>
  <si>
    <t>品  　目</t>
  </si>
  <si>
    <t>雑品</t>
  </si>
  <si>
    <t>板ガラス・同製品</t>
  </si>
  <si>
    <t>氏名又は名称</t>
  </si>
  <si>
    <t>営業所の名称</t>
  </si>
  <si>
    <t>発券・非発券の別</t>
  </si>
  <si>
    <t>トン</t>
  </si>
  <si>
    <t>トン</t>
  </si>
  <si>
    <t>栃木県倉庫協会</t>
  </si>
  <si>
    <t>普通倉庫合計</t>
  </si>
  <si>
    <t>栃木県</t>
  </si>
  <si>
    <t>トン</t>
  </si>
  <si>
    <t>１月</t>
  </si>
  <si>
    <t>2月</t>
  </si>
  <si>
    <t>3月</t>
  </si>
  <si>
    <t>４月</t>
  </si>
  <si>
    <t>5月</t>
  </si>
  <si>
    <t>6月</t>
  </si>
  <si>
    <t>７月</t>
  </si>
  <si>
    <t>８月</t>
  </si>
  <si>
    <t>９月</t>
  </si>
  <si>
    <t>１０月</t>
  </si>
  <si>
    <t>１１月</t>
  </si>
  <si>
    <t>１２月</t>
  </si>
  <si>
    <t>平成２９年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</si>
</sst>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</numFmts>
  <fonts count="42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176" fontId="0" fillId="0" borderId="32" xfId="49" applyNumberFormat="1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176" fontId="0" fillId="0" borderId="33" xfId="49" applyNumberFormat="1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27" xfId="49" applyFont="1" applyBorder="1" applyAlignment="1" applyProtection="1">
      <alignment vertical="center"/>
      <protection/>
    </xf>
    <xf numFmtId="38" fontId="0" fillId="0" borderId="36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14" xfId="49" applyFont="1" applyBorder="1" applyAlignment="1" applyProtection="1">
      <alignment vertical="center"/>
      <protection/>
    </xf>
    <xf numFmtId="38" fontId="0" fillId="0" borderId="15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21" xfId="49" applyFont="1" applyBorder="1" applyAlignment="1" applyProtection="1">
      <alignment vertical="center"/>
      <protection/>
    </xf>
    <xf numFmtId="38" fontId="0" fillId="0" borderId="22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55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wrapText="1"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176" fontId="0" fillId="0" borderId="33" xfId="49" applyNumberFormat="1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49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2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176" fontId="0" fillId="0" borderId="33" xfId="49" applyNumberFormat="1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176" fontId="0" fillId="0" borderId="33" xfId="49" applyNumberFormat="1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5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6" fontId="0" fillId="0" borderId="32" xfId="49" applyNumberFormat="1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6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27" xfId="49" applyFont="1" applyBorder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38" fontId="0" fillId="0" borderId="27" xfId="49" applyFont="1" applyFill="1" applyBorder="1" applyAlignment="1" applyProtection="1">
      <alignment vertical="center"/>
      <protection/>
    </xf>
    <xf numFmtId="38" fontId="0" fillId="0" borderId="36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vertical="center"/>
      <protection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8" fontId="0" fillId="0" borderId="17" xfId="49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6377;\&#21463;&#23492;&#29289;&#38306;&#20418;\&#21463;&#23492;&#29289;&#65288;&#65300;&#65296;&#21697;&#30446;&#21029;&#65289;\&#65298;&#65296;&#65297;&#65303;&#24180;\&#21463;&#23492;&#29289;&#22577;&#21578;&#26360;&#65288;&#21697;&#30446;&#21029;&#65289;1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寄物"/>
      <sheetName val="ｱｸﾃｨﾁｬﾚﾝｼﾞ"/>
      <sheetName val="池田興業"/>
      <sheetName val="石部運輸倉庫"/>
      <sheetName val="五十鈴倉庫"/>
      <sheetName val="いすゞﾗｲﾈｯｸｽ"/>
      <sheetName val="ｲﾝﾀｰﾛｼﾞｻｰﾋﾞｽ"/>
      <sheetName val="植竹虎太郎商店"/>
      <sheetName val="エクシング"/>
      <sheetName val="大阪大松運輸"/>
      <sheetName val="大坂屋運送"/>
      <sheetName val="大宮倉庫"/>
      <sheetName val="大谷通運"/>
      <sheetName val="カトーレック"/>
      <sheetName val="烏山通運"/>
      <sheetName val="ｶﾝﾀﾞｺｰﾎﾟﾚｰｼｮﾝ"/>
      <sheetName val="関東物流"/>
      <sheetName val="北関東運輸"/>
      <sheetName val="久和倉庫"/>
      <sheetName val="鯨岡倉庫"/>
      <sheetName val="クミカ"/>
      <sheetName val="久留生倉庫"/>
      <sheetName val="コマツ物流"/>
      <sheetName val="佐野物流ｾﾝﾀｰ"/>
      <sheetName val="サン永"/>
      <sheetName val="山晃物流倉庫"/>
      <sheetName val="三正運輸"/>
      <sheetName val="ｻﾝﾄﾘｰﾓﾙﾃｨﾝｸﾞ"/>
      <sheetName val="澁澤倉庫"/>
      <sheetName val="センコー"/>
      <sheetName val="第一倉庫"/>
      <sheetName val="塚本商会"/>
      <sheetName val="月島倉庫"/>
      <sheetName val="勅使川原精麦所"/>
      <sheetName val="ﾄｰｾﾛ･ﾛｼﾞｽﾃｨｸｽ"/>
      <sheetName val="東陽倉庫"/>
      <sheetName val="栃木県北通運"/>
      <sheetName val="栃木倉庫"/>
      <sheetName val="栃南通運"/>
      <sheetName val="外池荘五郎商店"/>
      <sheetName val="日新"/>
      <sheetName val="日通商事"/>
      <sheetName val="日本梱包運輸"/>
      <sheetName val="日本通運"/>
      <sheetName val="日本引越ｾﾝﾀｰ"/>
      <sheetName val="芳賀商事"/>
      <sheetName val="芳賀通運"/>
      <sheetName val="林工業所"/>
      <sheetName val="東両毛通運"/>
      <sheetName val="藤運輸"/>
      <sheetName val="不二ロジカーゴ"/>
      <sheetName val="古河物流"/>
      <sheetName val="堀江ソーケン"/>
      <sheetName val="ホンダ運送"/>
      <sheetName val="増山貨物自動車"/>
      <sheetName val="丸全昭和運輸"/>
      <sheetName val="丸栃物産"/>
      <sheetName val="都運送"/>
      <sheetName val="山本倉庫"/>
      <sheetName val="陽北運送"/>
      <sheetName val="立和運輸倉庫"/>
      <sheetName val="ﾛｼﾞﾊﾟﾙｴｸｽﾌﾟﾚｽ"/>
      <sheetName val="小山倉庫（退会）"/>
      <sheetName val="その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61</v>
      </c>
      <c r="E4" s="28" t="s">
        <v>54</v>
      </c>
      <c r="I4" s="26" t="s">
        <v>52</v>
      </c>
      <c r="J4" s="147" t="s">
        <v>57</v>
      </c>
      <c r="K4" s="147"/>
      <c r="L4" s="147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56</v>
      </c>
      <c r="G9" s="17" t="s">
        <v>5</v>
      </c>
      <c r="H9" s="18" t="s">
        <v>56</v>
      </c>
      <c r="I9" s="15" t="s">
        <v>5</v>
      </c>
      <c r="J9" s="16" t="s">
        <v>56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39">
        <v>33471</v>
      </c>
      <c r="E10" s="40">
        <v>8825676</v>
      </c>
      <c r="F10" s="41">
        <v>2121</v>
      </c>
      <c r="G10" s="42">
        <v>189982</v>
      </c>
      <c r="H10" s="43">
        <v>2642</v>
      </c>
      <c r="I10" s="40">
        <v>350753</v>
      </c>
      <c r="J10" s="29">
        <f aca="true" t="shared" si="0" ref="J10:J50">D10+F10-H10</f>
        <v>32950</v>
      </c>
      <c r="K10" s="30">
        <f aca="true" t="shared" si="1" ref="K10:K50">E10+G10-I10</f>
        <v>8664905</v>
      </c>
      <c r="L10" s="31"/>
      <c r="N10" s="60"/>
    </row>
    <row r="11" spans="2:12" ht="20.25" customHeight="1">
      <c r="B11" s="21">
        <v>2</v>
      </c>
      <c r="C11" s="22" t="s">
        <v>7</v>
      </c>
      <c r="D11" s="44">
        <v>1228</v>
      </c>
      <c r="E11" s="45">
        <v>137530</v>
      </c>
      <c r="F11" s="46">
        <v>0</v>
      </c>
      <c r="G11" s="47">
        <v>0</v>
      </c>
      <c r="H11" s="48">
        <v>0</v>
      </c>
      <c r="I11" s="45">
        <v>0</v>
      </c>
      <c r="J11" s="32">
        <f t="shared" si="0"/>
        <v>1228</v>
      </c>
      <c r="K11" s="33">
        <f t="shared" si="1"/>
        <v>137530</v>
      </c>
      <c r="L11" s="34"/>
    </row>
    <row r="12" spans="2:12" ht="20.25" customHeight="1">
      <c r="B12" s="21">
        <v>3</v>
      </c>
      <c r="C12" s="22" t="s">
        <v>8</v>
      </c>
      <c r="D12" s="44">
        <v>0</v>
      </c>
      <c r="E12" s="45">
        <v>0</v>
      </c>
      <c r="F12" s="46">
        <v>0</v>
      </c>
      <c r="G12" s="47">
        <v>0</v>
      </c>
      <c r="H12" s="48">
        <v>0</v>
      </c>
      <c r="I12" s="45">
        <v>0</v>
      </c>
      <c r="J12" s="32">
        <f t="shared" si="0"/>
        <v>0</v>
      </c>
      <c r="K12" s="33">
        <f t="shared" si="1"/>
        <v>0</v>
      </c>
      <c r="L12" s="34"/>
    </row>
    <row r="13" spans="2:12" ht="20.25" customHeight="1">
      <c r="B13" s="21">
        <v>4</v>
      </c>
      <c r="C13" s="22" t="s">
        <v>9</v>
      </c>
      <c r="D13" s="44">
        <v>1293</v>
      </c>
      <c r="E13" s="45">
        <v>165273</v>
      </c>
      <c r="F13" s="46">
        <v>864</v>
      </c>
      <c r="G13" s="47">
        <v>188082</v>
      </c>
      <c r="H13" s="48">
        <v>284</v>
      </c>
      <c r="I13" s="45">
        <v>39785</v>
      </c>
      <c r="J13" s="32">
        <f t="shared" si="0"/>
        <v>1873</v>
      </c>
      <c r="K13" s="33">
        <f t="shared" si="1"/>
        <v>313570</v>
      </c>
      <c r="L13" s="34"/>
    </row>
    <row r="14" spans="2:12" ht="20.25" customHeight="1">
      <c r="B14" s="21">
        <v>5</v>
      </c>
      <c r="C14" s="22" t="s">
        <v>10</v>
      </c>
      <c r="D14" s="44">
        <v>0</v>
      </c>
      <c r="E14" s="45">
        <v>0</v>
      </c>
      <c r="F14" s="46">
        <v>0</v>
      </c>
      <c r="G14" s="47">
        <v>0</v>
      </c>
      <c r="H14" s="48">
        <v>0</v>
      </c>
      <c r="I14" s="45">
        <v>0</v>
      </c>
      <c r="J14" s="32">
        <f t="shared" si="0"/>
        <v>0</v>
      </c>
      <c r="K14" s="33">
        <f t="shared" si="1"/>
        <v>0</v>
      </c>
      <c r="L14" s="34"/>
    </row>
    <row r="15" spans="2:12" ht="20.25" customHeight="1">
      <c r="B15" s="21">
        <v>6</v>
      </c>
      <c r="C15" s="22" t="s">
        <v>11</v>
      </c>
      <c r="D15" s="44">
        <v>0</v>
      </c>
      <c r="E15" s="45">
        <v>0</v>
      </c>
      <c r="F15" s="46">
        <v>0</v>
      </c>
      <c r="G15" s="47">
        <v>0</v>
      </c>
      <c r="H15" s="48">
        <v>0</v>
      </c>
      <c r="I15" s="45">
        <v>0</v>
      </c>
      <c r="J15" s="32">
        <f t="shared" si="0"/>
        <v>0</v>
      </c>
      <c r="K15" s="33">
        <f t="shared" si="1"/>
        <v>0</v>
      </c>
      <c r="L15" s="34"/>
    </row>
    <row r="16" spans="2:12" ht="20.25" customHeight="1">
      <c r="B16" s="21">
        <v>7</v>
      </c>
      <c r="C16" s="22" t="s">
        <v>12</v>
      </c>
      <c r="D16" s="44">
        <v>0</v>
      </c>
      <c r="E16" s="45">
        <v>0</v>
      </c>
      <c r="F16" s="46">
        <v>0</v>
      </c>
      <c r="G16" s="47">
        <v>0</v>
      </c>
      <c r="H16" s="48">
        <v>0</v>
      </c>
      <c r="I16" s="45">
        <v>0</v>
      </c>
      <c r="J16" s="32">
        <f t="shared" si="0"/>
        <v>0</v>
      </c>
      <c r="K16" s="33">
        <f t="shared" si="1"/>
        <v>0</v>
      </c>
      <c r="L16" s="34"/>
    </row>
    <row r="17" spans="2:12" ht="20.25" customHeight="1">
      <c r="B17" s="21">
        <v>8</v>
      </c>
      <c r="C17" s="22" t="s">
        <v>13</v>
      </c>
      <c r="D17" s="44">
        <v>0</v>
      </c>
      <c r="E17" s="45">
        <v>0</v>
      </c>
      <c r="F17" s="46">
        <v>0</v>
      </c>
      <c r="G17" s="47">
        <v>0</v>
      </c>
      <c r="H17" s="48">
        <v>0</v>
      </c>
      <c r="I17" s="45">
        <v>0</v>
      </c>
      <c r="J17" s="32">
        <f t="shared" si="0"/>
        <v>0</v>
      </c>
      <c r="K17" s="33">
        <f t="shared" si="1"/>
        <v>0</v>
      </c>
      <c r="L17" s="34"/>
    </row>
    <row r="18" spans="2:12" ht="20.25" customHeight="1">
      <c r="B18" s="21">
        <v>9</v>
      </c>
      <c r="C18" s="22" t="s">
        <v>14</v>
      </c>
      <c r="D18" s="44">
        <v>67</v>
      </c>
      <c r="E18" s="45">
        <v>9875</v>
      </c>
      <c r="F18" s="46">
        <v>38</v>
      </c>
      <c r="G18" s="47">
        <v>3900</v>
      </c>
      <c r="H18" s="48">
        <v>47</v>
      </c>
      <c r="I18" s="45">
        <v>4580</v>
      </c>
      <c r="J18" s="32">
        <f t="shared" si="0"/>
        <v>58</v>
      </c>
      <c r="K18" s="33">
        <f t="shared" si="1"/>
        <v>9195</v>
      </c>
      <c r="L18" s="34"/>
    </row>
    <row r="19" spans="2:12" ht="20.25" customHeight="1">
      <c r="B19" s="21">
        <v>10</v>
      </c>
      <c r="C19" s="22" t="s">
        <v>15</v>
      </c>
      <c r="D19" s="44">
        <v>0</v>
      </c>
      <c r="E19" s="45">
        <v>0</v>
      </c>
      <c r="F19" s="46">
        <v>0</v>
      </c>
      <c r="G19" s="47">
        <v>0</v>
      </c>
      <c r="H19" s="48">
        <v>0</v>
      </c>
      <c r="I19" s="45">
        <v>0</v>
      </c>
      <c r="J19" s="32">
        <f t="shared" si="0"/>
        <v>0</v>
      </c>
      <c r="K19" s="33">
        <f t="shared" si="1"/>
        <v>0</v>
      </c>
      <c r="L19" s="34"/>
    </row>
    <row r="20" spans="2:12" ht="20.25" customHeight="1">
      <c r="B20" s="21">
        <v>11</v>
      </c>
      <c r="C20" s="22" t="s">
        <v>16</v>
      </c>
      <c r="D20" s="44">
        <v>0</v>
      </c>
      <c r="E20" s="45">
        <v>0</v>
      </c>
      <c r="F20" s="46">
        <v>0</v>
      </c>
      <c r="G20" s="47">
        <v>0</v>
      </c>
      <c r="H20" s="48">
        <v>0</v>
      </c>
      <c r="I20" s="45">
        <v>0</v>
      </c>
      <c r="J20" s="32">
        <f t="shared" si="0"/>
        <v>0</v>
      </c>
      <c r="K20" s="33">
        <f t="shared" si="1"/>
        <v>0</v>
      </c>
      <c r="L20" s="34"/>
    </row>
    <row r="21" spans="2:12" ht="20.25" customHeight="1">
      <c r="B21" s="21">
        <v>12</v>
      </c>
      <c r="C21" s="22" t="s">
        <v>17</v>
      </c>
      <c r="D21" s="44">
        <v>0</v>
      </c>
      <c r="E21" s="45">
        <v>0</v>
      </c>
      <c r="F21" s="46">
        <v>0</v>
      </c>
      <c r="G21" s="47">
        <v>0</v>
      </c>
      <c r="H21" s="48">
        <v>0</v>
      </c>
      <c r="I21" s="45">
        <v>0</v>
      </c>
      <c r="J21" s="32">
        <f t="shared" si="0"/>
        <v>0</v>
      </c>
      <c r="K21" s="33">
        <f t="shared" si="1"/>
        <v>0</v>
      </c>
      <c r="L21" s="34"/>
    </row>
    <row r="22" spans="2:12" ht="20.25" customHeight="1">
      <c r="B22" s="21">
        <v>13</v>
      </c>
      <c r="C22" s="22" t="s">
        <v>18</v>
      </c>
      <c r="D22" s="44">
        <v>5009</v>
      </c>
      <c r="E22" s="45">
        <v>728120</v>
      </c>
      <c r="F22" s="46">
        <v>1878</v>
      </c>
      <c r="G22" s="47">
        <v>271520</v>
      </c>
      <c r="H22" s="48">
        <v>1526</v>
      </c>
      <c r="I22" s="45">
        <v>232000</v>
      </c>
      <c r="J22" s="32">
        <f t="shared" si="0"/>
        <v>5361</v>
      </c>
      <c r="K22" s="33">
        <f t="shared" si="1"/>
        <v>767640</v>
      </c>
      <c r="L22" s="34"/>
    </row>
    <row r="23" spans="2:12" s="60" customFormat="1" ht="20.25" customHeight="1">
      <c r="B23" s="61">
        <v>14</v>
      </c>
      <c r="C23" s="62" t="s">
        <v>19</v>
      </c>
      <c r="D23" s="63">
        <v>2648</v>
      </c>
      <c r="E23" s="59">
        <v>1609758</v>
      </c>
      <c r="F23" s="56">
        <v>1005</v>
      </c>
      <c r="G23" s="57">
        <v>1362100</v>
      </c>
      <c r="H23" s="58">
        <v>1048</v>
      </c>
      <c r="I23" s="59">
        <v>1304175</v>
      </c>
      <c r="J23" s="64">
        <f t="shared" si="0"/>
        <v>2605</v>
      </c>
      <c r="K23" s="65">
        <f t="shared" si="1"/>
        <v>1667683</v>
      </c>
      <c r="L23" s="71"/>
    </row>
    <row r="24" spans="2:12" ht="20.25" customHeight="1">
      <c r="B24" s="21">
        <v>15</v>
      </c>
      <c r="C24" s="22" t="s">
        <v>20</v>
      </c>
      <c r="D24" s="44">
        <v>25639</v>
      </c>
      <c r="E24" s="45">
        <v>3096490</v>
      </c>
      <c r="F24" s="46">
        <v>779</v>
      </c>
      <c r="G24" s="47">
        <v>1323602</v>
      </c>
      <c r="H24" s="48">
        <v>771</v>
      </c>
      <c r="I24" s="45">
        <v>1294014</v>
      </c>
      <c r="J24" s="32">
        <f t="shared" si="0"/>
        <v>25647</v>
      </c>
      <c r="K24" s="33">
        <f t="shared" si="1"/>
        <v>3126078</v>
      </c>
      <c r="L24" s="34"/>
    </row>
    <row r="25" spans="2:12" ht="20.25" customHeight="1">
      <c r="B25" s="21">
        <v>16</v>
      </c>
      <c r="C25" s="22" t="s">
        <v>21</v>
      </c>
      <c r="D25" s="44">
        <v>6178</v>
      </c>
      <c r="E25" s="45">
        <v>3623214</v>
      </c>
      <c r="F25" s="46">
        <f>5176+1</f>
        <v>5177</v>
      </c>
      <c r="G25" s="47">
        <f>1225141+654</f>
        <v>1225795</v>
      </c>
      <c r="H25" s="48">
        <f>4773+2</f>
        <v>4775</v>
      </c>
      <c r="I25" s="45">
        <f>1078018+3649</f>
        <v>1081667</v>
      </c>
      <c r="J25" s="32">
        <f t="shared" si="0"/>
        <v>6580</v>
      </c>
      <c r="K25" s="33">
        <f t="shared" si="1"/>
        <v>3767342</v>
      </c>
      <c r="L25" s="34"/>
    </row>
    <row r="26" spans="2:12" ht="20.25" customHeight="1">
      <c r="B26" s="21">
        <v>17</v>
      </c>
      <c r="C26" s="22" t="s">
        <v>22</v>
      </c>
      <c r="D26" s="44">
        <v>18833</v>
      </c>
      <c r="E26" s="45">
        <v>6604383</v>
      </c>
      <c r="F26" s="46">
        <v>6313</v>
      </c>
      <c r="G26" s="47">
        <v>1181852</v>
      </c>
      <c r="H26" s="48">
        <v>6369</v>
      </c>
      <c r="I26" s="45">
        <v>1285186</v>
      </c>
      <c r="J26" s="32">
        <f t="shared" si="0"/>
        <v>18777</v>
      </c>
      <c r="K26" s="33">
        <f t="shared" si="1"/>
        <v>6501049</v>
      </c>
      <c r="L26" s="34"/>
    </row>
    <row r="27" spans="2:12" ht="20.25" customHeight="1">
      <c r="B27" s="21">
        <v>18</v>
      </c>
      <c r="C27" s="22" t="s">
        <v>51</v>
      </c>
      <c r="D27" s="44">
        <v>2009</v>
      </c>
      <c r="E27" s="45">
        <v>324150</v>
      </c>
      <c r="F27" s="46">
        <v>226</v>
      </c>
      <c r="G27" s="47">
        <v>59350</v>
      </c>
      <c r="H27" s="48">
        <v>267</v>
      </c>
      <c r="I27" s="45">
        <v>69950</v>
      </c>
      <c r="J27" s="32">
        <f t="shared" si="0"/>
        <v>1968</v>
      </c>
      <c r="K27" s="33">
        <f t="shared" si="1"/>
        <v>313550</v>
      </c>
      <c r="L27" s="34"/>
    </row>
    <row r="28" spans="2:12" ht="20.25" customHeight="1">
      <c r="B28" s="21">
        <v>19</v>
      </c>
      <c r="C28" s="22" t="s">
        <v>23</v>
      </c>
      <c r="D28" s="44">
        <v>620</v>
      </c>
      <c r="E28" s="45">
        <v>68200</v>
      </c>
      <c r="F28" s="46">
        <v>680</v>
      </c>
      <c r="G28" s="47">
        <v>74800</v>
      </c>
      <c r="H28" s="48">
        <v>600</v>
      </c>
      <c r="I28" s="45">
        <v>66000</v>
      </c>
      <c r="J28" s="32">
        <f t="shared" si="0"/>
        <v>700</v>
      </c>
      <c r="K28" s="33">
        <f t="shared" si="1"/>
        <v>77000</v>
      </c>
      <c r="L28" s="34"/>
    </row>
    <row r="29" spans="2:12" s="60" customFormat="1" ht="20.25" customHeight="1">
      <c r="B29" s="61">
        <v>20</v>
      </c>
      <c r="C29" s="62" t="s">
        <v>24</v>
      </c>
      <c r="D29" s="73">
        <v>1061</v>
      </c>
      <c r="E29" s="59">
        <v>322071</v>
      </c>
      <c r="F29" s="74">
        <f>30+67</f>
        <v>97</v>
      </c>
      <c r="G29" s="57">
        <f>6000+66080</f>
        <v>72080</v>
      </c>
      <c r="H29" s="58">
        <f>22+26</f>
        <v>48</v>
      </c>
      <c r="I29" s="59">
        <f>4400+49790</f>
        <v>54190</v>
      </c>
      <c r="J29" s="64">
        <f t="shared" si="0"/>
        <v>1110</v>
      </c>
      <c r="K29" s="65">
        <f t="shared" si="1"/>
        <v>339961</v>
      </c>
      <c r="L29" s="71"/>
    </row>
    <row r="30" spans="2:12" s="60" customFormat="1" ht="20.25" customHeight="1">
      <c r="B30" s="61">
        <v>21</v>
      </c>
      <c r="C30" s="62" t="s">
        <v>25</v>
      </c>
      <c r="D30" s="63">
        <v>1423</v>
      </c>
      <c r="E30" s="59">
        <v>821160</v>
      </c>
      <c r="F30" s="56">
        <f>317+347</f>
        <v>664</v>
      </c>
      <c r="G30" s="57">
        <f>167940+70965</f>
        <v>238905</v>
      </c>
      <c r="H30" s="58">
        <f>312+274</f>
        <v>586</v>
      </c>
      <c r="I30" s="59">
        <f>194040+68970</f>
        <v>263010</v>
      </c>
      <c r="J30" s="64">
        <f t="shared" si="0"/>
        <v>1501</v>
      </c>
      <c r="K30" s="65">
        <f t="shared" si="1"/>
        <v>797055</v>
      </c>
      <c r="L30" s="71"/>
    </row>
    <row r="31" spans="2:12" s="60" customFormat="1" ht="20.25" customHeight="1">
      <c r="B31" s="61">
        <v>22</v>
      </c>
      <c r="C31" s="62" t="s">
        <v>26</v>
      </c>
      <c r="D31" s="63">
        <v>0</v>
      </c>
      <c r="E31" s="59">
        <v>0</v>
      </c>
      <c r="F31" s="56">
        <v>0</v>
      </c>
      <c r="G31" s="57">
        <v>0</v>
      </c>
      <c r="H31" s="58">
        <v>0</v>
      </c>
      <c r="I31" s="59">
        <v>0</v>
      </c>
      <c r="J31" s="64">
        <f t="shared" si="0"/>
        <v>0</v>
      </c>
      <c r="K31" s="65">
        <f t="shared" si="1"/>
        <v>0</v>
      </c>
      <c r="L31" s="71"/>
    </row>
    <row r="32" spans="2:12" s="60" customFormat="1" ht="20.25" customHeight="1">
      <c r="B32" s="61">
        <v>23</v>
      </c>
      <c r="C32" s="62" t="s">
        <v>27</v>
      </c>
      <c r="D32" s="63">
        <v>20</v>
      </c>
      <c r="E32" s="59">
        <v>14400</v>
      </c>
      <c r="F32" s="56">
        <v>4</v>
      </c>
      <c r="G32" s="57">
        <v>3914</v>
      </c>
      <c r="H32" s="58">
        <v>4</v>
      </c>
      <c r="I32" s="59">
        <v>4714</v>
      </c>
      <c r="J32" s="64">
        <f t="shared" si="0"/>
        <v>20</v>
      </c>
      <c r="K32" s="65">
        <f t="shared" si="1"/>
        <v>13600</v>
      </c>
      <c r="L32" s="71"/>
    </row>
    <row r="33" spans="2:12" s="60" customFormat="1" ht="20.25" customHeight="1">
      <c r="B33" s="61">
        <v>24</v>
      </c>
      <c r="C33" s="62" t="s">
        <v>28</v>
      </c>
      <c r="D33" s="63">
        <v>21578</v>
      </c>
      <c r="E33" s="59">
        <v>6639849</v>
      </c>
      <c r="F33" s="56">
        <v>15706</v>
      </c>
      <c r="G33" s="57">
        <v>4717965</v>
      </c>
      <c r="H33" s="72">
        <v>16135</v>
      </c>
      <c r="I33" s="59">
        <v>4971965</v>
      </c>
      <c r="J33" s="64">
        <f t="shared" si="0"/>
        <v>21149</v>
      </c>
      <c r="K33" s="65">
        <f t="shared" si="1"/>
        <v>6385849</v>
      </c>
      <c r="L33" s="71"/>
    </row>
    <row r="34" spans="2:12" s="60" customFormat="1" ht="32.25" customHeight="1">
      <c r="B34" s="61">
        <v>25</v>
      </c>
      <c r="C34" s="62" t="s">
        <v>29</v>
      </c>
      <c r="D34" s="63">
        <v>115599</v>
      </c>
      <c r="E34" s="59">
        <v>6563019</v>
      </c>
      <c r="F34" s="56">
        <f>19505+171</f>
        <v>19676</v>
      </c>
      <c r="G34" s="57">
        <f>3661716+275800</f>
        <v>3937516</v>
      </c>
      <c r="H34" s="58">
        <f>25311+137</f>
        <v>25448</v>
      </c>
      <c r="I34" s="59">
        <f>4347734+232100</f>
        <v>4579834</v>
      </c>
      <c r="J34" s="64">
        <f t="shared" si="0"/>
        <v>109827</v>
      </c>
      <c r="K34" s="65">
        <f t="shared" si="1"/>
        <v>5920701</v>
      </c>
      <c r="L34" s="71"/>
    </row>
    <row r="35" spans="2:12" s="60" customFormat="1" ht="20.25" customHeight="1">
      <c r="B35" s="61">
        <v>26</v>
      </c>
      <c r="C35" s="62" t="s">
        <v>30</v>
      </c>
      <c r="D35" s="63">
        <v>4136</v>
      </c>
      <c r="E35" s="59">
        <v>3276866</v>
      </c>
      <c r="F35" s="56">
        <v>641</v>
      </c>
      <c r="G35" s="57">
        <v>76233</v>
      </c>
      <c r="H35" s="58">
        <v>476</v>
      </c>
      <c r="I35" s="59">
        <v>55041</v>
      </c>
      <c r="J35" s="64">
        <f t="shared" si="0"/>
        <v>4301</v>
      </c>
      <c r="K35" s="65">
        <f t="shared" si="1"/>
        <v>3298058</v>
      </c>
      <c r="L35" s="71"/>
    </row>
    <row r="36" spans="2:12" s="60" customFormat="1" ht="20.25" customHeight="1">
      <c r="B36" s="61">
        <v>27</v>
      </c>
      <c r="C36" s="62" t="s">
        <v>31</v>
      </c>
      <c r="D36" s="63">
        <v>165</v>
      </c>
      <c r="E36" s="59">
        <v>33400</v>
      </c>
      <c r="F36" s="56">
        <v>49</v>
      </c>
      <c r="G36" s="57">
        <v>9880</v>
      </c>
      <c r="H36" s="58">
        <v>138</v>
      </c>
      <c r="I36" s="59">
        <v>27880</v>
      </c>
      <c r="J36" s="64">
        <f t="shared" si="0"/>
        <v>76</v>
      </c>
      <c r="K36" s="65">
        <f t="shared" si="1"/>
        <v>15400</v>
      </c>
      <c r="L36" s="71"/>
    </row>
    <row r="37" spans="2:12" s="60" customFormat="1" ht="20.25" customHeight="1">
      <c r="B37" s="61">
        <v>28</v>
      </c>
      <c r="C37" s="62" t="s">
        <v>33</v>
      </c>
      <c r="D37" s="63">
        <v>0</v>
      </c>
      <c r="E37" s="59">
        <v>0</v>
      </c>
      <c r="F37" s="56">
        <v>0</v>
      </c>
      <c r="G37" s="57">
        <v>0</v>
      </c>
      <c r="H37" s="58">
        <v>0</v>
      </c>
      <c r="I37" s="59">
        <v>0</v>
      </c>
      <c r="J37" s="64">
        <f t="shared" si="0"/>
        <v>0</v>
      </c>
      <c r="K37" s="65">
        <f t="shared" si="1"/>
        <v>0</v>
      </c>
      <c r="L37" s="71"/>
    </row>
    <row r="38" spans="2:12" s="60" customFormat="1" ht="20.25" customHeight="1">
      <c r="B38" s="61">
        <v>29</v>
      </c>
      <c r="C38" s="62" t="s">
        <v>32</v>
      </c>
      <c r="D38" s="63">
        <v>691</v>
      </c>
      <c r="E38" s="59">
        <v>140360</v>
      </c>
      <c r="F38" s="56">
        <v>1</v>
      </c>
      <c r="G38" s="57">
        <v>1</v>
      </c>
      <c r="H38" s="58">
        <v>80</v>
      </c>
      <c r="I38" s="59">
        <v>16961</v>
      </c>
      <c r="J38" s="64">
        <f t="shared" si="0"/>
        <v>612</v>
      </c>
      <c r="K38" s="65">
        <f t="shared" si="1"/>
        <v>123400</v>
      </c>
      <c r="L38" s="71"/>
    </row>
    <row r="39" spans="2:12" s="60" customFormat="1" ht="20.25" customHeight="1">
      <c r="B39" s="61">
        <v>30</v>
      </c>
      <c r="C39" s="62" t="s">
        <v>34</v>
      </c>
      <c r="D39" s="63">
        <v>1144</v>
      </c>
      <c r="E39" s="59">
        <v>1258400</v>
      </c>
      <c r="F39" s="56">
        <v>340</v>
      </c>
      <c r="G39" s="57">
        <v>374000</v>
      </c>
      <c r="H39" s="58">
        <v>240</v>
      </c>
      <c r="I39" s="59">
        <v>264000</v>
      </c>
      <c r="J39" s="64">
        <f t="shared" si="0"/>
        <v>1244</v>
      </c>
      <c r="K39" s="65">
        <f t="shared" si="1"/>
        <v>1368400</v>
      </c>
      <c r="L39" s="71"/>
    </row>
    <row r="40" spans="2:12" s="60" customFormat="1" ht="20.25" customHeight="1">
      <c r="B40" s="61">
        <v>31</v>
      </c>
      <c r="C40" s="62" t="s">
        <v>35</v>
      </c>
      <c r="D40" s="63">
        <v>0</v>
      </c>
      <c r="E40" s="59">
        <v>0</v>
      </c>
      <c r="F40" s="56">
        <v>0</v>
      </c>
      <c r="G40" s="57">
        <v>0</v>
      </c>
      <c r="H40" s="58">
        <v>0</v>
      </c>
      <c r="I40" s="59">
        <v>0</v>
      </c>
      <c r="J40" s="64">
        <f t="shared" si="0"/>
        <v>0</v>
      </c>
      <c r="K40" s="65">
        <f t="shared" si="1"/>
        <v>0</v>
      </c>
      <c r="L40" s="71"/>
    </row>
    <row r="41" spans="2:12" s="60" customFormat="1" ht="20.25" customHeight="1">
      <c r="B41" s="61">
        <v>32</v>
      </c>
      <c r="C41" s="62" t="s">
        <v>36</v>
      </c>
      <c r="D41" s="63">
        <v>0</v>
      </c>
      <c r="E41" s="59">
        <v>0</v>
      </c>
      <c r="F41" s="56">
        <v>0</v>
      </c>
      <c r="G41" s="57">
        <v>0</v>
      </c>
      <c r="H41" s="58">
        <v>0</v>
      </c>
      <c r="I41" s="59">
        <v>0</v>
      </c>
      <c r="J41" s="64">
        <f t="shared" si="0"/>
        <v>0</v>
      </c>
      <c r="K41" s="65">
        <f t="shared" si="1"/>
        <v>0</v>
      </c>
      <c r="L41" s="71"/>
    </row>
    <row r="42" spans="2:12" s="60" customFormat="1" ht="20.25" customHeight="1">
      <c r="B42" s="61">
        <v>33</v>
      </c>
      <c r="C42" s="62" t="s">
        <v>37</v>
      </c>
      <c r="D42" s="63">
        <v>45703</v>
      </c>
      <c r="E42" s="59">
        <v>7711896</v>
      </c>
      <c r="F42" s="56">
        <v>6445</v>
      </c>
      <c r="G42" s="57">
        <v>1715654</v>
      </c>
      <c r="H42" s="58">
        <v>9141</v>
      </c>
      <c r="I42" s="59">
        <v>2509048</v>
      </c>
      <c r="J42" s="64">
        <f t="shared" si="0"/>
        <v>43007</v>
      </c>
      <c r="K42" s="65">
        <f t="shared" si="1"/>
        <v>6918502</v>
      </c>
      <c r="L42" s="71"/>
    </row>
    <row r="43" spans="2:12" s="60" customFormat="1" ht="33" customHeight="1">
      <c r="B43" s="61">
        <v>34</v>
      </c>
      <c r="C43" s="62" t="s">
        <v>38</v>
      </c>
      <c r="D43" s="63">
        <v>7572</v>
      </c>
      <c r="E43" s="59">
        <v>2576328</v>
      </c>
      <c r="F43" s="56">
        <v>6324</v>
      </c>
      <c r="G43" s="57">
        <v>1976245</v>
      </c>
      <c r="H43" s="58">
        <v>7293</v>
      </c>
      <c r="I43" s="59">
        <v>2320931</v>
      </c>
      <c r="J43" s="64">
        <f t="shared" si="0"/>
        <v>6603</v>
      </c>
      <c r="K43" s="65">
        <f t="shared" si="1"/>
        <v>2231642</v>
      </c>
      <c r="L43" s="71"/>
    </row>
    <row r="44" spans="2:12" s="60" customFormat="1" ht="20.25" customHeight="1">
      <c r="B44" s="61">
        <v>35</v>
      </c>
      <c r="C44" s="62" t="s">
        <v>39</v>
      </c>
      <c r="D44" s="63">
        <v>19</v>
      </c>
      <c r="E44" s="59">
        <v>113460</v>
      </c>
      <c r="F44" s="56">
        <v>2</v>
      </c>
      <c r="G44" s="57">
        <v>1501</v>
      </c>
      <c r="H44" s="58">
        <v>2</v>
      </c>
      <c r="I44" s="59">
        <v>1561</v>
      </c>
      <c r="J44" s="64">
        <f t="shared" si="0"/>
        <v>19</v>
      </c>
      <c r="K44" s="65">
        <f t="shared" si="1"/>
        <v>113400</v>
      </c>
      <c r="L44" s="71"/>
    </row>
    <row r="45" spans="2:12" s="60" customFormat="1" ht="20.25" customHeight="1">
      <c r="B45" s="61">
        <v>36</v>
      </c>
      <c r="C45" s="62" t="s">
        <v>40</v>
      </c>
      <c r="D45" s="63">
        <v>2657</v>
      </c>
      <c r="E45" s="59">
        <v>2057499</v>
      </c>
      <c r="F45" s="56">
        <v>2654</v>
      </c>
      <c r="G45" s="57">
        <v>1094448</v>
      </c>
      <c r="H45" s="58">
        <v>896</v>
      </c>
      <c r="I45" s="59">
        <v>348584</v>
      </c>
      <c r="J45" s="64">
        <f t="shared" si="0"/>
        <v>4415</v>
      </c>
      <c r="K45" s="65">
        <f t="shared" si="1"/>
        <v>2803363</v>
      </c>
      <c r="L45" s="71"/>
    </row>
    <row r="46" spans="2:12" ht="20.25" customHeight="1">
      <c r="B46" s="21">
        <v>37</v>
      </c>
      <c r="C46" s="22" t="s">
        <v>41</v>
      </c>
      <c r="D46" s="44">
        <v>4793</v>
      </c>
      <c r="E46" s="45">
        <v>796688</v>
      </c>
      <c r="F46" s="46">
        <v>2969</v>
      </c>
      <c r="G46" s="47">
        <v>642988</v>
      </c>
      <c r="H46" s="48">
        <v>2187</v>
      </c>
      <c r="I46" s="45">
        <v>390503</v>
      </c>
      <c r="J46" s="32">
        <f t="shared" si="0"/>
        <v>5575</v>
      </c>
      <c r="K46" s="33">
        <f t="shared" si="1"/>
        <v>1049173</v>
      </c>
      <c r="L46" s="34"/>
    </row>
    <row r="47" spans="2:12" ht="32.25" customHeight="1">
      <c r="B47" s="21">
        <v>38</v>
      </c>
      <c r="C47" s="22" t="s">
        <v>42</v>
      </c>
      <c r="D47" s="44">
        <v>6003</v>
      </c>
      <c r="E47" s="45">
        <v>3007963</v>
      </c>
      <c r="F47" s="46">
        <v>1461</v>
      </c>
      <c r="G47" s="47">
        <v>2738909</v>
      </c>
      <c r="H47" s="48">
        <v>5091</v>
      </c>
      <c r="I47" s="45">
        <v>2792490</v>
      </c>
      <c r="J47" s="32">
        <f t="shared" si="0"/>
        <v>2373</v>
      </c>
      <c r="K47" s="33">
        <f t="shared" si="1"/>
        <v>2954382</v>
      </c>
      <c r="L47" s="34"/>
    </row>
    <row r="48" spans="2:12" ht="20.25" customHeight="1">
      <c r="B48" s="21">
        <v>39</v>
      </c>
      <c r="C48" s="22" t="s">
        <v>43</v>
      </c>
      <c r="D48" s="44">
        <v>0</v>
      </c>
      <c r="E48" s="45">
        <v>0</v>
      </c>
      <c r="F48" s="46">
        <v>0</v>
      </c>
      <c r="G48" s="47">
        <v>0</v>
      </c>
      <c r="H48" s="48">
        <v>0</v>
      </c>
      <c r="I48" s="45">
        <v>0</v>
      </c>
      <c r="J48" s="32">
        <f t="shared" si="0"/>
        <v>0</v>
      </c>
      <c r="K48" s="33">
        <f t="shared" si="1"/>
        <v>0</v>
      </c>
      <c r="L48" s="34"/>
    </row>
    <row r="49" spans="2:12" ht="20.25" customHeight="1" thickBot="1">
      <c r="B49" s="23">
        <v>40</v>
      </c>
      <c r="C49" s="24" t="s">
        <v>50</v>
      </c>
      <c r="D49" s="49">
        <v>7952</v>
      </c>
      <c r="E49" s="50">
        <v>2038917</v>
      </c>
      <c r="F49" s="51">
        <v>2931</v>
      </c>
      <c r="G49" s="52">
        <v>836536</v>
      </c>
      <c r="H49" s="53">
        <v>5346</v>
      </c>
      <c r="I49" s="50">
        <v>942761</v>
      </c>
      <c r="J49" s="35">
        <f>D49+F49-H49</f>
        <v>5537</v>
      </c>
      <c r="K49" s="36">
        <f>E49+G49-I49</f>
        <v>1932692</v>
      </c>
      <c r="L49" s="37"/>
    </row>
    <row r="50" spans="2:12" ht="21" customHeight="1" thickBot="1" thickTop="1">
      <c r="B50" s="140" t="s">
        <v>46</v>
      </c>
      <c r="C50" s="141"/>
      <c r="D50" s="67">
        <f aca="true" t="shared" si="2" ref="D50:I50">SUM(D10:D49)</f>
        <v>317511</v>
      </c>
      <c r="E50" s="66">
        <f t="shared" si="2"/>
        <v>62564945</v>
      </c>
      <c r="F50" s="68">
        <f t="shared" si="2"/>
        <v>79045</v>
      </c>
      <c r="G50" s="69">
        <f t="shared" si="2"/>
        <v>24317758</v>
      </c>
      <c r="H50" s="68">
        <f t="shared" si="2"/>
        <v>91440</v>
      </c>
      <c r="I50" s="69">
        <f t="shared" si="2"/>
        <v>25271583</v>
      </c>
      <c r="J50" s="70">
        <f t="shared" si="0"/>
        <v>305116</v>
      </c>
      <c r="K50" s="69">
        <f t="shared" si="1"/>
        <v>61611120</v>
      </c>
      <c r="L50" s="38"/>
    </row>
    <row r="51" spans="10:11" ht="13.5">
      <c r="J51" s="78"/>
      <c r="K51" s="78"/>
    </row>
    <row r="52" spans="10:11" ht="13.5">
      <c r="J52" s="79"/>
      <c r="K52" s="79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76"/>
      <c r="K55" s="76"/>
    </row>
    <row r="56" spans="4:11" ht="13.5">
      <c r="D56" s="75"/>
      <c r="E56" s="75"/>
      <c r="F56" s="75"/>
      <c r="G56" s="75"/>
      <c r="H56" s="75"/>
      <c r="I56" s="75"/>
      <c r="J56" s="76"/>
      <c r="K56" s="76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1"/>
      <c r="K59" s="81"/>
    </row>
    <row r="60" spans="4:11" ht="13.5">
      <c r="D60" s="80"/>
      <c r="E60" s="80"/>
      <c r="F60" s="80"/>
      <c r="G60" s="80"/>
      <c r="H60" s="80"/>
      <c r="I60" s="80"/>
      <c r="J60" s="81"/>
      <c r="K60" s="81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76"/>
      <c r="K63" s="76"/>
    </row>
    <row r="64" spans="4:11" ht="13.5">
      <c r="D64" s="75"/>
      <c r="E64" s="75"/>
      <c r="F64" s="75"/>
      <c r="G64" s="75"/>
      <c r="H64" s="75"/>
      <c r="I64" s="75"/>
      <c r="J64" s="76"/>
      <c r="K64" s="76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70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'９月'!J10</f>
        <v>32950</v>
      </c>
      <c r="E10" s="116">
        <f>'９月'!K10</f>
        <v>8664905</v>
      </c>
      <c r="F10" s="119"/>
      <c r="G10" s="118"/>
      <c r="H10" s="117"/>
      <c r="I10" s="116"/>
      <c r="J10" s="115">
        <f aca="true" t="shared" si="0" ref="J10:K50">D10+F10-H10</f>
        <v>32950</v>
      </c>
      <c r="K10" s="114">
        <f t="shared" si="0"/>
        <v>8664905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'９月'!J11</f>
        <v>1228</v>
      </c>
      <c r="E11" s="116">
        <f>'９月'!K11</f>
        <v>137530</v>
      </c>
      <c r="F11" s="105"/>
      <c r="G11" s="104"/>
      <c r="H11" s="103"/>
      <c r="I11" s="102"/>
      <c r="J11" s="101">
        <f t="shared" si="0"/>
        <v>1228</v>
      </c>
      <c r="K11" s="100">
        <f t="shared" si="0"/>
        <v>137530</v>
      </c>
      <c r="L11" s="99"/>
    </row>
    <row r="12" spans="2:12" ht="20.25" customHeight="1">
      <c r="B12" s="21">
        <v>3</v>
      </c>
      <c r="C12" s="22" t="s">
        <v>8</v>
      </c>
      <c r="D12" s="120">
        <f>'９月'!J12</f>
        <v>0</v>
      </c>
      <c r="E12" s="116">
        <f>'９月'!K12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'９月'!J13</f>
        <v>1873</v>
      </c>
      <c r="E13" s="116">
        <f>'９月'!K13</f>
        <v>313570</v>
      </c>
      <c r="F13" s="105"/>
      <c r="G13" s="104"/>
      <c r="H13" s="103"/>
      <c r="I13" s="102"/>
      <c r="J13" s="101">
        <f t="shared" si="0"/>
        <v>1873</v>
      </c>
      <c r="K13" s="100">
        <f t="shared" si="0"/>
        <v>313570</v>
      </c>
      <c r="L13" s="99"/>
    </row>
    <row r="14" spans="2:12" ht="20.25" customHeight="1">
      <c r="B14" s="21">
        <v>5</v>
      </c>
      <c r="C14" s="22" t="s">
        <v>10</v>
      </c>
      <c r="D14" s="120">
        <f>'９月'!J14</f>
        <v>0</v>
      </c>
      <c r="E14" s="116">
        <f>'９月'!K14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'９月'!J15</f>
        <v>0</v>
      </c>
      <c r="E15" s="116">
        <f>'９月'!K15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'９月'!J16</f>
        <v>0</v>
      </c>
      <c r="E16" s="116">
        <f>'９月'!K16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'９月'!J17</f>
        <v>0</v>
      </c>
      <c r="E17" s="116">
        <f>'９月'!K17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'９月'!J18</f>
        <v>58</v>
      </c>
      <c r="E18" s="116">
        <f>'９月'!K18</f>
        <v>9195</v>
      </c>
      <c r="F18" s="105"/>
      <c r="G18" s="104"/>
      <c r="H18" s="103"/>
      <c r="I18" s="102"/>
      <c r="J18" s="101">
        <f t="shared" si="0"/>
        <v>58</v>
      </c>
      <c r="K18" s="100">
        <f t="shared" si="0"/>
        <v>9195</v>
      </c>
      <c r="L18" s="99"/>
    </row>
    <row r="19" spans="2:12" ht="20.25" customHeight="1">
      <c r="B19" s="21">
        <v>10</v>
      </c>
      <c r="C19" s="22" t="s">
        <v>15</v>
      </c>
      <c r="D19" s="120">
        <f>'９月'!J19</f>
        <v>0</v>
      </c>
      <c r="E19" s="116">
        <f>'９月'!K19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'９月'!J20</f>
        <v>0</v>
      </c>
      <c r="E20" s="116">
        <f>'９月'!K20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'９月'!J21</f>
        <v>0</v>
      </c>
      <c r="E21" s="116">
        <f>'９月'!K21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'９月'!J22</f>
        <v>5361</v>
      </c>
      <c r="E22" s="116">
        <f>'９月'!K22</f>
        <v>767640</v>
      </c>
      <c r="F22" s="105"/>
      <c r="G22" s="104"/>
      <c r="H22" s="103"/>
      <c r="I22" s="102"/>
      <c r="J22" s="101">
        <f t="shared" si="0"/>
        <v>5361</v>
      </c>
      <c r="K22" s="100">
        <f t="shared" si="0"/>
        <v>767640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'９月'!J23</f>
        <v>2605</v>
      </c>
      <c r="E23" s="116">
        <f>'９月'!K23</f>
        <v>1667683</v>
      </c>
      <c r="F23" s="112"/>
      <c r="G23" s="111"/>
      <c r="H23" s="110"/>
      <c r="I23" s="109"/>
      <c r="J23" s="108">
        <f t="shared" si="0"/>
        <v>2605</v>
      </c>
      <c r="K23" s="107">
        <f t="shared" si="0"/>
        <v>1667683</v>
      </c>
      <c r="L23" s="106"/>
    </row>
    <row r="24" spans="2:12" ht="20.25" customHeight="1">
      <c r="B24" s="21">
        <v>15</v>
      </c>
      <c r="C24" s="22" t="s">
        <v>20</v>
      </c>
      <c r="D24" s="120">
        <f>'９月'!J24</f>
        <v>25647</v>
      </c>
      <c r="E24" s="116">
        <f>'９月'!K24</f>
        <v>3126078</v>
      </c>
      <c r="F24" s="105"/>
      <c r="G24" s="104"/>
      <c r="H24" s="103"/>
      <c r="I24" s="102"/>
      <c r="J24" s="101">
        <f t="shared" si="0"/>
        <v>25647</v>
      </c>
      <c r="K24" s="100">
        <f t="shared" si="0"/>
        <v>3126078</v>
      </c>
      <c r="L24" s="99"/>
    </row>
    <row r="25" spans="2:12" ht="20.25" customHeight="1">
      <c r="B25" s="21">
        <v>16</v>
      </c>
      <c r="C25" s="22" t="s">
        <v>21</v>
      </c>
      <c r="D25" s="120">
        <f>'９月'!J25</f>
        <v>6580</v>
      </c>
      <c r="E25" s="116">
        <f>'９月'!K25</f>
        <v>3767342</v>
      </c>
      <c r="F25" s="105"/>
      <c r="G25" s="104"/>
      <c r="H25" s="103"/>
      <c r="I25" s="102"/>
      <c r="J25" s="101">
        <f t="shared" si="0"/>
        <v>6580</v>
      </c>
      <c r="K25" s="100">
        <f t="shared" si="0"/>
        <v>3767342</v>
      </c>
      <c r="L25" s="99"/>
    </row>
    <row r="26" spans="2:12" ht="20.25" customHeight="1">
      <c r="B26" s="21">
        <v>17</v>
      </c>
      <c r="C26" s="22" t="s">
        <v>22</v>
      </c>
      <c r="D26" s="120">
        <f>'９月'!J26</f>
        <v>18777</v>
      </c>
      <c r="E26" s="116">
        <f>'９月'!K26</f>
        <v>6501049</v>
      </c>
      <c r="F26" s="105"/>
      <c r="G26" s="104"/>
      <c r="H26" s="103"/>
      <c r="I26" s="102"/>
      <c r="J26" s="101">
        <f t="shared" si="0"/>
        <v>18777</v>
      </c>
      <c r="K26" s="100">
        <f t="shared" si="0"/>
        <v>6501049</v>
      </c>
      <c r="L26" s="99"/>
    </row>
    <row r="27" spans="2:12" ht="20.25" customHeight="1">
      <c r="B27" s="21">
        <v>18</v>
      </c>
      <c r="C27" s="22" t="s">
        <v>51</v>
      </c>
      <c r="D27" s="120">
        <f>'９月'!J27</f>
        <v>1968</v>
      </c>
      <c r="E27" s="116">
        <f>'９月'!K27</f>
        <v>313550</v>
      </c>
      <c r="F27" s="105"/>
      <c r="G27" s="104"/>
      <c r="H27" s="103"/>
      <c r="I27" s="102"/>
      <c r="J27" s="101">
        <f t="shared" si="0"/>
        <v>1968</v>
      </c>
      <c r="K27" s="100">
        <f t="shared" si="0"/>
        <v>313550</v>
      </c>
      <c r="L27" s="99"/>
    </row>
    <row r="28" spans="2:12" ht="20.25" customHeight="1">
      <c r="B28" s="21">
        <v>19</v>
      </c>
      <c r="C28" s="22" t="s">
        <v>23</v>
      </c>
      <c r="D28" s="120">
        <f>'９月'!J28</f>
        <v>700</v>
      </c>
      <c r="E28" s="116">
        <f>'９月'!K28</f>
        <v>77000</v>
      </c>
      <c r="F28" s="105"/>
      <c r="G28" s="104"/>
      <c r="H28" s="103"/>
      <c r="I28" s="102"/>
      <c r="J28" s="101">
        <f t="shared" si="0"/>
        <v>700</v>
      </c>
      <c r="K28" s="100">
        <f t="shared" si="0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'９月'!J29</f>
        <v>1110</v>
      </c>
      <c r="E29" s="116">
        <f>'９月'!K29</f>
        <v>339961</v>
      </c>
      <c r="F29" s="74"/>
      <c r="G29" s="111"/>
      <c r="H29" s="110"/>
      <c r="I29" s="109"/>
      <c r="J29" s="108">
        <f t="shared" si="0"/>
        <v>1110</v>
      </c>
      <c r="K29" s="107">
        <f t="shared" si="0"/>
        <v>339961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'９月'!J30</f>
        <v>1501</v>
      </c>
      <c r="E30" s="116">
        <f>'９月'!K30</f>
        <v>797055</v>
      </c>
      <c r="F30" s="112"/>
      <c r="G30" s="111"/>
      <c r="H30" s="110"/>
      <c r="I30" s="109"/>
      <c r="J30" s="108">
        <f t="shared" si="0"/>
        <v>1501</v>
      </c>
      <c r="K30" s="107">
        <f t="shared" si="0"/>
        <v>797055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'９月'!J31</f>
        <v>0</v>
      </c>
      <c r="E31" s="116">
        <f>'９月'!K31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'９月'!J32</f>
        <v>20</v>
      </c>
      <c r="E32" s="116">
        <f>'９月'!K32</f>
        <v>13600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13600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'９月'!J33</f>
        <v>21149</v>
      </c>
      <c r="E33" s="116">
        <f>'９月'!K33</f>
        <v>6385849</v>
      </c>
      <c r="F33" s="112"/>
      <c r="G33" s="111"/>
      <c r="H33" s="72"/>
      <c r="I33" s="109"/>
      <c r="J33" s="108">
        <f t="shared" si="0"/>
        <v>21149</v>
      </c>
      <c r="K33" s="107">
        <f t="shared" si="0"/>
        <v>6385849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'９月'!J34</f>
        <v>109827</v>
      </c>
      <c r="E34" s="116">
        <f>'９月'!K34</f>
        <v>5920701</v>
      </c>
      <c r="F34" s="112"/>
      <c r="G34" s="111"/>
      <c r="H34" s="110"/>
      <c r="I34" s="109"/>
      <c r="J34" s="108">
        <f t="shared" si="0"/>
        <v>109827</v>
      </c>
      <c r="K34" s="107">
        <f t="shared" si="0"/>
        <v>5920701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'９月'!J35</f>
        <v>4301</v>
      </c>
      <c r="E35" s="116">
        <f>'９月'!K35</f>
        <v>3298058</v>
      </c>
      <c r="F35" s="112"/>
      <c r="G35" s="111"/>
      <c r="H35" s="110"/>
      <c r="I35" s="109"/>
      <c r="J35" s="108">
        <f t="shared" si="0"/>
        <v>4301</v>
      </c>
      <c r="K35" s="107">
        <f t="shared" si="0"/>
        <v>3298058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'９月'!J36</f>
        <v>76</v>
      </c>
      <c r="E36" s="116">
        <f>'９月'!K36</f>
        <v>15400</v>
      </c>
      <c r="F36" s="112"/>
      <c r="G36" s="111"/>
      <c r="H36" s="110"/>
      <c r="I36" s="109"/>
      <c r="J36" s="108">
        <f t="shared" si="0"/>
        <v>76</v>
      </c>
      <c r="K36" s="107">
        <f t="shared" si="0"/>
        <v>15400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'９月'!J37</f>
        <v>0</v>
      </c>
      <c r="E37" s="116">
        <f>'９月'!K37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'９月'!J38</f>
        <v>612</v>
      </c>
      <c r="E38" s="116">
        <f>'９月'!K38</f>
        <v>123400</v>
      </c>
      <c r="F38" s="112"/>
      <c r="G38" s="111"/>
      <c r="H38" s="110"/>
      <c r="I38" s="109"/>
      <c r="J38" s="108">
        <f t="shared" si="0"/>
        <v>612</v>
      </c>
      <c r="K38" s="107">
        <f t="shared" si="0"/>
        <v>123400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'９月'!J39</f>
        <v>1244</v>
      </c>
      <c r="E39" s="116">
        <f>'９月'!K39</f>
        <v>1368400</v>
      </c>
      <c r="F39" s="112"/>
      <c r="G39" s="111"/>
      <c r="H39" s="110"/>
      <c r="I39" s="109"/>
      <c r="J39" s="108">
        <f t="shared" si="0"/>
        <v>1244</v>
      </c>
      <c r="K39" s="107">
        <f t="shared" si="0"/>
        <v>1368400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'９月'!J40</f>
        <v>0</v>
      </c>
      <c r="E40" s="116">
        <f>'９月'!K40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'９月'!J41</f>
        <v>0</v>
      </c>
      <c r="E41" s="116">
        <f>'９月'!K41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'９月'!J42</f>
        <v>43007</v>
      </c>
      <c r="E42" s="116">
        <f>'９月'!K42</f>
        <v>6918502</v>
      </c>
      <c r="F42" s="112"/>
      <c r="G42" s="111"/>
      <c r="H42" s="110"/>
      <c r="I42" s="109"/>
      <c r="J42" s="108">
        <f t="shared" si="0"/>
        <v>43007</v>
      </c>
      <c r="K42" s="107">
        <f t="shared" si="0"/>
        <v>6918502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'９月'!J43</f>
        <v>6603</v>
      </c>
      <c r="E43" s="116">
        <f>'９月'!K43</f>
        <v>2231642</v>
      </c>
      <c r="F43" s="112"/>
      <c r="G43" s="111"/>
      <c r="H43" s="110"/>
      <c r="I43" s="109"/>
      <c r="J43" s="108">
        <f t="shared" si="0"/>
        <v>6603</v>
      </c>
      <c r="K43" s="107">
        <f t="shared" si="0"/>
        <v>2231642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'９月'!J44</f>
        <v>19</v>
      </c>
      <c r="E44" s="116">
        <f>'９月'!K44</f>
        <v>113400</v>
      </c>
      <c r="F44" s="112"/>
      <c r="G44" s="111"/>
      <c r="H44" s="110"/>
      <c r="I44" s="109"/>
      <c r="J44" s="108">
        <f t="shared" si="0"/>
        <v>19</v>
      </c>
      <c r="K44" s="107">
        <f t="shared" si="0"/>
        <v>113400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'９月'!J45</f>
        <v>4415</v>
      </c>
      <c r="E45" s="116">
        <f>'９月'!K45</f>
        <v>2803363</v>
      </c>
      <c r="F45" s="112"/>
      <c r="G45" s="111"/>
      <c r="H45" s="110"/>
      <c r="I45" s="109"/>
      <c r="J45" s="108">
        <f t="shared" si="0"/>
        <v>4415</v>
      </c>
      <c r="K45" s="107">
        <f t="shared" si="0"/>
        <v>2803363</v>
      </c>
      <c r="L45" s="106"/>
    </row>
    <row r="46" spans="2:12" ht="20.25" customHeight="1">
      <c r="B46" s="21">
        <v>37</v>
      </c>
      <c r="C46" s="22" t="s">
        <v>41</v>
      </c>
      <c r="D46" s="120">
        <f>'９月'!J46</f>
        <v>5575</v>
      </c>
      <c r="E46" s="116">
        <f>'９月'!K46</f>
        <v>1049173</v>
      </c>
      <c r="F46" s="105"/>
      <c r="G46" s="104"/>
      <c r="H46" s="103"/>
      <c r="I46" s="102"/>
      <c r="J46" s="101">
        <f t="shared" si="0"/>
        <v>5575</v>
      </c>
      <c r="K46" s="100">
        <f t="shared" si="0"/>
        <v>1049173</v>
      </c>
      <c r="L46" s="99"/>
    </row>
    <row r="47" spans="2:12" ht="32.25" customHeight="1">
      <c r="B47" s="21">
        <v>38</v>
      </c>
      <c r="C47" s="22" t="s">
        <v>42</v>
      </c>
      <c r="D47" s="120">
        <f>'９月'!J47</f>
        <v>2373</v>
      </c>
      <c r="E47" s="116">
        <f>'９月'!K47</f>
        <v>2954382</v>
      </c>
      <c r="F47" s="105"/>
      <c r="G47" s="104"/>
      <c r="H47" s="103"/>
      <c r="I47" s="102"/>
      <c r="J47" s="101">
        <f t="shared" si="0"/>
        <v>2373</v>
      </c>
      <c r="K47" s="100">
        <f t="shared" si="0"/>
        <v>2954382</v>
      </c>
      <c r="L47" s="99"/>
    </row>
    <row r="48" spans="2:12" ht="20.25" customHeight="1">
      <c r="B48" s="21">
        <v>39</v>
      </c>
      <c r="C48" s="22" t="s">
        <v>43</v>
      </c>
      <c r="D48" s="120">
        <f>'９月'!J48</f>
        <v>0</v>
      </c>
      <c r="E48" s="116">
        <f>'９月'!K48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'９月'!J49</f>
        <v>5537</v>
      </c>
      <c r="E49" s="97">
        <f>'９月'!K49</f>
        <v>1932692</v>
      </c>
      <c r="F49" s="98"/>
      <c r="G49" s="97"/>
      <c r="H49" s="96"/>
      <c r="I49" s="95"/>
      <c r="J49" s="94">
        <f t="shared" si="0"/>
        <v>5537</v>
      </c>
      <c r="K49" s="93">
        <f t="shared" si="0"/>
        <v>1932692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305116</v>
      </c>
      <c r="E50" s="90">
        <f t="shared" si="1"/>
        <v>61611120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305116</v>
      </c>
      <c r="K50" s="87">
        <f t="shared" si="0"/>
        <v>61611120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71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'１０月'!J10</f>
        <v>32950</v>
      </c>
      <c r="E10" s="116">
        <f>'１０月'!K10</f>
        <v>8664905</v>
      </c>
      <c r="F10" s="119"/>
      <c r="G10" s="118"/>
      <c r="H10" s="117"/>
      <c r="I10" s="116"/>
      <c r="J10" s="115">
        <f aca="true" t="shared" si="0" ref="J10:K50">D10+F10-H10</f>
        <v>32950</v>
      </c>
      <c r="K10" s="114">
        <f t="shared" si="0"/>
        <v>8664905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'１０月'!J11</f>
        <v>1228</v>
      </c>
      <c r="E11" s="116">
        <f>'１０月'!K11</f>
        <v>137530</v>
      </c>
      <c r="F11" s="105"/>
      <c r="G11" s="104"/>
      <c r="H11" s="103"/>
      <c r="I11" s="102"/>
      <c r="J11" s="101">
        <f t="shared" si="0"/>
        <v>1228</v>
      </c>
      <c r="K11" s="100">
        <f t="shared" si="0"/>
        <v>137530</v>
      </c>
      <c r="L11" s="99"/>
    </row>
    <row r="12" spans="2:12" ht="20.25" customHeight="1">
      <c r="B12" s="21">
        <v>3</v>
      </c>
      <c r="C12" s="22" t="s">
        <v>8</v>
      </c>
      <c r="D12" s="120">
        <f>'１０月'!J12</f>
        <v>0</v>
      </c>
      <c r="E12" s="116">
        <f>'１０月'!K12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'１０月'!J13</f>
        <v>1873</v>
      </c>
      <c r="E13" s="116">
        <f>'１０月'!K13</f>
        <v>313570</v>
      </c>
      <c r="F13" s="105"/>
      <c r="G13" s="104"/>
      <c r="H13" s="103"/>
      <c r="I13" s="102"/>
      <c r="J13" s="101">
        <f t="shared" si="0"/>
        <v>1873</v>
      </c>
      <c r="K13" s="100">
        <f t="shared" si="0"/>
        <v>313570</v>
      </c>
      <c r="L13" s="99"/>
    </row>
    <row r="14" spans="2:12" ht="20.25" customHeight="1">
      <c r="B14" s="21">
        <v>5</v>
      </c>
      <c r="C14" s="22" t="s">
        <v>10</v>
      </c>
      <c r="D14" s="120">
        <f>'１０月'!J14</f>
        <v>0</v>
      </c>
      <c r="E14" s="116">
        <f>'１０月'!K14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'１０月'!J15</f>
        <v>0</v>
      </c>
      <c r="E15" s="116">
        <f>'１０月'!K15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'１０月'!J16</f>
        <v>0</v>
      </c>
      <c r="E16" s="116">
        <f>'１０月'!K16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'１０月'!J17</f>
        <v>0</v>
      </c>
      <c r="E17" s="116">
        <f>'１０月'!K17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'１０月'!J18</f>
        <v>58</v>
      </c>
      <c r="E18" s="116">
        <f>'１０月'!K18</f>
        <v>9195</v>
      </c>
      <c r="F18" s="105"/>
      <c r="G18" s="104"/>
      <c r="H18" s="103"/>
      <c r="I18" s="102"/>
      <c r="J18" s="101">
        <f t="shared" si="0"/>
        <v>58</v>
      </c>
      <c r="K18" s="100">
        <f t="shared" si="0"/>
        <v>9195</v>
      </c>
      <c r="L18" s="99"/>
    </row>
    <row r="19" spans="2:12" ht="20.25" customHeight="1">
      <c r="B19" s="21">
        <v>10</v>
      </c>
      <c r="C19" s="22" t="s">
        <v>15</v>
      </c>
      <c r="D19" s="120">
        <f>'１０月'!J19</f>
        <v>0</v>
      </c>
      <c r="E19" s="116">
        <f>'１０月'!K19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'１０月'!J20</f>
        <v>0</v>
      </c>
      <c r="E20" s="116">
        <f>'１０月'!K20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'１０月'!J21</f>
        <v>0</v>
      </c>
      <c r="E21" s="116">
        <f>'１０月'!K21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'１０月'!J22</f>
        <v>5361</v>
      </c>
      <c r="E22" s="116">
        <f>'１０月'!K22</f>
        <v>767640</v>
      </c>
      <c r="F22" s="105"/>
      <c r="G22" s="104"/>
      <c r="H22" s="103"/>
      <c r="I22" s="102"/>
      <c r="J22" s="101">
        <f t="shared" si="0"/>
        <v>5361</v>
      </c>
      <c r="K22" s="100">
        <f t="shared" si="0"/>
        <v>767640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'１０月'!J23</f>
        <v>2605</v>
      </c>
      <c r="E23" s="116">
        <f>'１０月'!K23</f>
        <v>1667683</v>
      </c>
      <c r="F23" s="112"/>
      <c r="G23" s="111"/>
      <c r="H23" s="110"/>
      <c r="I23" s="109"/>
      <c r="J23" s="108">
        <f t="shared" si="0"/>
        <v>2605</v>
      </c>
      <c r="K23" s="107">
        <f t="shared" si="0"/>
        <v>1667683</v>
      </c>
      <c r="L23" s="106"/>
    </row>
    <row r="24" spans="2:12" ht="20.25" customHeight="1">
      <c r="B24" s="21">
        <v>15</v>
      </c>
      <c r="C24" s="22" t="s">
        <v>20</v>
      </c>
      <c r="D24" s="120">
        <f>'１０月'!J24</f>
        <v>25647</v>
      </c>
      <c r="E24" s="116">
        <f>'１０月'!K24</f>
        <v>3126078</v>
      </c>
      <c r="F24" s="105"/>
      <c r="G24" s="104"/>
      <c r="H24" s="103"/>
      <c r="I24" s="102"/>
      <c r="J24" s="101">
        <f t="shared" si="0"/>
        <v>25647</v>
      </c>
      <c r="K24" s="100">
        <f t="shared" si="0"/>
        <v>3126078</v>
      </c>
      <c r="L24" s="99"/>
    </row>
    <row r="25" spans="2:12" ht="20.25" customHeight="1">
      <c r="B25" s="21">
        <v>16</v>
      </c>
      <c r="C25" s="22" t="s">
        <v>21</v>
      </c>
      <c r="D25" s="120">
        <f>'１０月'!J25</f>
        <v>6580</v>
      </c>
      <c r="E25" s="116">
        <f>'１０月'!K25</f>
        <v>3767342</v>
      </c>
      <c r="F25" s="105"/>
      <c r="G25" s="104"/>
      <c r="H25" s="103"/>
      <c r="I25" s="102"/>
      <c r="J25" s="101">
        <f t="shared" si="0"/>
        <v>6580</v>
      </c>
      <c r="K25" s="100">
        <f t="shared" si="0"/>
        <v>3767342</v>
      </c>
      <c r="L25" s="99"/>
    </row>
    <row r="26" spans="2:12" ht="20.25" customHeight="1">
      <c r="B26" s="21">
        <v>17</v>
      </c>
      <c r="C26" s="22" t="s">
        <v>22</v>
      </c>
      <c r="D26" s="120">
        <f>'１０月'!J26</f>
        <v>18777</v>
      </c>
      <c r="E26" s="116">
        <f>'１０月'!K26</f>
        <v>6501049</v>
      </c>
      <c r="F26" s="105"/>
      <c r="G26" s="104"/>
      <c r="H26" s="103"/>
      <c r="I26" s="102"/>
      <c r="J26" s="101">
        <f t="shared" si="0"/>
        <v>18777</v>
      </c>
      <c r="K26" s="100">
        <f t="shared" si="0"/>
        <v>6501049</v>
      </c>
      <c r="L26" s="99"/>
    </row>
    <row r="27" spans="2:12" ht="20.25" customHeight="1">
      <c r="B27" s="21">
        <v>18</v>
      </c>
      <c r="C27" s="22" t="s">
        <v>51</v>
      </c>
      <c r="D27" s="120">
        <f>'１０月'!J27</f>
        <v>1968</v>
      </c>
      <c r="E27" s="116">
        <f>'１０月'!K27</f>
        <v>313550</v>
      </c>
      <c r="F27" s="105"/>
      <c r="G27" s="104"/>
      <c r="H27" s="103"/>
      <c r="I27" s="102"/>
      <c r="J27" s="101">
        <f t="shared" si="0"/>
        <v>1968</v>
      </c>
      <c r="K27" s="100">
        <f t="shared" si="0"/>
        <v>313550</v>
      </c>
      <c r="L27" s="99"/>
    </row>
    <row r="28" spans="2:12" ht="20.25" customHeight="1">
      <c r="B28" s="21">
        <v>19</v>
      </c>
      <c r="C28" s="22" t="s">
        <v>23</v>
      </c>
      <c r="D28" s="120">
        <f>'１０月'!J28</f>
        <v>700</v>
      </c>
      <c r="E28" s="116">
        <f>'１０月'!K28</f>
        <v>77000</v>
      </c>
      <c r="F28" s="105"/>
      <c r="G28" s="104"/>
      <c r="H28" s="103"/>
      <c r="I28" s="102"/>
      <c r="J28" s="101">
        <f t="shared" si="0"/>
        <v>700</v>
      </c>
      <c r="K28" s="100">
        <f t="shared" si="0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'１０月'!J29</f>
        <v>1110</v>
      </c>
      <c r="E29" s="116">
        <f>'１０月'!K29</f>
        <v>339961</v>
      </c>
      <c r="F29" s="74"/>
      <c r="G29" s="111"/>
      <c r="H29" s="110"/>
      <c r="I29" s="109"/>
      <c r="J29" s="108">
        <f t="shared" si="0"/>
        <v>1110</v>
      </c>
      <c r="K29" s="107">
        <f t="shared" si="0"/>
        <v>339961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'１０月'!J30</f>
        <v>1501</v>
      </c>
      <c r="E30" s="116">
        <f>'１０月'!K30</f>
        <v>797055</v>
      </c>
      <c r="F30" s="112"/>
      <c r="G30" s="111"/>
      <c r="H30" s="110"/>
      <c r="I30" s="109"/>
      <c r="J30" s="108">
        <f t="shared" si="0"/>
        <v>1501</v>
      </c>
      <c r="K30" s="107">
        <f t="shared" si="0"/>
        <v>797055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'１０月'!J31</f>
        <v>0</v>
      </c>
      <c r="E31" s="116">
        <f>'１０月'!K31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'１０月'!J32</f>
        <v>20</v>
      </c>
      <c r="E32" s="116">
        <f>'１０月'!K32</f>
        <v>13600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13600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'１０月'!J33</f>
        <v>21149</v>
      </c>
      <c r="E33" s="116">
        <f>'１０月'!K33</f>
        <v>6385849</v>
      </c>
      <c r="F33" s="112"/>
      <c r="G33" s="111"/>
      <c r="H33" s="72"/>
      <c r="I33" s="109"/>
      <c r="J33" s="108">
        <f t="shared" si="0"/>
        <v>21149</v>
      </c>
      <c r="K33" s="107">
        <f t="shared" si="0"/>
        <v>6385849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'１０月'!J34</f>
        <v>109827</v>
      </c>
      <c r="E34" s="116">
        <f>'１０月'!K34</f>
        <v>5920701</v>
      </c>
      <c r="F34" s="112"/>
      <c r="G34" s="111"/>
      <c r="H34" s="110"/>
      <c r="I34" s="109"/>
      <c r="J34" s="108">
        <f t="shared" si="0"/>
        <v>109827</v>
      </c>
      <c r="K34" s="107">
        <f t="shared" si="0"/>
        <v>5920701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'１０月'!J35</f>
        <v>4301</v>
      </c>
      <c r="E35" s="116">
        <f>'１０月'!K35</f>
        <v>3298058</v>
      </c>
      <c r="F35" s="112"/>
      <c r="G35" s="111"/>
      <c r="H35" s="110"/>
      <c r="I35" s="109"/>
      <c r="J35" s="108">
        <f t="shared" si="0"/>
        <v>4301</v>
      </c>
      <c r="K35" s="107">
        <f t="shared" si="0"/>
        <v>3298058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'１０月'!J36</f>
        <v>76</v>
      </c>
      <c r="E36" s="116">
        <f>'１０月'!K36</f>
        <v>15400</v>
      </c>
      <c r="F36" s="112"/>
      <c r="G36" s="111"/>
      <c r="H36" s="110"/>
      <c r="I36" s="109"/>
      <c r="J36" s="108">
        <f t="shared" si="0"/>
        <v>76</v>
      </c>
      <c r="K36" s="107">
        <f t="shared" si="0"/>
        <v>15400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'１０月'!J37</f>
        <v>0</v>
      </c>
      <c r="E37" s="116">
        <f>'１０月'!K37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'１０月'!J38</f>
        <v>612</v>
      </c>
      <c r="E38" s="116">
        <f>'１０月'!K38</f>
        <v>123400</v>
      </c>
      <c r="F38" s="112"/>
      <c r="G38" s="111"/>
      <c r="H38" s="110"/>
      <c r="I38" s="109"/>
      <c r="J38" s="108">
        <f t="shared" si="0"/>
        <v>612</v>
      </c>
      <c r="K38" s="107">
        <f t="shared" si="0"/>
        <v>123400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'１０月'!J39</f>
        <v>1244</v>
      </c>
      <c r="E39" s="116">
        <f>'１０月'!K39</f>
        <v>1368400</v>
      </c>
      <c r="F39" s="112"/>
      <c r="G39" s="111"/>
      <c r="H39" s="110"/>
      <c r="I39" s="109"/>
      <c r="J39" s="108">
        <f t="shared" si="0"/>
        <v>1244</v>
      </c>
      <c r="K39" s="107">
        <f t="shared" si="0"/>
        <v>1368400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'１０月'!J40</f>
        <v>0</v>
      </c>
      <c r="E40" s="116">
        <f>'１０月'!K40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'１０月'!J41</f>
        <v>0</v>
      </c>
      <c r="E41" s="116">
        <f>'１０月'!K41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'１０月'!J42</f>
        <v>43007</v>
      </c>
      <c r="E42" s="116">
        <f>'１０月'!K42</f>
        <v>6918502</v>
      </c>
      <c r="F42" s="112"/>
      <c r="G42" s="111"/>
      <c r="H42" s="110"/>
      <c r="I42" s="109"/>
      <c r="J42" s="108">
        <f t="shared" si="0"/>
        <v>43007</v>
      </c>
      <c r="K42" s="107">
        <f t="shared" si="0"/>
        <v>6918502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'１０月'!J43</f>
        <v>6603</v>
      </c>
      <c r="E43" s="116">
        <f>'１０月'!K43</f>
        <v>2231642</v>
      </c>
      <c r="F43" s="112"/>
      <c r="G43" s="111"/>
      <c r="H43" s="110"/>
      <c r="I43" s="109"/>
      <c r="J43" s="108">
        <f t="shared" si="0"/>
        <v>6603</v>
      </c>
      <c r="K43" s="107">
        <f t="shared" si="0"/>
        <v>2231642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'１０月'!J44</f>
        <v>19</v>
      </c>
      <c r="E44" s="116">
        <f>'１０月'!K44</f>
        <v>113400</v>
      </c>
      <c r="F44" s="112"/>
      <c r="G44" s="111"/>
      <c r="H44" s="110"/>
      <c r="I44" s="109"/>
      <c r="J44" s="108">
        <f t="shared" si="0"/>
        <v>19</v>
      </c>
      <c r="K44" s="107">
        <f t="shared" si="0"/>
        <v>113400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'１０月'!J45</f>
        <v>4415</v>
      </c>
      <c r="E45" s="116">
        <f>'１０月'!K45</f>
        <v>2803363</v>
      </c>
      <c r="F45" s="112"/>
      <c r="G45" s="111"/>
      <c r="H45" s="110"/>
      <c r="I45" s="109"/>
      <c r="J45" s="108">
        <f t="shared" si="0"/>
        <v>4415</v>
      </c>
      <c r="K45" s="107">
        <f t="shared" si="0"/>
        <v>2803363</v>
      </c>
      <c r="L45" s="106"/>
    </row>
    <row r="46" spans="2:12" ht="20.25" customHeight="1">
      <c r="B46" s="21">
        <v>37</v>
      </c>
      <c r="C46" s="22" t="s">
        <v>41</v>
      </c>
      <c r="D46" s="120">
        <f>'１０月'!J46</f>
        <v>5575</v>
      </c>
      <c r="E46" s="116">
        <f>'１０月'!K46</f>
        <v>1049173</v>
      </c>
      <c r="F46" s="105"/>
      <c r="G46" s="104"/>
      <c r="H46" s="103"/>
      <c r="I46" s="102"/>
      <c r="J46" s="101">
        <f t="shared" si="0"/>
        <v>5575</v>
      </c>
      <c r="K46" s="100">
        <f t="shared" si="0"/>
        <v>1049173</v>
      </c>
      <c r="L46" s="99"/>
    </row>
    <row r="47" spans="2:12" ht="32.25" customHeight="1">
      <c r="B47" s="21">
        <v>38</v>
      </c>
      <c r="C47" s="22" t="s">
        <v>42</v>
      </c>
      <c r="D47" s="120">
        <f>'１０月'!J47</f>
        <v>2373</v>
      </c>
      <c r="E47" s="116">
        <f>'１０月'!K47</f>
        <v>2954382</v>
      </c>
      <c r="F47" s="105"/>
      <c r="G47" s="104"/>
      <c r="H47" s="103"/>
      <c r="I47" s="102"/>
      <c r="J47" s="101">
        <f t="shared" si="0"/>
        <v>2373</v>
      </c>
      <c r="K47" s="100">
        <f t="shared" si="0"/>
        <v>2954382</v>
      </c>
      <c r="L47" s="99"/>
    </row>
    <row r="48" spans="2:12" ht="20.25" customHeight="1">
      <c r="B48" s="21">
        <v>39</v>
      </c>
      <c r="C48" s="22" t="s">
        <v>43</v>
      </c>
      <c r="D48" s="120">
        <f>'１０月'!J48</f>
        <v>0</v>
      </c>
      <c r="E48" s="116">
        <f>'１０月'!K48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'１０月'!J49</f>
        <v>5537</v>
      </c>
      <c r="E49" s="97">
        <f>'１０月'!K49</f>
        <v>1932692</v>
      </c>
      <c r="F49" s="98"/>
      <c r="G49" s="97"/>
      <c r="H49" s="96"/>
      <c r="I49" s="95"/>
      <c r="J49" s="94">
        <f t="shared" si="0"/>
        <v>5537</v>
      </c>
      <c r="K49" s="93">
        <f t="shared" si="0"/>
        <v>1932692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305116</v>
      </c>
      <c r="E50" s="90">
        <f t="shared" si="1"/>
        <v>61611120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305116</v>
      </c>
      <c r="K50" s="87">
        <f t="shared" si="0"/>
        <v>61611120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9" ySplit="10" topLeftCell="J44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'１１月'!J10</f>
        <v>32950</v>
      </c>
      <c r="E10" s="116">
        <f>'１１月'!K10</f>
        <v>8664905</v>
      </c>
      <c r="F10" s="119"/>
      <c r="G10" s="118"/>
      <c r="H10" s="117"/>
      <c r="I10" s="116"/>
      <c r="J10" s="115">
        <f aca="true" t="shared" si="0" ref="J10:K50">D10+F10-H10</f>
        <v>32950</v>
      </c>
      <c r="K10" s="114">
        <f t="shared" si="0"/>
        <v>8664905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'１１月'!J11</f>
        <v>1228</v>
      </c>
      <c r="E11" s="116">
        <f>'１１月'!K11</f>
        <v>137530</v>
      </c>
      <c r="F11" s="105"/>
      <c r="G11" s="104"/>
      <c r="H11" s="103"/>
      <c r="I11" s="102"/>
      <c r="J11" s="101">
        <f t="shared" si="0"/>
        <v>1228</v>
      </c>
      <c r="K11" s="100">
        <f t="shared" si="0"/>
        <v>137530</v>
      </c>
      <c r="L11" s="99"/>
    </row>
    <row r="12" spans="2:12" ht="20.25" customHeight="1">
      <c r="B12" s="21">
        <v>3</v>
      </c>
      <c r="C12" s="22" t="s">
        <v>8</v>
      </c>
      <c r="D12" s="120">
        <f>'１１月'!J12</f>
        <v>0</v>
      </c>
      <c r="E12" s="116">
        <f>'１１月'!K12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'１１月'!J13</f>
        <v>1873</v>
      </c>
      <c r="E13" s="116">
        <f>'１１月'!K13</f>
        <v>313570</v>
      </c>
      <c r="F13" s="105"/>
      <c r="G13" s="104"/>
      <c r="H13" s="103"/>
      <c r="I13" s="102"/>
      <c r="J13" s="101">
        <f t="shared" si="0"/>
        <v>1873</v>
      </c>
      <c r="K13" s="100">
        <f t="shared" si="0"/>
        <v>313570</v>
      </c>
      <c r="L13" s="99"/>
    </row>
    <row r="14" spans="2:12" ht="20.25" customHeight="1">
      <c r="B14" s="21">
        <v>5</v>
      </c>
      <c r="C14" s="22" t="s">
        <v>10</v>
      </c>
      <c r="D14" s="120">
        <f>'１１月'!J14</f>
        <v>0</v>
      </c>
      <c r="E14" s="116">
        <f>'１１月'!K14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'１１月'!J15</f>
        <v>0</v>
      </c>
      <c r="E15" s="116">
        <f>'１１月'!K15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'１１月'!J16</f>
        <v>0</v>
      </c>
      <c r="E16" s="116">
        <f>'１１月'!K16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'１１月'!J17</f>
        <v>0</v>
      </c>
      <c r="E17" s="116">
        <f>'１１月'!K17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'１１月'!J18</f>
        <v>58</v>
      </c>
      <c r="E18" s="116">
        <f>'１１月'!K18</f>
        <v>9195</v>
      </c>
      <c r="F18" s="105"/>
      <c r="G18" s="104"/>
      <c r="H18" s="103"/>
      <c r="I18" s="102"/>
      <c r="J18" s="101">
        <f t="shared" si="0"/>
        <v>58</v>
      </c>
      <c r="K18" s="100">
        <f t="shared" si="0"/>
        <v>9195</v>
      </c>
      <c r="L18" s="99"/>
    </row>
    <row r="19" spans="2:12" ht="20.25" customHeight="1">
      <c r="B19" s="21">
        <v>10</v>
      </c>
      <c r="C19" s="22" t="s">
        <v>15</v>
      </c>
      <c r="D19" s="120">
        <f>'１１月'!J19</f>
        <v>0</v>
      </c>
      <c r="E19" s="116">
        <f>'１１月'!K19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'１１月'!J20</f>
        <v>0</v>
      </c>
      <c r="E20" s="116">
        <f>'１１月'!K20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'１１月'!J21</f>
        <v>0</v>
      </c>
      <c r="E21" s="116">
        <f>'１１月'!K21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'１１月'!J22</f>
        <v>5361</v>
      </c>
      <c r="E22" s="116">
        <f>'１１月'!K22</f>
        <v>767640</v>
      </c>
      <c r="F22" s="105"/>
      <c r="G22" s="104"/>
      <c r="H22" s="103"/>
      <c r="I22" s="102"/>
      <c r="J22" s="101">
        <f t="shared" si="0"/>
        <v>5361</v>
      </c>
      <c r="K22" s="100">
        <f t="shared" si="0"/>
        <v>767640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'１１月'!J23</f>
        <v>2605</v>
      </c>
      <c r="E23" s="116">
        <f>'１１月'!K23</f>
        <v>1667683</v>
      </c>
      <c r="F23" s="112"/>
      <c r="G23" s="111"/>
      <c r="H23" s="110"/>
      <c r="I23" s="109"/>
      <c r="J23" s="108">
        <f t="shared" si="0"/>
        <v>2605</v>
      </c>
      <c r="K23" s="107">
        <f t="shared" si="0"/>
        <v>1667683</v>
      </c>
      <c r="L23" s="106"/>
    </row>
    <row r="24" spans="2:12" ht="20.25" customHeight="1">
      <c r="B24" s="21">
        <v>15</v>
      </c>
      <c r="C24" s="22" t="s">
        <v>20</v>
      </c>
      <c r="D24" s="120">
        <f>'１１月'!J24</f>
        <v>25647</v>
      </c>
      <c r="E24" s="116">
        <f>'１１月'!K24</f>
        <v>3126078</v>
      </c>
      <c r="F24" s="105"/>
      <c r="G24" s="104"/>
      <c r="H24" s="103"/>
      <c r="I24" s="102"/>
      <c r="J24" s="101">
        <f t="shared" si="0"/>
        <v>25647</v>
      </c>
      <c r="K24" s="100">
        <f t="shared" si="0"/>
        <v>3126078</v>
      </c>
      <c r="L24" s="99"/>
    </row>
    <row r="25" spans="2:12" ht="20.25" customHeight="1">
      <c r="B25" s="21">
        <v>16</v>
      </c>
      <c r="C25" s="22" t="s">
        <v>21</v>
      </c>
      <c r="D25" s="120">
        <f>'１１月'!J25</f>
        <v>6580</v>
      </c>
      <c r="E25" s="116">
        <f>'１１月'!K25</f>
        <v>3767342</v>
      </c>
      <c r="F25" s="105"/>
      <c r="G25" s="104"/>
      <c r="H25" s="103"/>
      <c r="I25" s="102"/>
      <c r="J25" s="101">
        <f t="shared" si="0"/>
        <v>6580</v>
      </c>
      <c r="K25" s="100">
        <f t="shared" si="0"/>
        <v>3767342</v>
      </c>
      <c r="L25" s="99"/>
    </row>
    <row r="26" spans="2:12" ht="20.25" customHeight="1">
      <c r="B26" s="21">
        <v>17</v>
      </c>
      <c r="C26" s="22" t="s">
        <v>22</v>
      </c>
      <c r="D26" s="120">
        <f>'１１月'!J26</f>
        <v>18777</v>
      </c>
      <c r="E26" s="116">
        <f>'１１月'!K26</f>
        <v>6501049</v>
      </c>
      <c r="F26" s="105"/>
      <c r="G26" s="104"/>
      <c r="H26" s="103"/>
      <c r="I26" s="102"/>
      <c r="J26" s="101">
        <f t="shared" si="0"/>
        <v>18777</v>
      </c>
      <c r="K26" s="100">
        <f t="shared" si="0"/>
        <v>6501049</v>
      </c>
      <c r="L26" s="99"/>
    </row>
    <row r="27" spans="2:12" ht="20.25" customHeight="1">
      <c r="B27" s="21">
        <v>18</v>
      </c>
      <c r="C27" s="22" t="s">
        <v>51</v>
      </c>
      <c r="D27" s="120">
        <f>'１１月'!J27</f>
        <v>1968</v>
      </c>
      <c r="E27" s="116">
        <f>'１１月'!K27</f>
        <v>313550</v>
      </c>
      <c r="F27" s="105"/>
      <c r="G27" s="104"/>
      <c r="H27" s="103"/>
      <c r="I27" s="102"/>
      <c r="J27" s="101">
        <f t="shared" si="0"/>
        <v>1968</v>
      </c>
      <c r="K27" s="100">
        <f t="shared" si="0"/>
        <v>313550</v>
      </c>
      <c r="L27" s="99"/>
    </row>
    <row r="28" spans="2:12" ht="20.25" customHeight="1">
      <c r="B28" s="21">
        <v>19</v>
      </c>
      <c r="C28" s="22" t="s">
        <v>23</v>
      </c>
      <c r="D28" s="120">
        <f>'１１月'!J28</f>
        <v>700</v>
      </c>
      <c r="E28" s="116">
        <f>'１１月'!K28</f>
        <v>77000</v>
      </c>
      <c r="F28" s="105"/>
      <c r="G28" s="104"/>
      <c r="H28" s="103"/>
      <c r="I28" s="102"/>
      <c r="J28" s="101">
        <f t="shared" si="0"/>
        <v>700</v>
      </c>
      <c r="K28" s="100">
        <f t="shared" si="0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'１１月'!J29</f>
        <v>1110</v>
      </c>
      <c r="E29" s="116">
        <f>'１１月'!K29</f>
        <v>339961</v>
      </c>
      <c r="F29" s="74"/>
      <c r="G29" s="111"/>
      <c r="H29" s="110"/>
      <c r="I29" s="109"/>
      <c r="J29" s="108">
        <f t="shared" si="0"/>
        <v>1110</v>
      </c>
      <c r="K29" s="107">
        <f t="shared" si="0"/>
        <v>339961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'１１月'!J30</f>
        <v>1501</v>
      </c>
      <c r="E30" s="116">
        <f>'１１月'!K30</f>
        <v>797055</v>
      </c>
      <c r="F30" s="112"/>
      <c r="G30" s="111"/>
      <c r="H30" s="110"/>
      <c r="I30" s="109"/>
      <c r="J30" s="108">
        <f t="shared" si="0"/>
        <v>1501</v>
      </c>
      <c r="K30" s="107">
        <f t="shared" si="0"/>
        <v>797055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'１１月'!J31</f>
        <v>0</v>
      </c>
      <c r="E31" s="116">
        <f>'１１月'!K31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'１１月'!J32</f>
        <v>20</v>
      </c>
      <c r="E32" s="116">
        <f>'１１月'!K32</f>
        <v>13600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13600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'１１月'!J33</f>
        <v>21149</v>
      </c>
      <c r="E33" s="116">
        <f>'１１月'!K33</f>
        <v>6385849</v>
      </c>
      <c r="F33" s="112"/>
      <c r="G33" s="111"/>
      <c r="H33" s="72"/>
      <c r="I33" s="109"/>
      <c r="J33" s="108">
        <f t="shared" si="0"/>
        <v>21149</v>
      </c>
      <c r="K33" s="107">
        <f t="shared" si="0"/>
        <v>6385849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'１１月'!J34</f>
        <v>109827</v>
      </c>
      <c r="E34" s="116">
        <f>'１１月'!K34</f>
        <v>5920701</v>
      </c>
      <c r="F34" s="112"/>
      <c r="G34" s="111"/>
      <c r="H34" s="110"/>
      <c r="I34" s="109"/>
      <c r="J34" s="108">
        <f t="shared" si="0"/>
        <v>109827</v>
      </c>
      <c r="K34" s="107">
        <f t="shared" si="0"/>
        <v>5920701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'１１月'!J35</f>
        <v>4301</v>
      </c>
      <c r="E35" s="116">
        <f>'１１月'!K35</f>
        <v>3298058</v>
      </c>
      <c r="F35" s="112"/>
      <c r="G35" s="111"/>
      <c r="H35" s="110"/>
      <c r="I35" s="109"/>
      <c r="J35" s="108">
        <f t="shared" si="0"/>
        <v>4301</v>
      </c>
      <c r="K35" s="107">
        <f t="shared" si="0"/>
        <v>3298058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'１１月'!J36</f>
        <v>76</v>
      </c>
      <c r="E36" s="116">
        <f>'１１月'!K36</f>
        <v>15400</v>
      </c>
      <c r="F36" s="112"/>
      <c r="G36" s="111"/>
      <c r="H36" s="110"/>
      <c r="I36" s="109"/>
      <c r="J36" s="108">
        <f t="shared" si="0"/>
        <v>76</v>
      </c>
      <c r="K36" s="107">
        <f t="shared" si="0"/>
        <v>15400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'１１月'!J37</f>
        <v>0</v>
      </c>
      <c r="E37" s="116">
        <f>'１１月'!K37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'１１月'!J38</f>
        <v>612</v>
      </c>
      <c r="E38" s="116">
        <f>'１１月'!K38</f>
        <v>123400</v>
      </c>
      <c r="F38" s="112"/>
      <c r="G38" s="111"/>
      <c r="H38" s="110"/>
      <c r="I38" s="109"/>
      <c r="J38" s="108">
        <f t="shared" si="0"/>
        <v>612</v>
      </c>
      <c r="K38" s="107">
        <f t="shared" si="0"/>
        <v>123400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'１１月'!J39</f>
        <v>1244</v>
      </c>
      <c r="E39" s="116">
        <f>'１１月'!K39</f>
        <v>1368400</v>
      </c>
      <c r="F39" s="112"/>
      <c r="G39" s="111"/>
      <c r="H39" s="110"/>
      <c r="I39" s="109"/>
      <c r="J39" s="108">
        <f t="shared" si="0"/>
        <v>1244</v>
      </c>
      <c r="K39" s="107">
        <f t="shared" si="0"/>
        <v>1368400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'１１月'!J40</f>
        <v>0</v>
      </c>
      <c r="E40" s="116">
        <f>'１１月'!K40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'１１月'!J41</f>
        <v>0</v>
      </c>
      <c r="E41" s="116">
        <f>'１１月'!K41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'１１月'!J42</f>
        <v>43007</v>
      </c>
      <c r="E42" s="116">
        <f>'１１月'!K42</f>
        <v>6918502</v>
      </c>
      <c r="F42" s="112"/>
      <c r="G42" s="111"/>
      <c r="H42" s="110"/>
      <c r="I42" s="109"/>
      <c r="J42" s="108">
        <f t="shared" si="0"/>
        <v>43007</v>
      </c>
      <c r="K42" s="107">
        <f t="shared" si="0"/>
        <v>6918502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'１１月'!J43</f>
        <v>6603</v>
      </c>
      <c r="E43" s="116">
        <f>'１１月'!K43</f>
        <v>2231642</v>
      </c>
      <c r="F43" s="112"/>
      <c r="G43" s="111"/>
      <c r="H43" s="110"/>
      <c r="I43" s="109"/>
      <c r="J43" s="108">
        <f t="shared" si="0"/>
        <v>6603</v>
      </c>
      <c r="K43" s="107">
        <f t="shared" si="0"/>
        <v>2231642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'１１月'!J44</f>
        <v>19</v>
      </c>
      <c r="E44" s="116">
        <f>'１１月'!K44</f>
        <v>113400</v>
      </c>
      <c r="F44" s="112"/>
      <c r="G44" s="111"/>
      <c r="H44" s="110"/>
      <c r="I44" s="109"/>
      <c r="J44" s="108">
        <f t="shared" si="0"/>
        <v>19</v>
      </c>
      <c r="K44" s="107">
        <f t="shared" si="0"/>
        <v>113400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'１１月'!J45</f>
        <v>4415</v>
      </c>
      <c r="E45" s="116">
        <f>'１１月'!K45</f>
        <v>2803363</v>
      </c>
      <c r="F45" s="112"/>
      <c r="G45" s="111"/>
      <c r="H45" s="110"/>
      <c r="I45" s="109"/>
      <c r="J45" s="108">
        <f t="shared" si="0"/>
        <v>4415</v>
      </c>
      <c r="K45" s="107">
        <f t="shared" si="0"/>
        <v>2803363</v>
      </c>
      <c r="L45" s="106"/>
    </row>
    <row r="46" spans="2:12" ht="20.25" customHeight="1">
      <c r="B46" s="21">
        <v>37</v>
      </c>
      <c r="C46" s="22" t="s">
        <v>41</v>
      </c>
      <c r="D46" s="120">
        <f>'１１月'!J46</f>
        <v>5575</v>
      </c>
      <c r="E46" s="116">
        <f>'１１月'!K46</f>
        <v>1049173</v>
      </c>
      <c r="F46" s="105"/>
      <c r="G46" s="104"/>
      <c r="H46" s="103"/>
      <c r="I46" s="102"/>
      <c r="J46" s="101">
        <f t="shared" si="0"/>
        <v>5575</v>
      </c>
      <c r="K46" s="100">
        <f t="shared" si="0"/>
        <v>1049173</v>
      </c>
      <c r="L46" s="99"/>
    </row>
    <row r="47" spans="2:12" ht="32.25" customHeight="1">
      <c r="B47" s="21">
        <v>38</v>
      </c>
      <c r="C47" s="22" t="s">
        <v>42</v>
      </c>
      <c r="D47" s="120">
        <f>'１１月'!J47</f>
        <v>2373</v>
      </c>
      <c r="E47" s="116">
        <f>'１１月'!K47</f>
        <v>2954382</v>
      </c>
      <c r="F47" s="105"/>
      <c r="G47" s="104"/>
      <c r="H47" s="103"/>
      <c r="I47" s="102"/>
      <c r="J47" s="101">
        <f t="shared" si="0"/>
        <v>2373</v>
      </c>
      <c r="K47" s="100">
        <f t="shared" si="0"/>
        <v>2954382</v>
      </c>
      <c r="L47" s="99"/>
    </row>
    <row r="48" spans="2:12" ht="20.25" customHeight="1">
      <c r="B48" s="21">
        <v>39</v>
      </c>
      <c r="C48" s="22" t="s">
        <v>43</v>
      </c>
      <c r="D48" s="120">
        <f>'１１月'!J48</f>
        <v>0</v>
      </c>
      <c r="E48" s="116">
        <f>'１１月'!K48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'１１月'!J49</f>
        <v>5537</v>
      </c>
      <c r="E49" s="97">
        <f>'１１月'!K49</f>
        <v>1932692</v>
      </c>
      <c r="F49" s="98"/>
      <c r="G49" s="97"/>
      <c r="H49" s="96"/>
      <c r="I49" s="95"/>
      <c r="J49" s="94">
        <f t="shared" si="0"/>
        <v>5537</v>
      </c>
      <c r="K49" s="93">
        <f t="shared" si="0"/>
        <v>1932692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305116</v>
      </c>
      <c r="E50" s="90">
        <f t="shared" si="1"/>
        <v>61611120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305116</v>
      </c>
      <c r="K50" s="87">
        <f t="shared" si="0"/>
        <v>61611120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60</v>
      </c>
      <c r="E9" s="15" t="s">
        <v>5</v>
      </c>
      <c r="F9" s="16" t="s">
        <v>60</v>
      </c>
      <c r="G9" s="17" t="s">
        <v>5</v>
      </c>
      <c r="H9" s="18" t="s">
        <v>60</v>
      </c>
      <c r="I9" s="15" t="s">
        <v>5</v>
      </c>
      <c r="J9" s="16" t="s">
        <v>60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'１月'!J10</f>
        <v>32950</v>
      </c>
      <c r="E10" s="116">
        <f>'１月'!K10</f>
        <v>8664905</v>
      </c>
      <c r="F10" s="119"/>
      <c r="G10" s="118"/>
      <c r="H10" s="117"/>
      <c r="I10" s="116"/>
      <c r="J10" s="115">
        <f aca="true" t="shared" si="0" ref="J10:J50">D10+F10-H10</f>
        <v>32950</v>
      </c>
      <c r="K10" s="114">
        <f aca="true" t="shared" si="1" ref="K10:K50">E10+G10-I10</f>
        <v>8664905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'１月'!J11</f>
        <v>1228</v>
      </c>
      <c r="E11" s="116">
        <f>'１月'!K11</f>
        <v>137530</v>
      </c>
      <c r="F11" s="105"/>
      <c r="G11" s="104"/>
      <c r="H11" s="103"/>
      <c r="I11" s="102"/>
      <c r="J11" s="101">
        <f t="shared" si="0"/>
        <v>1228</v>
      </c>
      <c r="K11" s="100">
        <f t="shared" si="1"/>
        <v>137530</v>
      </c>
      <c r="L11" s="99"/>
    </row>
    <row r="12" spans="2:12" ht="20.25" customHeight="1">
      <c r="B12" s="21">
        <v>3</v>
      </c>
      <c r="C12" s="22" t="s">
        <v>8</v>
      </c>
      <c r="D12" s="120">
        <f>'１月'!J12</f>
        <v>0</v>
      </c>
      <c r="E12" s="116">
        <f>'１月'!K12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1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'１月'!J13</f>
        <v>1873</v>
      </c>
      <c r="E13" s="116">
        <f>'１月'!K13</f>
        <v>313570</v>
      </c>
      <c r="F13" s="105"/>
      <c r="G13" s="104"/>
      <c r="H13" s="103"/>
      <c r="I13" s="102"/>
      <c r="J13" s="101">
        <f t="shared" si="0"/>
        <v>1873</v>
      </c>
      <c r="K13" s="100">
        <f t="shared" si="1"/>
        <v>313570</v>
      </c>
      <c r="L13" s="99"/>
    </row>
    <row r="14" spans="2:12" ht="20.25" customHeight="1">
      <c r="B14" s="21">
        <v>5</v>
      </c>
      <c r="C14" s="22" t="s">
        <v>10</v>
      </c>
      <c r="D14" s="120">
        <f>'１月'!J14</f>
        <v>0</v>
      </c>
      <c r="E14" s="116">
        <f>'１月'!K14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1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'１月'!J15</f>
        <v>0</v>
      </c>
      <c r="E15" s="116">
        <f>'１月'!K15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1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'１月'!J16</f>
        <v>0</v>
      </c>
      <c r="E16" s="116">
        <f>'１月'!K16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1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'１月'!J17</f>
        <v>0</v>
      </c>
      <c r="E17" s="116">
        <f>'１月'!K17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1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'１月'!J18</f>
        <v>58</v>
      </c>
      <c r="E18" s="116">
        <f>'１月'!K18</f>
        <v>9195</v>
      </c>
      <c r="F18" s="105"/>
      <c r="G18" s="104"/>
      <c r="H18" s="103"/>
      <c r="I18" s="102"/>
      <c r="J18" s="101">
        <f t="shared" si="0"/>
        <v>58</v>
      </c>
      <c r="K18" s="100">
        <f t="shared" si="1"/>
        <v>9195</v>
      </c>
      <c r="L18" s="99"/>
    </row>
    <row r="19" spans="2:12" ht="20.25" customHeight="1">
      <c r="B19" s="21">
        <v>10</v>
      </c>
      <c r="C19" s="22" t="s">
        <v>15</v>
      </c>
      <c r="D19" s="120">
        <f>'１月'!J19</f>
        <v>0</v>
      </c>
      <c r="E19" s="116">
        <f>'１月'!K19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1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'１月'!J20</f>
        <v>0</v>
      </c>
      <c r="E20" s="116">
        <f>'１月'!K20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1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'１月'!J21</f>
        <v>0</v>
      </c>
      <c r="E21" s="116">
        <f>'１月'!K21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1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'１月'!J22</f>
        <v>5361</v>
      </c>
      <c r="E22" s="116">
        <f>'１月'!K22</f>
        <v>767640</v>
      </c>
      <c r="F22" s="105"/>
      <c r="G22" s="104"/>
      <c r="H22" s="103"/>
      <c r="I22" s="102"/>
      <c r="J22" s="101">
        <f t="shared" si="0"/>
        <v>5361</v>
      </c>
      <c r="K22" s="100">
        <f t="shared" si="1"/>
        <v>767640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'１月'!J23</f>
        <v>2605</v>
      </c>
      <c r="E23" s="116">
        <f>'１月'!K23</f>
        <v>1667683</v>
      </c>
      <c r="F23" s="112"/>
      <c r="G23" s="111"/>
      <c r="H23" s="110"/>
      <c r="I23" s="109"/>
      <c r="J23" s="108">
        <f t="shared" si="0"/>
        <v>2605</v>
      </c>
      <c r="K23" s="107">
        <f t="shared" si="1"/>
        <v>1667683</v>
      </c>
      <c r="L23" s="106"/>
    </row>
    <row r="24" spans="2:12" ht="20.25" customHeight="1">
      <c r="B24" s="21">
        <v>15</v>
      </c>
      <c r="C24" s="22" t="s">
        <v>20</v>
      </c>
      <c r="D24" s="120">
        <f>'１月'!J24</f>
        <v>25647</v>
      </c>
      <c r="E24" s="116">
        <f>'１月'!K24</f>
        <v>3126078</v>
      </c>
      <c r="F24" s="105"/>
      <c r="G24" s="104"/>
      <c r="H24" s="103"/>
      <c r="I24" s="102"/>
      <c r="J24" s="101">
        <f t="shared" si="0"/>
        <v>25647</v>
      </c>
      <c r="K24" s="100">
        <f t="shared" si="1"/>
        <v>3126078</v>
      </c>
      <c r="L24" s="99"/>
    </row>
    <row r="25" spans="2:12" ht="20.25" customHeight="1">
      <c r="B25" s="21">
        <v>16</v>
      </c>
      <c r="C25" s="22" t="s">
        <v>21</v>
      </c>
      <c r="D25" s="120">
        <f>'１月'!J25</f>
        <v>6580</v>
      </c>
      <c r="E25" s="116">
        <f>'１月'!K25</f>
        <v>3767342</v>
      </c>
      <c r="F25" s="105"/>
      <c r="G25" s="104"/>
      <c r="H25" s="103"/>
      <c r="I25" s="102"/>
      <c r="J25" s="101">
        <f t="shared" si="0"/>
        <v>6580</v>
      </c>
      <c r="K25" s="100">
        <f t="shared" si="1"/>
        <v>3767342</v>
      </c>
      <c r="L25" s="99"/>
    </row>
    <row r="26" spans="2:12" ht="20.25" customHeight="1">
      <c r="B26" s="21">
        <v>17</v>
      </c>
      <c r="C26" s="22" t="s">
        <v>22</v>
      </c>
      <c r="D26" s="120">
        <f>'１月'!J26</f>
        <v>18777</v>
      </c>
      <c r="E26" s="116">
        <f>'１月'!K26</f>
        <v>6501049</v>
      </c>
      <c r="F26" s="105"/>
      <c r="G26" s="104"/>
      <c r="H26" s="103"/>
      <c r="I26" s="102"/>
      <c r="J26" s="101">
        <f t="shared" si="0"/>
        <v>18777</v>
      </c>
      <c r="K26" s="100">
        <f t="shared" si="1"/>
        <v>6501049</v>
      </c>
      <c r="L26" s="99"/>
    </row>
    <row r="27" spans="2:12" ht="20.25" customHeight="1">
      <c r="B27" s="21">
        <v>18</v>
      </c>
      <c r="C27" s="22" t="s">
        <v>51</v>
      </c>
      <c r="D27" s="120">
        <f>'１月'!J27</f>
        <v>1968</v>
      </c>
      <c r="E27" s="116">
        <f>'１月'!K27</f>
        <v>313550</v>
      </c>
      <c r="F27" s="105"/>
      <c r="G27" s="104"/>
      <c r="H27" s="103"/>
      <c r="I27" s="102"/>
      <c r="J27" s="101">
        <f t="shared" si="0"/>
        <v>1968</v>
      </c>
      <c r="K27" s="100">
        <f t="shared" si="1"/>
        <v>313550</v>
      </c>
      <c r="L27" s="99"/>
    </row>
    <row r="28" spans="2:12" ht="20.25" customHeight="1">
      <c r="B28" s="21">
        <v>19</v>
      </c>
      <c r="C28" s="22" t="s">
        <v>23</v>
      </c>
      <c r="D28" s="120">
        <f>'１月'!J28</f>
        <v>700</v>
      </c>
      <c r="E28" s="116">
        <f>'１月'!K28</f>
        <v>77000</v>
      </c>
      <c r="F28" s="105"/>
      <c r="G28" s="104"/>
      <c r="H28" s="103"/>
      <c r="I28" s="102"/>
      <c r="J28" s="101">
        <f t="shared" si="0"/>
        <v>700</v>
      </c>
      <c r="K28" s="100">
        <f t="shared" si="1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'１月'!J29</f>
        <v>1110</v>
      </c>
      <c r="E29" s="116">
        <f>'１月'!K29</f>
        <v>339961</v>
      </c>
      <c r="F29" s="74"/>
      <c r="G29" s="111"/>
      <c r="H29" s="110"/>
      <c r="I29" s="109"/>
      <c r="J29" s="108">
        <f t="shared" si="0"/>
        <v>1110</v>
      </c>
      <c r="K29" s="107">
        <f t="shared" si="1"/>
        <v>339961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'１月'!J30</f>
        <v>1501</v>
      </c>
      <c r="E30" s="116">
        <f>'１月'!K30</f>
        <v>797055</v>
      </c>
      <c r="F30" s="112"/>
      <c r="G30" s="111"/>
      <c r="H30" s="110"/>
      <c r="I30" s="109"/>
      <c r="J30" s="108">
        <f t="shared" si="0"/>
        <v>1501</v>
      </c>
      <c r="K30" s="107">
        <f t="shared" si="1"/>
        <v>797055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'１月'!J31</f>
        <v>0</v>
      </c>
      <c r="E31" s="116">
        <f>'１月'!K31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1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'１月'!J32</f>
        <v>20</v>
      </c>
      <c r="E32" s="116">
        <f>'１月'!K32</f>
        <v>13600</v>
      </c>
      <c r="F32" s="112"/>
      <c r="G32" s="111"/>
      <c r="H32" s="110"/>
      <c r="I32" s="109"/>
      <c r="J32" s="108">
        <f t="shared" si="0"/>
        <v>20</v>
      </c>
      <c r="K32" s="107">
        <f t="shared" si="1"/>
        <v>13600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'１月'!J33</f>
        <v>21149</v>
      </c>
      <c r="E33" s="116">
        <f>'１月'!K33</f>
        <v>6385849</v>
      </c>
      <c r="F33" s="112"/>
      <c r="G33" s="111"/>
      <c r="H33" s="72"/>
      <c r="I33" s="109"/>
      <c r="J33" s="108">
        <f t="shared" si="0"/>
        <v>21149</v>
      </c>
      <c r="K33" s="107">
        <f t="shared" si="1"/>
        <v>6385849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'１月'!J34</f>
        <v>109827</v>
      </c>
      <c r="E34" s="116">
        <f>'１月'!K34</f>
        <v>5920701</v>
      </c>
      <c r="F34" s="112"/>
      <c r="G34" s="111"/>
      <c r="H34" s="110"/>
      <c r="I34" s="109"/>
      <c r="J34" s="108">
        <f t="shared" si="0"/>
        <v>109827</v>
      </c>
      <c r="K34" s="107">
        <f t="shared" si="1"/>
        <v>5920701</v>
      </c>
      <c r="L34" s="106"/>
    </row>
    <row r="35" spans="2:12" s="60" customFormat="1" ht="20.25" customHeight="1">
      <c r="B35" s="61">
        <v>26</v>
      </c>
      <c r="C35" s="62" t="s">
        <v>30</v>
      </c>
      <c r="D35" s="122">
        <f>'１月'!J35</f>
        <v>4301</v>
      </c>
      <c r="E35" s="123">
        <f>'１月'!K35</f>
        <v>3298058</v>
      </c>
      <c r="F35" s="112"/>
      <c r="G35" s="111"/>
      <c r="H35" s="110"/>
      <c r="I35" s="109"/>
      <c r="J35" s="108">
        <f t="shared" si="0"/>
        <v>4301</v>
      </c>
      <c r="K35" s="107">
        <f t="shared" si="1"/>
        <v>3298058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'１月'!J36</f>
        <v>76</v>
      </c>
      <c r="E36" s="116">
        <f>'１月'!K36</f>
        <v>15400</v>
      </c>
      <c r="F36" s="112"/>
      <c r="G36" s="111"/>
      <c r="H36" s="110"/>
      <c r="I36" s="109"/>
      <c r="J36" s="108">
        <f t="shared" si="0"/>
        <v>76</v>
      </c>
      <c r="K36" s="107">
        <f t="shared" si="1"/>
        <v>15400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'１月'!J37</f>
        <v>0</v>
      </c>
      <c r="E37" s="116">
        <f>'１月'!K37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1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'１月'!J38</f>
        <v>612</v>
      </c>
      <c r="E38" s="116">
        <f>'１月'!K38</f>
        <v>123400</v>
      </c>
      <c r="F38" s="112"/>
      <c r="G38" s="111"/>
      <c r="H38" s="110"/>
      <c r="I38" s="109"/>
      <c r="J38" s="108">
        <f t="shared" si="0"/>
        <v>612</v>
      </c>
      <c r="K38" s="107">
        <f t="shared" si="1"/>
        <v>123400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'１月'!J39</f>
        <v>1244</v>
      </c>
      <c r="E39" s="116">
        <f>'１月'!K39</f>
        <v>1368400</v>
      </c>
      <c r="F39" s="112"/>
      <c r="G39" s="111"/>
      <c r="H39" s="110"/>
      <c r="I39" s="109"/>
      <c r="J39" s="108">
        <f t="shared" si="0"/>
        <v>1244</v>
      </c>
      <c r="K39" s="107">
        <f t="shared" si="1"/>
        <v>1368400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'１月'!J40</f>
        <v>0</v>
      </c>
      <c r="E40" s="116">
        <f>'１月'!K40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1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'１月'!J41</f>
        <v>0</v>
      </c>
      <c r="E41" s="116">
        <f>'１月'!K41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1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'１月'!J42</f>
        <v>43007</v>
      </c>
      <c r="E42" s="116">
        <f>'１月'!K42</f>
        <v>6918502</v>
      </c>
      <c r="F42" s="112"/>
      <c r="G42" s="111"/>
      <c r="H42" s="110"/>
      <c r="I42" s="109"/>
      <c r="J42" s="108">
        <f t="shared" si="0"/>
        <v>43007</v>
      </c>
      <c r="K42" s="107">
        <f t="shared" si="1"/>
        <v>6918502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'１月'!J43</f>
        <v>6603</v>
      </c>
      <c r="E43" s="116">
        <f>'１月'!K43</f>
        <v>2231642</v>
      </c>
      <c r="F43" s="112"/>
      <c r="G43" s="111"/>
      <c r="H43" s="110"/>
      <c r="I43" s="109"/>
      <c r="J43" s="108">
        <f t="shared" si="0"/>
        <v>6603</v>
      </c>
      <c r="K43" s="107">
        <f t="shared" si="1"/>
        <v>2231642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'１月'!J44</f>
        <v>19</v>
      </c>
      <c r="E44" s="116">
        <f>'１月'!K44</f>
        <v>113400</v>
      </c>
      <c r="F44" s="112"/>
      <c r="G44" s="111"/>
      <c r="H44" s="110"/>
      <c r="I44" s="109"/>
      <c r="J44" s="108">
        <f t="shared" si="0"/>
        <v>19</v>
      </c>
      <c r="K44" s="107">
        <f t="shared" si="1"/>
        <v>113400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'１月'!J45</f>
        <v>4415</v>
      </c>
      <c r="E45" s="116">
        <f>'１月'!K45</f>
        <v>2803363</v>
      </c>
      <c r="F45" s="112"/>
      <c r="G45" s="111"/>
      <c r="H45" s="110"/>
      <c r="I45" s="109"/>
      <c r="J45" s="108">
        <f t="shared" si="0"/>
        <v>4415</v>
      </c>
      <c r="K45" s="107">
        <f t="shared" si="1"/>
        <v>2803363</v>
      </c>
      <c r="L45" s="106"/>
    </row>
    <row r="46" spans="2:12" ht="20.25" customHeight="1">
      <c r="B46" s="21">
        <v>37</v>
      </c>
      <c r="C46" s="22" t="s">
        <v>41</v>
      </c>
      <c r="D46" s="120">
        <f>'１月'!J46</f>
        <v>5575</v>
      </c>
      <c r="E46" s="116">
        <f>'１月'!K46</f>
        <v>1049173</v>
      </c>
      <c r="F46" s="105"/>
      <c r="G46" s="104"/>
      <c r="H46" s="103"/>
      <c r="I46" s="102"/>
      <c r="J46" s="101">
        <f t="shared" si="0"/>
        <v>5575</v>
      </c>
      <c r="K46" s="100">
        <f t="shared" si="1"/>
        <v>1049173</v>
      </c>
      <c r="L46" s="99"/>
    </row>
    <row r="47" spans="2:12" ht="32.25" customHeight="1">
      <c r="B47" s="21">
        <v>38</v>
      </c>
      <c r="C47" s="22" t="s">
        <v>42</v>
      </c>
      <c r="D47" s="120">
        <f>'１月'!J47</f>
        <v>2373</v>
      </c>
      <c r="E47" s="116">
        <f>'１月'!K47</f>
        <v>2954382</v>
      </c>
      <c r="F47" s="105"/>
      <c r="G47" s="104"/>
      <c r="H47" s="103"/>
      <c r="I47" s="102"/>
      <c r="J47" s="101">
        <f t="shared" si="0"/>
        <v>2373</v>
      </c>
      <c r="K47" s="100">
        <f t="shared" si="1"/>
        <v>2954382</v>
      </c>
      <c r="L47" s="99"/>
    </row>
    <row r="48" spans="2:12" ht="20.25" customHeight="1">
      <c r="B48" s="21">
        <v>39</v>
      </c>
      <c r="C48" s="22" t="s">
        <v>43</v>
      </c>
      <c r="D48" s="120">
        <f>'１月'!J48</f>
        <v>0</v>
      </c>
      <c r="E48" s="116">
        <f>'１月'!K48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1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'１月'!J49</f>
        <v>5537</v>
      </c>
      <c r="E49" s="116">
        <f>'１月'!K49</f>
        <v>1932692</v>
      </c>
      <c r="F49" s="98"/>
      <c r="G49" s="97"/>
      <c r="H49" s="96"/>
      <c r="I49" s="95"/>
      <c r="J49" s="94">
        <f t="shared" si="0"/>
        <v>5537</v>
      </c>
      <c r="K49" s="93">
        <f t="shared" si="1"/>
        <v>1932692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2" ref="D50:I50">SUM(D10:D49)</f>
        <v>305116</v>
      </c>
      <c r="E50" s="90">
        <f t="shared" si="2"/>
        <v>61611120</v>
      </c>
      <c r="F50" s="89">
        <f t="shared" si="2"/>
        <v>0</v>
      </c>
      <c r="G50" s="87">
        <f t="shared" si="2"/>
        <v>0</v>
      </c>
      <c r="H50" s="89">
        <f t="shared" si="2"/>
        <v>0</v>
      </c>
      <c r="I50" s="87">
        <f t="shared" si="2"/>
        <v>0</v>
      </c>
      <c r="J50" s="88">
        <f t="shared" si="0"/>
        <v>305116</v>
      </c>
      <c r="K50" s="87">
        <f t="shared" si="1"/>
        <v>61611120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4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63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'２月'!J10</f>
        <v>32950</v>
      </c>
      <c r="E10" s="116">
        <f>'２月'!K10</f>
        <v>8664905</v>
      </c>
      <c r="F10" s="119"/>
      <c r="G10" s="118"/>
      <c r="H10" s="117"/>
      <c r="I10" s="116"/>
      <c r="J10" s="115">
        <f aca="true" t="shared" si="0" ref="J10:K50">D10+F10-H10</f>
        <v>32950</v>
      </c>
      <c r="K10" s="114">
        <f t="shared" si="0"/>
        <v>8664905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'２月'!J11</f>
        <v>1228</v>
      </c>
      <c r="E11" s="116">
        <f>'２月'!K11</f>
        <v>137530</v>
      </c>
      <c r="F11" s="105"/>
      <c r="G11" s="104"/>
      <c r="H11" s="103"/>
      <c r="I11" s="102"/>
      <c r="J11" s="101">
        <f t="shared" si="0"/>
        <v>1228</v>
      </c>
      <c r="K11" s="100">
        <f t="shared" si="0"/>
        <v>137530</v>
      </c>
      <c r="L11" s="99"/>
    </row>
    <row r="12" spans="2:12" ht="20.25" customHeight="1">
      <c r="B12" s="21">
        <v>3</v>
      </c>
      <c r="C12" s="22" t="s">
        <v>8</v>
      </c>
      <c r="D12" s="120">
        <f>'２月'!J12</f>
        <v>0</v>
      </c>
      <c r="E12" s="116">
        <f>'２月'!K12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'２月'!J13</f>
        <v>1873</v>
      </c>
      <c r="E13" s="116">
        <f>'２月'!K13</f>
        <v>313570</v>
      </c>
      <c r="F13" s="105"/>
      <c r="G13" s="104"/>
      <c r="H13" s="103"/>
      <c r="I13" s="102"/>
      <c r="J13" s="101">
        <f t="shared" si="0"/>
        <v>1873</v>
      </c>
      <c r="K13" s="100">
        <f t="shared" si="0"/>
        <v>313570</v>
      </c>
      <c r="L13" s="99"/>
    </row>
    <row r="14" spans="2:12" ht="20.25" customHeight="1">
      <c r="B14" s="21">
        <v>5</v>
      </c>
      <c r="C14" s="22" t="s">
        <v>10</v>
      </c>
      <c r="D14" s="120">
        <f>'２月'!J14</f>
        <v>0</v>
      </c>
      <c r="E14" s="116">
        <f>'２月'!K14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'２月'!J15</f>
        <v>0</v>
      </c>
      <c r="E15" s="116">
        <f>'２月'!K15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'２月'!J16</f>
        <v>0</v>
      </c>
      <c r="E16" s="116">
        <f>'２月'!K16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'２月'!J17</f>
        <v>0</v>
      </c>
      <c r="E17" s="116">
        <f>'２月'!K17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'２月'!J18</f>
        <v>58</v>
      </c>
      <c r="E18" s="116">
        <f>'２月'!K18</f>
        <v>9195</v>
      </c>
      <c r="F18" s="105"/>
      <c r="G18" s="104"/>
      <c r="H18" s="103"/>
      <c r="I18" s="102"/>
      <c r="J18" s="101">
        <f t="shared" si="0"/>
        <v>58</v>
      </c>
      <c r="K18" s="100">
        <f t="shared" si="0"/>
        <v>9195</v>
      </c>
      <c r="L18" s="99"/>
    </row>
    <row r="19" spans="2:12" ht="20.25" customHeight="1">
      <c r="B19" s="21">
        <v>10</v>
      </c>
      <c r="C19" s="22" t="s">
        <v>15</v>
      </c>
      <c r="D19" s="120">
        <f>'２月'!J19</f>
        <v>0</v>
      </c>
      <c r="E19" s="116">
        <f>'２月'!K19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'２月'!J20</f>
        <v>0</v>
      </c>
      <c r="E20" s="116">
        <f>'２月'!K20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'２月'!J21</f>
        <v>0</v>
      </c>
      <c r="E21" s="116">
        <f>'２月'!K21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'２月'!J22</f>
        <v>5361</v>
      </c>
      <c r="E22" s="116">
        <f>'２月'!K22</f>
        <v>767640</v>
      </c>
      <c r="F22" s="105"/>
      <c r="G22" s="104"/>
      <c r="H22" s="103"/>
      <c r="I22" s="102"/>
      <c r="J22" s="101">
        <f t="shared" si="0"/>
        <v>5361</v>
      </c>
      <c r="K22" s="100">
        <f t="shared" si="0"/>
        <v>767640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'２月'!J23</f>
        <v>2605</v>
      </c>
      <c r="E23" s="116">
        <f>'２月'!K23</f>
        <v>1667683</v>
      </c>
      <c r="F23" s="112"/>
      <c r="G23" s="111"/>
      <c r="H23" s="110"/>
      <c r="I23" s="109"/>
      <c r="J23" s="108">
        <f t="shared" si="0"/>
        <v>2605</v>
      </c>
      <c r="K23" s="107">
        <f t="shared" si="0"/>
        <v>1667683</v>
      </c>
      <c r="L23" s="106"/>
    </row>
    <row r="24" spans="2:12" ht="20.25" customHeight="1">
      <c r="B24" s="21">
        <v>15</v>
      </c>
      <c r="C24" s="22" t="s">
        <v>20</v>
      </c>
      <c r="D24" s="120">
        <f>'２月'!J24</f>
        <v>25647</v>
      </c>
      <c r="E24" s="116">
        <f>'２月'!K24</f>
        <v>3126078</v>
      </c>
      <c r="F24" s="105"/>
      <c r="G24" s="104"/>
      <c r="H24" s="103"/>
      <c r="I24" s="102"/>
      <c r="J24" s="101">
        <f t="shared" si="0"/>
        <v>25647</v>
      </c>
      <c r="K24" s="100">
        <f t="shared" si="0"/>
        <v>3126078</v>
      </c>
      <c r="L24" s="99"/>
    </row>
    <row r="25" spans="2:12" ht="20.25" customHeight="1">
      <c r="B25" s="21">
        <v>16</v>
      </c>
      <c r="C25" s="22" t="s">
        <v>21</v>
      </c>
      <c r="D25" s="120">
        <f>'２月'!J25</f>
        <v>6580</v>
      </c>
      <c r="E25" s="116">
        <f>'２月'!K25</f>
        <v>3767342</v>
      </c>
      <c r="F25" s="105"/>
      <c r="G25" s="104"/>
      <c r="H25" s="103"/>
      <c r="I25" s="102"/>
      <c r="J25" s="101">
        <f t="shared" si="0"/>
        <v>6580</v>
      </c>
      <c r="K25" s="100">
        <f t="shared" si="0"/>
        <v>3767342</v>
      </c>
      <c r="L25" s="99"/>
    </row>
    <row r="26" spans="2:12" ht="20.25" customHeight="1">
      <c r="B26" s="21">
        <v>17</v>
      </c>
      <c r="C26" s="22" t="s">
        <v>22</v>
      </c>
      <c r="D26" s="120">
        <f>'２月'!J26</f>
        <v>18777</v>
      </c>
      <c r="E26" s="116">
        <f>'２月'!K26</f>
        <v>6501049</v>
      </c>
      <c r="F26" s="105"/>
      <c r="G26" s="104"/>
      <c r="H26" s="103"/>
      <c r="I26" s="102"/>
      <c r="J26" s="101">
        <f t="shared" si="0"/>
        <v>18777</v>
      </c>
      <c r="K26" s="100">
        <f t="shared" si="0"/>
        <v>6501049</v>
      </c>
      <c r="L26" s="99"/>
    </row>
    <row r="27" spans="2:12" ht="20.25" customHeight="1">
      <c r="B27" s="21">
        <v>18</v>
      </c>
      <c r="C27" s="22" t="s">
        <v>51</v>
      </c>
      <c r="D27" s="120">
        <f>'２月'!J27</f>
        <v>1968</v>
      </c>
      <c r="E27" s="116">
        <f>'２月'!K27</f>
        <v>313550</v>
      </c>
      <c r="F27" s="105"/>
      <c r="G27" s="104"/>
      <c r="H27" s="103"/>
      <c r="I27" s="102"/>
      <c r="J27" s="101">
        <f t="shared" si="0"/>
        <v>1968</v>
      </c>
      <c r="K27" s="100">
        <f t="shared" si="0"/>
        <v>313550</v>
      </c>
      <c r="L27" s="99"/>
    </row>
    <row r="28" spans="2:12" ht="20.25" customHeight="1">
      <c r="B28" s="21">
        <v>19</v>
      </c>
      <c r="C28" s="22" t="s">
        <v>23</v>
      </c>
      <c r="D28" s="120">
        <f>'２月'!J28</f>
        <v>700</v>
      </c>
      <c r="E28" s="116">
        <f>'２月'!K28</f>
        <v>77000</v>
      </c>
      <c r="F28" s="105"/>
      <c r="G28" s="104"/>
      <c r="H28" s="103"/>
      <c r="I28" s="102"/>
      <c r="J28" s="101">
        <f t="shared" si="0"/>
        <v>700</v>
      </c>
      <c r="K28" s="100">
        <f t="shared" si="0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2">
        <f>'２月'!J29</f>
        <v>1110</v>
      </c>
      <c r="E29" s="123">
        <f>'２月'!K29</f>
        <v>339961</v>
      </c>
      <c r="F29" s="112"/>
      <c r="G29" s="111"/>
      <c r="H29" s="110"/>
      <c r="I29" s="109"/>
      <c r="J29" s="108">
        <f t="shared" si="0"/>
        <v>1110</v>
      </c>
      <c r="K29" s="107">
        <f t="shared" si="0"/>
        <v>339961</v>
      </c>
      <c r="L29" s="106"/>
    </row>
    <row r="30" spans="2:12" s="60" customFormat="1" ht="20.25" customHeight="1">
      <c r="B30" s="61">
        <v>21</v>
      </c>
      <c r="C30" s="62" t="s">
        <v>25</v>
      </c>
      <c r="D30" s="122">
        <f>'２月'!J30</f>
        <v>1501</v>
      </c>
      <c r="E30" s="123">
        <f>'２月'!K30</f>
        <v>797055</v>
      </c>
      <c r="F30" s="112"/>
      <c r="G30" s="111"/>
      <c r="H30" s="110"/>
      <c r="I30" s="109"/>
      <c r="J30" s="108">
        <f t="shared" si="0"/>
        <v>1501</v>
      </c>
      <c r="K30" s="107">
        <f t="shared" si="0"/>
        <v>797055</v>
      </c>
      <c r="L30" s="106"/>
    </row>
    <row r="31" spans="2:12" s="60" customFormat="1" ht="20.25" customHeight="1">
      <c r="B31" s="61">
        <v>22</v>
      </c>
      <c r="C31" s="62" t="s">
        <v>26</v>
      </c>
      <c r="D31" s="122">
        <f>'２月'!J31</f>
        <v>0</v>
      </c>
      <c r="E31" s="123">
        <f>'２月'!K31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2">
        <f>'２月'!J32</f>
        <v>20</v>
      </c>
      <c r="E32" s="123">
        <f>'２月'!K32</f>
        <v>13600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13600</v>
      </c>
      <c r="L32" s="106"/>
    </row>
    <row r="33" spans="2:12" s="60" customFormat="1" ht="20.25" customHeight="1">
      <c r="B33" s="61">
        <v>24</v>
      </c>
      <c r="C33" s="62" t="s">
        <v>28</v>
      </c>
      <c r="D33" s="122">
        <f>'２月'!J33</f>
        <v>21149</v>
      </c>
      <c r="E33" s="123">
        <f>'２月'!K33</f>
        <v>6385849</v>
      </c>
      <c r="F33" s="112"/>
      <c r="G33" s="111"/>
      <c r="H33" s="72"/>
      <c r="I33" s="109"/>
      <c r="J33" s="108">
        <f t="shared" si="0"/>
        <v>21149</v>
      </c>
      <c r="K33" s="107">
        <f t="shared" si="0"/>
        <v>6385849</v>
      </c>
      <c r="L33" s="106"/>
    </row>
    <row r="34" spans="2:12" s="60" customFormat="1" ht="32.25" customHeight="1">
      <c r="B34" s="61">
        <v>25</v>
      </c>
      <c r="C34" s="62" t="s">
        <v>29</v>
      </c>
      <c r="D34" s="122">
        <f>'２月'!J34</f>
        <v>109827</v>
      </c>
      <c r="E34" s="123">
        <f>'２月'!K34</f>
        <v>5920701</v>
      </c>
      <c r="F34" s="112"/>
      <c r="G34" s="111"/>
      <c r="H34" s="110"/>
      <c r="I34" s="109"/>
      <c r="J34" s="108">
        <f t="shared" si="0"/>
        <v>109827</v>
      </c>
      <c r="K34" s="107">
        <f t="shared" si="0"/>
        <v>5920701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'２月'!J35</f>
        <v>4301</v>
      </c>
      <c r="E35" s="116">
        <f>'２月'!K35</f>
        <v>3298058</v>
      </c>
      <c r="F35" s="112"/>
      <c r="G35" s="111"/>
      <c r="H35" s="110"/>
      <c r="I35" s="109"/>
      <c r="J35" s="108">
        <f t="shared" si="0"/>
        <v>4301</v>
      </c>
      <c r="K35" s="107">
        <f t="shared" si="0"/>
        <v>3298058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'２月'!J36</f>
        <v>76</v>
      </c>
      <c r="E36" s="116">
        <f>'２月'!K36</f>
        <v>15400</v>
      </c>
      <c r="F36" s="112"/>
      <c r="G36" s="111"/>
      <c r="H36" s="110"/>
      <c r="I36" s="109"/>
      <c r="J36" s="108">
        <f t="shared" si="0"/>
        <v>76</v>
      </c>
      <c r="K36" s="107">
        <f t="shared" si="0"/>
        <v>15400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'２月'!J37</f>
        <v>0</v>
      </c>
      <c r="E37" s="116">
        <f>'２月'!K37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'２月'!J38</f>
        <v>612</v>
      </c>
      <c r="E38" s="116">
        <f>'２月'!K38</f>
        <v>123400</v>
      </c>
      <c r="F38" s="112"/>
      <c r="G38" s="111"/>
      <c r="H38" s="110"/>
      <c r="I38" s="109"/>
      <c r="J38" s="108">
        <f t="shared" si="0"/>
        <v>612</v>
      </c>
      <c r="K38" s="107">
        <f t="shared" si="0"/>
        <v>123400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'２月'!J39</f>
        <v>1244</v>
      </c>
      <c r="E39" s="116">
        <f>'２月'!K39</f>
        <v>1368400</v>
      </c>
      <c r="F39" s="112"/>
      <c r="G39" s="111"/>
      <c r="H39" s="110"/>
      <c r="I39" s="109"/>
      <c r="J39" s="108">
        <f t="shared" si="0"/>
        <v>1244</v>
      </c>
      <c r="K39" s="107">
        <f t="shared" si="0"/>
        <v>1368400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'２月'!J40</f>
        <v>0</v>
      </c>
      <c r="E40" s="116">
        <f>'２月'!K40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'２月'!J41</f>
        <v>0</v>
      </c>
      <c r="E41" s="116">
        <f>'２月'!K41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'２月'!J42</f>
        <v>43007</v>
      </c>
      <c r="E42" s="116">
        <f>'２月'!K42</f>
        <v>6918502</v>
      </c>
      <c r="F42" s="112"/>
      <c r="G42" s="111"/>
      <c r="H42" s="110"/>
      <c r="I42" s="109"/>
      <c r="J42" s="108">
        <f t="shared" si="0"/>
        <v>43007</v>
      </c>
      <c r="K42" s="107">
        <f t="shared" si="0"/>
        <v>6918502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'２月'!J43</f>
        <v>6603</v>
      </c>
      <c r="E43" s="116">
        <f>'２月'!K43</f>
        <v>2231642</v>
      </c>
      <c r="F43" s="112"/>
      <c r="G43" s="111"/>
      <c r="H43" s="110"/>
      <c r="I43" s="109"/>
      <c r="J43" s="108">
        <f t="shared" si="0"/>
        <v>6603</v>
      </c>
      <c r="K43" s="107">
        <f t="shared" si="0"/>
        <v>2231642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'２月'!J44</f>
        <v>19</v>
      </c>
      <c r="E44" s="116">
        <f>'２月'!K44</f>
        <v>113400</v>
      </c>
      <c r="F44" s="112"/>
      <c r="G44" s="111"/>
      <c r="H44" s="110"/>
      <c r="I44" s="109"/>
      <c r="J44" s="108">
        <f t="shared" si="0"/>
        <v>19</v>
      </c>
      <c r="K44" s="107">
        <f t="shared" si="0"/>
        <v>113400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'２月'!J45</f>
        <v>4415</v>
      </c>
      <c r="E45" s="116">
        <f>'２月'!K45</f>
        <v>2803363</v>
      </c>
      <c r="F45" s="112"/>
      <c r="G45" s="111"/>
      <c r="H45" s="110"/>
      <c r="I45" s="109"/>
      <c r="J45" s="108">
        <f t="shared" si="0"/>
        <v>4415</v>
      </c>
      <c r="K45" s="107">
        <f t="shared" si="0"/>
        <v>2803363</v>
      </c>
      <c r="L45" s="106"/>
    </row>
    <row r="46" spans="2:12" ht="20.25" customHeight="1">
      <c r="B46" s="21">
        <v>37</v>
      </c>
      <c r="C46" s="22" t="s">
        <v>41</v>
      </c>
      <c r="D46" s="120">
        <f>'２月'!J46</f>
        <v>5575</v>
      </c>
      <c r="E46" s="116">
        <f>'２月'!K46</f>
        <v>1049173</v>
      </c>
      <c r="F46" s="105"/>
      <c r="G46" s="104"/>
      <c r="H46" s="103"/>
      <c r="I46" s="102"/>
      <c r="J46" s="101">
        <f t="shared" si="0"/>
        <v>5575</v>
      </c>
      <c r="K46" s="100">
        <f t="shared" si="0"/>
        <v>1049173</v>
      </c>
      <c r="L46" s="99"/>
    </row>
    <row r="47" spans="2:12" ht="32.25" customHeight="1">
      <c r="B47" s="21">
        <v>38</v>
      </c>
      <c r="C47" s="22" t="s">
        <v>42</v>
      </c>
      <c r="D47" s="122">
        <f>'２月'!J47</f>
        <v>2373</v>
      </c>
      <c r="E47" s="123">
        <f>'２月'!K47</f>
        <v>2954382</v>
      </c>
      <c r="F47" s="112"/>
      <c r="G47" s="111"/>
      <c r="H47" s="110"/>
      <c r="I47" s="109"/>
      <c r="J47" s="108">
        <f t="shared" si="0"/>
        <v>2373</v>
      </c>
      <c r="K47" s="107">
        <f t="shared" si="0"/>
        <v>2954382</v>
      </c>
      <c r="L47" s="99"/>
    </row>
    <row r="48" spans="2:12" ht="20.25" customHeight="1">
      <c r="B48" s="21">
        <v>39</v>
      </c>
      <c r="C48" s="22" t="s">
        <v>43</v>
      </c>
      <c r="D48" s="122">
        <f>'２月'!J48</f>
        <v>0</v>
      </c>
      <c r="E48" s="123">
        <f>'２月'!K48</f>
        <v>0</v>
      </c>
      <c r="F48" s="112"/>
      <c r="G48" s="111"/>
      <c r="H48" s="110"/>
      <c r="I48" s="109"/>
      <c r="J48" s="108">
        <f t="shared" si="0"/>
        <v>0</v>
      </c>
      <c r="K48" s="107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2">
        <f>'２月'!J49</f>
        <v>5537</v>
      </c>
      <c r="E49" s="123">
        <f>'２月'!K49</f>
        <v>1932692</v>
      </c>
      <c r="F49" s="124"/>
      <c r="G49" s="125"/>
      <c r="H49" s="126"/>
      <c r="I49" s="127"/>
      <c r="J49" s="128">
        <f t="shared" si="0"/>
        <v>5537</v>
      </c>
      <c r="K49" s="129">
        <f t="shared" si="0"/>
        <v>1932692</v>
      </c>
      <c r="L49" s="92"/>
    </row>
    <row r="50" spans="2:12" ht="21" customHeight="1" thickBot="1" thickTop="1">
      <c r="B50" s="140" t="s">
        <v>46</v>
      </c>
      <c r="C50" s="141"/>
      <c r="D50" s="130">
        <f aca="true" t="shared" si="1" ref="D50:I50">SUM(D10:D49)</f>
        <v>305116</v>
      </c>
      <c r="E50" s="131">
        <f t="shared" si="1"/>
        <v>61611120</v>
      </c>
      <c r="F50" s="132">
        <f t="shared" si="1"/>
        <v>0</v>
      </c>
      <c r="G50" s="133">
        <f t="shared" si="1"/>
        <v>0</v>
      </c>
      <c r="H50" s="132">
        <f t="shared" si="1"/>
        <v>0</v>
      </c>
      <c r="I50" s="133">
        <f t="shared" si="1"/>
        <v>0</v>
      </c>
      <c r="J50" s="134">
        <f t="shared" si="0"/>
        <v>305116</v>
      </c>
      <c r="K50" s="133">
        <f t="shared" si="0"/>
        <v>61611120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64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'３月'!J10</f>
        <v>32950</v>
      </c>
      <c r="E10" s="116">
        <f>'３月'!K10</f>
        <v>8664905</v>
      </c>
      <c r="F10" s="119"/>
      <c r="G10" s="118"/>
      <c r="H10" s="117"/>
      <c r="I10" s="116"/>
      <c r="J10" s="115">
        <f aca="true" t="shared" si="0" ref="J10:K50">D10+F10-H10</f>
        <v>32950</v>
      </c>
      <c r="K10" s="114">
        <f t="shared" si="0"/>
        <v>8664905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'３月'!J11</f>
        <v>1228</v>
      </c>
      <c r="E11" s="116">
        <f>'３月'!K11</f>
        <v>137530</v>
      </c>
      <c r="F11" s="105"/>
      <c r="G11" s="104"/>
      <c r="H11" s="103"/>
      <c r="I11" s="102"/>
      <c r="J11" s="101">
        <f t="shared" si="0"/>
        <v>1228</v>
      </c>
      <c r="K11" s="100">
        <f t="shared" si="0"/>
        <v>137530</v>
      </c>
      <c r="L11" s="99"/>
    </row>
    <row r="12" spans="2:12" ht="20.25" customHeight="1">
      <c r="B12" s="21">
        <v>3</v>
      </c>
      <c r="C12" s="22" t="s">
        <v>8</v>
      </c>
      <c r="D12" s="120">
        <f>'３月'!J12</f>
        <v>0</v>
      </c>
      <c r="E12" s="116">
        <f>'３月'!K12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'３月'!J13</f>
        <v>1873</v>
      </c>
      <c r="E13" s="116">
        <f>'３月'!K13</f>
        <v>313570</v>
      </c>
      <c r="F13" s="105"/>
      <c r="G13" s="104"/>
      <c r="H13" s="103"/>
      <c r="I13" s="102"/>
      <c r="J13" s="101">
        <f t="shared" si="0"/>
        <v>1873</v>
      </c>
      <c r="K13" s="100">
        <f t="shared" si="0"/>
        <v>313570</v>
      </c>
      <c r="L13" s="99"/>
    </row>
    <row r="14" spans="2:12" ht="20.25" customHeight="1">
      <c r="B14" s="21">
        <v>5</v>
      </c>
      <c r="C14" s="22" t="s">
        <v>10</v>
      </c>
      <c r="D14" s="120">
        <f>'３月'!J14</f>
        <v>0</v>
      </c>
      <c r="E14" s="116">
        <f>'３月'!K14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'３月'!J15</f>
        <v>0</v>
      </c>
      <c r="E15" s="116">
        <f>'３月'!K15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'３月'!J16</f>
        <v>0</v>
      </c>
      <c r="E16" s="116">
        <f>'３月'!K16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'３月'!J17</f>
        <v>0</v>
      </c>
      <c r="E17" s="116">
        <f>'３月'!K17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'３月'!J18</f>
        <v>58</v>
      </c>
      <c r="E18" s="116">
        <f>'３月'!K18</f>
        <v>9195</v>
      </c>
      <c r="F18" s="105"/>
      <c r="G18" s="104"/>
      <c r="H18" s="103"/>
      <c r="I18" s="102"/>
      <c r="J18" s="101">
        <f t="shared" si="0"/>
        <v>58</v>
      </c>
      <c r="K18" s="100">
        <f t="shared" si="0"/>
        <v>9195</v>
      </c>
      <c r="L18" s="99"/>
    </row>
    <row r="19" spans="2:12" ht="20.25" customHeight="1">
      <c r="B19" s="21">
        <v>10</v>
      </c>
      <c r="C19" s="22" t="s">
        <v>15</v>
      </c>
      <c r="D19" s="120">
        <f>'３月'!J19</f>
        <v>0</v>
      </c>
      <c r="E19" s="116">
        <f>'３月'!K19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'３月'!J20</f>
        <v>0</v>
      </c>
      <c r="E20" s="116">
        <f>'３月'!K20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'３月'!J21</f>
        <v>0</v>
      </c>
      <c r="E21" s="116">
        <f>'３月'!K21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'３月'!J22</f>
        <v>5361</v>
      </c>
      <c r="E22" s="116">
        <f>'３月'!K22</f>
        <v>767640</v>
      </c>
      <c r="F22" s="105"/>
      <c r="G22" s="104"/>
      <c r="H22" s="103"/>
      <c r="I22" s="102"/>
      <c r="J22" s="101">
        <f t="shared" si="0"/>
        <v>5361</v>
      </c>
      <c r="K22" s="100">
        <f t="shared" si="0"/>
        <v>767640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'３月'!J23</f>
        <v>2605</v>
      </c>
      <c r="E23" s="116">
        <f>'３月'!K23</f>
        <v>1667683</v>
      </c>
      <c r="F23" s="112"/>
      <c r="G23" s="111"/>
      <c r="H23" s="110"/>
      <c r="I23" s="109"/>
      <c r="J23" s="108">
        <f t="shared" si="0"/>
        <v>2605</v>
      </c>
      <c r="K23" s="107">
        <f t="shared" si="0"/>
        <v>1667683</v>
      </c>
      <c r="L23" s="106"/>
    </row>
    <row r="24" spans="2:12" ht="20.25" customHeight="1">
      <c r="B24" s="21">
        <v>15</v>
      </c>
      <c r="C24" s="22" t="s">
        <v>20</v>
      </c>
      <c r="D24" s="120">
        <f>'３月'!J24</f>
        <v>25647</v>
      </c>
      <c r="E24" s="116">
        <f>'３月'!K24</f>
        <v>3126078</v>
      </c>
      <c r="F24" s="105"/>
      <c r="G24" s="104"/>
      <c r="H24" s="103"/>
      <c r="I24" s="102"/>
      <c r="J24" s="101">
        <f t="shared" si="0"/>
        <v>25647</v>
      </c>
      <c r="K24" s="100">
        <f t="shared" si="0"/>
        <v>3126078</v>
      </c>
      <c r="L24" s="99"/>
    </row>
    <row r="25" spans="2:12" ht="20.25" customHeight="1">
      <c r="B25" s="21">
        <v>16</v>
      </c>
      <c r="C25" s="22" t="s">
        <v>21</v>
      </c>
      <c r="D25" s="120">
        <f>'３月'!J25</f>
        <v>6580</v>
      </c>
      <c r="E25" s="116">
        <f>'３月'!K25</f>
        <v>3767342</v>
      </c>
      <c r="F25" s="105"/>
      <c r="G25" s="104"/>
      <c r="H25" s="103"/>
      <c r="I25" s="102"/>
      <c r="J25" s="101">
        <f t="shared" si="0"/>
        <v>6580</v>
      </c>
      <c r="K25" s="100">
        <f t="shared" si="0"/>
        <v>3767342</v>
      </c>
      <c r="L25" s="99"/>
    </row>
    <row r="26" spans="2:12" ht="20.25" customHeight="1">
      <c r="B26" s="21">
        <v>17</v>
      </c>
      <c r="C26" s="22" t="s">
        <v>22</v>
      </c>
      <c r="D26" s="120">
        <f>'３月'!J26</f>
        <v>18777</v>
      </c>
      <c r="E26" s="116">
        <f>'３月'!K26</f>
        <v>6501049</v>
      </c>
      <c r="F26" s="105"/>
      <c r="G26" s="104"/>
      <c r="H26" s="103"/>
      <c r="I26" s="102"/>
      <c r="J26" s="101">
        <f t="shared" si="0"/>
        <v>18777</v>
      </c>
      <c r="K26" s="100">
        <f t="shared" si="0"/>
        <v>6501049</v>
      </c>
      <c r="L26" s="99"/>
    </row>
    <row r="27" spans="2:12" ht="20.25" customHeight="1">
      <c r="B27" s="21">
        <v>18</v>
      </c>
      <c r="C27" s="22" t="s">
        <v>51</v>
      </c>
      <c r="D27" s="120">
        <f>'３月'!J27</f>
        <v>1968</v>
      </c>
      <c r="E27" s="116">
        <f>'３月'!K27</f>
        <v>313550</v>
      </c>
      <c r="F27" s="105"/>
      <c r="G27" s="104"/>
      <c r="H27" s="103"/>
      <c r="I27" s="102"/>
      <c r="J27" s="101">
        <f t="shared" si="0"/>
        <v>1968</v>
      </c>
      <c r="K27" s="100">
        <f t="shared" si="0"/>
        <v>313550</v>
      </c>
      <c r="L27" s="99"/>
    </row>
    <row r="28" spans="2:12" ht="20.25" customHeight="1">
      <c r="B28" s="21">
        <v>19</v>
      </c>
      <c r="C28" s="22" t="s">
        <v>23</v>
      </c>
      <c r="D28" s="120">
        <f>'３月'!J28</f>
        <v>700</v>
      </c>
      <c r="E28" s="116">
        <f>'３月'!K28</f>
        <v>77000</v>
      </c>
      <c r="F28" s="105"/>
      <c r="G28" s="104"/>
      <c r="H28" s="103"/>
      <c r="I28" s="102"/>
      <c r="J28" s="101">
        <f t="shared" si="0"/>
        <v>700</v>
      </c>
      <c r="K28" s="100">
        <f t="shared" si="0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'３月'!J29</f>
        <v>1110</v>
      </c>
      <c r="E29" s="116">
        <f>'３月'!K29</f>
        <v>339961</v>
      </c>
      <c r="F29" s="74"/>
      <c r="G29" s="111"/>
      <c r="H29" s="110"/>
      <c r="I29" s="109"/>
      <c r="J29" s="108">
        <f t="shared" si="0"/>
        <v>1110</v>
      </c>
      <c r="K29" s="107">
        <f t="shared" si="0"/>
        <v>339961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'３月'!J30</f>
        <v>1501</v>
      </c>
      <c r="E30" s="116">
        <f>'３月'!K30</f>
        <v>797055</v>
      </c>
      <c r="F30" s="112"/>
      <c r="G30" s="111"/>
      <c r="H30" s="110"/>
      <c r="I30" s="109"/>
      <c r="J30" s="108">
        <f t="shared" si="0"/>
        <v>1501</v>
      </c>
      <c r="K30" s="107">
        <f t="shared" si="0"/>
        <v>797055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'３月'!J31</f>
        <v>0</v>
      </c>
      <c r="E31" s="116">
        <f>'３月'!K31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'３月'!J32</f>
        <v>20</v>
      </c>
      <c r="E32" s="116">
        <f>'３月'!K32</f>
        <v>13600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13600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'３月'!J33</f>
        <v>21149</v>
      </c>
      <c r="E33" s="116">
        <f>'３月'!K33</f>
        <v>6385849</v>
      </c>
      <c r="F33" s="112"/>
      <c r="G33" s="111"/>
      <c r="H33" s="72"/>
      <c r="I33" s="109"/>
      <c r="J33" s="108">
        <f t="shared" si="0"/>
        <v>21149</v>
      </c>
      <c r="K33" s="107">
        <f t="shared" si="0"/>
        <v>6385849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'３月'!J34</f>
        <v>109827</v>
      </c>
      <c r="E34" s="116">
        <f>'３月'!K34</f>
        <v>5920701</v>
      </c>
      <c r="F34" s="112"/>
      <c r="G34" s="111"/>
      <c r="H34" s="110"/>
      <c r="I34" s="109"/>
      <c r="J34" s="108">
        <f t="shared" si="0"/>
        <v>109827</v>
      </c>
      <c r="K34" s="107">
        <f t="shared" si="0"/>
        <v>5920701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'３月'!J35</f>
        <v>4301</v>
      </c>
      <c r="E35" s="116">
        <f>'３月'!K35</f>
        <v>3298058</v>
      </c>
      <c r="F35" s="112"/>
      <c r="G35" s="111"/>
      <c r="H35" s="110"/>
      <c r="I35" s="109"/>
      <c r="J35" s="108">
        <f t="shared" si="0"/>
        <v>4301</v>
      </c>
      <c r="K35" s="107">
        <f t="shared" si="0"/>
        <v>3298058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'３月'!J36</f>
        <v>76</v>
      </c>
      <c r="E36" s="116">
        <f>'３月'!K36</f>
        <v>15400</v>
      </c>
      <c r="F36" s="112"/>
      <c r="G36" s="111"/>
      <c r="H36" s="110"/>
      <c r="I36" s="109"/>
      <c r="J36" s="108">
        <f t="shared" si="0"/>
        <v>76</v>
      </c>
      <c r="K36" s="107">
        <f t="shared" si="0"/>
        <v>15400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'３月'!J37</f>
        <v>0</v>
      </c>
      <c r="E37" s="116">
        <f>'３月'!K37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'３月'!J38</f>
        <v>612</v>
      </c>
      <c r="E38" s="116">
        <f>'３月'!K38</f>
        <v>123400</v>
      </c>
      <c r="F38" s="112"/>
      <c r="G38" s="111"/>
      <c r="H38" s="110"/>
      <c r="I38" s="109"/>
      <c r="J38" s="108">
        <f t="shared" si="0"/>
        <v>612</v>
      </c>
      <c r="K38" s="107">
        <f t="shared" si="0"/>
        <v>123400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'３月'!J39</f>
        <v>1244</v>
      </c>
      <c r="E39" s="116">
        <f>'３月'!K39</f>
        <v>1368400</v>
      </c>
      <c r="F39" s="112"/>
      <c r="G39" s="111"/>
      <c r="H39" s="110"/>
      <c r="I39" s="109"/>
      <c r="J39" s="108">
        <f t="shared" si="0"/>
        <v>1244</v>
      </c>
      <c r="K39" s="107">
        <f t="shared" si="0"/>
        <v>1368400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'３月'!J40</f>
        <v>0</v>
      </c>
      <c r="E40" s="116">
        <f>'３月'!K40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'３月'!J41</f>
        <v>0</v>
      </c>
      <c r="E41" s="116">
        <f>'３月'!K41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'３月'!J42</f>
        <v>43007</v>
      </c>
      <c r="E42" s="116">
        <f>'３月'!K42</f>
        <v>6918502</v>
      </c>
      <c r="F42" s="112"/>
      <c r="G42" s="111"/>
      <c r="H42" s="110"/>
      <c r="I42" s="109"/>
      <c r="J42" s="108">
        <f t="shared" si="0"/>
        <v>43007</v>
      </c>
      <c r="K42" s="107">
        <f t="shared" si="0"/>
        <v>6918502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'３月'!J43</f>
        <v>6603</v>
      </c>
      <c r="E43" s="116">
        <f>'３月'!K43</f>
        <v>2231642</v>
      </c>
      <c r="F43" s="112"/>
      <c r="G43" s="111"/>
      <c r="H43" s="110"/>
      <c r="I43" s="109"/>
      <c r="J43" s="108">
        <f t="shared" si="0"/>
        <v>6603</v>
      </c>
      <c r="K43" s="107">
        <f t="shared" si="0"/>
        <v>2231642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'３月'!J44</f>
        <v>19</v>
      </c>
      <c r="E44" s="116">
        <f>'３月'!K44</f>
        <v>113400</v>
      </c>
      <c r="F44" s="112"/>
      <c r="G44" s="111"/>
      <c r="H44" s="110"/>
      <c r="I44" s="109"/>
      <c r="J44" s="108">
        <f t="shared" si="0"/>
        <v>19</v>
      </c>
      <c r="K44" s="107">
        <f t="shared" si="0"/>
        <v>113400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'３月'!J45</f>
        <v>4415</v>
      </c>
      <c r="E45" s="116">
        <f>'３月'!K45</f>
        <v>2803363</v>
      </c>
      <c r="F45" s="112"/>
      <c r="G45" s="111"/>
      <c r="H45" s="110"/>
      <c r="I45" s="109"/>
      <c r="J45" s="108">
        <f t="shared" si="0"/>
        <v>4415</v>
      </c>
      <c r="K45" s="107">
        <f t="shared" si="0"/>
        <v>2803363</v>
      </c>
      <c r="L45" s="106"/>
    </row>
    <row r="46" spans="2:12" ht="20.25" customHeight="1">
      <c r="B46" s="21">
        <v>37</v>
      </c>
      <c r="C46" s="22" t="s">
        <v>41</v>
      </c>
      <c r="D46" s="120">
        <f>'３月'!J46</f>
        <v>5575</v>
      </c>
      <c r="E46" s="116">
        <f>'３月'!K46</f>
        <v>1049173</v>
      </c>
      <c r="F46" s="105"/>
      <c r="G46" s="104"/>
      <c r="H46" s="103"/>
      <c r="I46" s="102"/>
      <c r="J46" s="101">
        <f t="shared" si="0"/>
        <v>5575</v>
      </c>
      <c r="K46" s="100">
        <f t="shared" si="0"/>
        <v>1049173</v>
      </c>
      <c r="L46" s="99"/>
    </row>
    <row r="47" spans="2:12" ht="32.25" customHeight="1">
      <c r="B47" s="21">
        <v>38</v>
      </c>
      <c r="C47" s="22" t="s">
        <v>42</v>
      </c>
      <c r="D47" s="120">
        <f>'３月'!J47</f>
        <v>2373</v>
      </c>
      <c r="E47" s="116">
        <f>'３月'!K47</f>
        <v>2954382</v>
      </c>
      <c r="F47" s="105"/>
      <c r="G47" s="104"/>
      <c r="H47" s="103"/>
      <c r="I47" s="102"/>
      <c r="J47" s="101">
        <f t="shared" si="0"/>
        <v>2373</v>
      </c>
      <c r="K47" s="100">
        <f t="shared" si="0"/>
        <v>2954382</v>
      </c>
      <c r="L47" s="99"/>
    </row>
    <row r="48" spans="2:12" ht="20.25" customHeight="1">
      <c r="B48" s="21">
        <v>39</v>
      </c>
      <c r="C48" s="22" t="s">
        <v>43</v>
      </c>
      <c r="D48" s="120">
        <f>'３月'!J48</f>
        <v>0</v>
      </c>
      <c r="E48" s="116">
        <f>'３月'!K48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'３月'!J49</f>
        <v>5537</v>
      </c>
      <c r="E49" s="116">
        <f>'３月'!K49</f>
        <v>1932692</v>
      </c>
      <c r="F49" s="98"/>
      <c r="G49" s="97"/>
      <c r="H49" s="96"/>
      <c r="I49" s="95"/>
      <c r="J49" s="94">
        <f t="shared" si="0"/>
        <v>5537</v>
      </c>
      <c r="K49" s="93">
        <f t="shared" si="0"/>
        <v>1932692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305116</v>
      </c>
      <c r="E50" s="90">
        <f t="shared" si="1"/>
        <v>61611120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305116</v>
      </c>
      <c r="K50" s="87">
        <f t="shared" si="0"/>
        <v>61611120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4:11" ht="13.5">
      <c r="D53" s="60"/>
      <c r="E53" s="60"/>
      <c r="F53" s="60"/>
      <c r="J53" s="77"/>
      <c r="K53" s="77"/>
    </row>
    <row r="54" spans="4:6" ht="13.5">
      <c r="D54" s="60"/>
      <c r="E54" s="60"/>
      <c r="F54" s="60"/>
    </row>
    <row r="55" spans="4:11" ht="13.5">
      <c r="D55" s="80"/>
      <c r="E55" s="80"/>
      <c r="F55" s="80"/>
      <c r="G55" s="75"/>
      <c r="H55" s="75"/>
      <c r="I55" s="75"/>
      <c r="J55" s="82"/>
      <c r="K55" s="82"/>
    </row>
    <row r="56" spans="4:11" ht="13.5">
      <c r="D56" s="135"/>
      <c r="E56" s="80"/>
      <c r="F56" s="136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135"/>
      <c r="E58" s="135"/>
      <c r="F58" s="135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135"/>
      <c r="E60" s="135"/>
      <c r="F60" s="135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65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'４月'!J10</f>
        <v>32950</v>
      </c>
      <c r="E10" s="116">
        <f>'４月'!K10</f>
        <v>8664905</v>
      </c>
      <c r="F10" s="119"/>
      <c r="G10" s="118"/>
      <c r="H10" s="117"/>
      <c r="I10" s="116"/>
      <c r="J10" s="115">
        <f aca="true" t="shared" si="0" ref="J10:K50">D10+F10-H10</f>
        <v>32950</v>
      </c>
      <c r="K10" s="114">
        <f t="shared" si="0"/>
        <v>8664905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'４月'!J11</f>
        <v>1228</v>
      </c>
      <c r="E11" s="116">
        <f>'４月'!K11</f>
        <v>137530</v>
      </c>
      <c r="F11" s="105"/>
      <c r="G11" s="104"/>
      <c r="H11" s="103"/>
      <c r="I11" s="102"/>
      <c r="J11" s="101">
        <f t="shared" si="0"/>
        <v>1228</v>
      </c>
      <c r="K11" s="100">
        <f t="shared" si="0"/>
        <v>137530</v>
      </c>
      <c r="L11" s="99"/>
    </row>
    <row r="12" spans="2:12" ht="20.25" customHeight="1">
      <c r="B12" s="21">
        <v>3</v>
      </c>
      <c r="C12" s="22" t="s">
        <v>8</v>
      </c>
      <c r="D12" s="120">
        <f>'４月'!J12</f>
        <v>0</v>
      </c>
      <c r="E12" s="116">
        <f>'４月'!K12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'４月'!J13</f>
        <v>1873</v>
      </c>
      <c r="E13" s="116">
        <f>'４月'!K13</f>
        <v>313570</v>
      </c>
      <c r="F13" s="105"/>
      <c r="G13" s="104"/>
      <c r="H13" s="103"/>
      <c r="I13" s="102"/>
      <c r="J13" s="101">
        <f t="shared" si="0"/>
        <v>1873</v>
      </c>
      <c r="K13" s="100">
        <f t="shared" si="0"/>
        <v>313570</v>
      </c>
      <c r="L13" s="99"/>
    </row>
    <row r="14" spans="2:12" ht="20.25" customHeight="1">
      <c r="B14" s="21">
        <v>5</v>
      </c>
      <c r="C14" s="22" t="s">
        <v>10</v>
      </c>
      <c r="D14" s="120">
        <f>'４月'!J14</f>
        <v>0</v>
      </c>
      <c r="E14" s="116">
        <f>'４月'!K14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'４月'!J15</f>
        <v>0</v>
      </c>
      <c r="E15" s="116">
        <f>'４月'!K15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'４月'!J16</f>
        <v>0</v>
      </c>
      <c r="E16" s="116">
        <f>'４月'!K16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'４月'!J17</f>
        <v>0</v>
      </c>
      <c r="E17" s="116">
        <f>'４月'!K17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'４月'!J18</f>
        <v>58</v>
      </c>
      <c r="E18" s="116">
        <f>'４月'!K18</f>
        <v>9195</v>
      </c>
      <c r="F18" s="105"/>
      <c r="G18" s="104"/>
      <c r="H18" s="103"/>
      <c r="I18" s="102"/>
      <c r="J18" s="101">
        <f t="shared" si="0"/>
        <v>58</v>
      </c>
      <c r="K18" s="100">
        <f t="shared" si="0"/>
        <v>9195</v>
      </c>
      <c r="L18" s="99"/>
    </row>
    <row r="19" spans="2:12" ht="20.25" customHeight="1">
      <c r="B19" s="21">
        <v>10</v>
      </c>
      <c r="C19" s="22" t="s">
        <v>15</v>
      </c>
      <c r="D19" s="120">
        <f>'４月'!J19</f>
        <v>0</v>
      </c>
      <c r="E19" s="116">
        <f>'４月'!K19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'４月'!J20</f>
        <v>0</v>
      </c>
      <c r="E20" s="116">
        <f>'４月'!K20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'４月'!J21</f>
        <v>0</v>
      </c>
      <c r="E21" s="116">
        <f>'４月'!K21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'４月'!J22</f>
        <v>5361</v>
      </c>
      <c r="E22" s="116">
        <f>'４月'!K22</f>
        <v>767640</v>
      </c>
      <c r="F22" s="105"/>
      <c r="G22" s="104"/>
      <c r="H22" s="103"/>
      <c r="I22" s="102"/>
      <c r="J22" s="101">
        <f t="shared" si="0"/>
        <v>5361</v>
      </c>
      <c r="K22" s="100">
        <f t="shared" si="0"/>
        <v>767640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'４月'!J23</f>
        <v>2605</v>
      </c>
      <c r="E23" s="116">
        <f>'４月'!K23</f>
        <v>1667683</v>
      </c>
      <c r="F23" s="112"/>
      <c r="G23" s="111"/>
      <c r="H23" s="110"/>
      <c r="I23" s="109"/>
      <c r="J23" s="108">
        <f t="shared" si="0"/>
        <v>2605</v>
      </c>
      <c r="K23" s="107">
        <f t="shared" si="0"/>
        <v>1667683</v>
      </c>
      <c r="L23" s="106"/>
    </row>
    <row r="24" spans="2:12" ht="20.25" customHeight="1">
      <c r="B24" s="21">
        <v>15</v>
      </c>
      <c r="C24" s="22" t="s">
        <v>20</v>
      </c>
      <c r="D24" s="120">
        <f>'４月'!J24</f>
        <v>25647</v>
      </c>
      <c r="E24" s="116">
        <f>'４月'!K24</f>
        <v>3126078</v>
      </c>
      <c r="F24" s="105"/>
      <c r="G24" s="104"/>
      <c r="H24" s="103"/>
      <c r="I24" s="102"/>
      <c r="J24" s="101">
        <f t="shared" si="0"/>
        <v>25647</v>
      </c>
      <c r="K24" s="100">
        <f t="shared" si="0"/>
        <v>3126078</v>
      </c>
      <c r="L24" s="99"/>
    </row>
    <row r="25" spans="2:12" ht="20.25" customHeight="1">
      <c r="B25" s="21">
        <v>16</v>
      </c>
      <c r="C25" s="22" t="s">
        <v>21</v>
      </c>
      <c r="D25" s="120">
        <f>'４月'!J25</f>
        <v>6580</v>
      </c>
      <c r="E25" s="116">
        <f>'４月'!K25</f>
        <v>3767342</v>
      </c>
      <c r="F25" s="105"/>
      <c r="G25" s="104"/>
      <c r="H25" s="103"/>
      <c r="I25" s="102"/>
      <c r="J25" s="101">
        <f t="shared" si="0"/>
        <v>6580</v>
      </c>
      <c r="K25" s="100">
        <f t="shared" si="0"/>
        <v>3767342</v>
      </c>
      <c r="L25" s="99"/>
    </row>
    <row r="26" spans="2:12" ht="20.25" customHeight="1">
      <c r="B26" s="21">
        <v>17</v>
      </c>
      <c r="C26" s="22" t="s">
        <v>22</v>
      </c>
      <c r="D26" s="120">
        <f>'４月'!J26</f>
        <v>18777</v>
      </c>
      <c r="E26" s="116">
        <f>'４月'!K26</f>
        <v>6501049</v>
      </c>
      <c r="F26" s="105"/>
      <c r="G26" s="104"/>
      <c r="H26" s="103"/>
      <c r="I26" s="102"/>
      <c r="J26" s="101">
        <f t="shared" si="0"/>
        <v>18777</v>
      </c>
      <c r="K26" s="100">
        <f t="shared" si="0"/>
        <v>6501049</v>
      </c>
      <c r="L26" s="99"/>
    </row>
    <row r="27" spans="2:12" ht="20.25" customHeight="1">
      <c r="B27" s="21">
        <v>18</v>
      </c>
      <c r="C27" s="22" t="s">
        <v>51</v>
      </c>
      <c r="D27" s="120">
        <f>'４月'!J27</f>
        <v>1968</v>
      </c>
      <c r="E27" s="116">
        <f>'４月'!K27</f>
        <v>313550</v>
      </c>
      <c r="F27" s="105"/>
      <c r="G27" s="104"/>
      <c r="H27" s="103"/>
      <c r="I27" s="102"/>
      <c r="J27" s="101">
        <f t="shared" si="0"/>
        <v>1968</v>
      </c>
      <c r="K27" s="100">
        <f t="shared" si="0"/>
        <v>313550</v>
      </c>
      <c r="L27" s="99"/>
    </row>
    <row r="28" spans="2:12" ht="20.25" customHeight="1">
      <c r="B28" s="21">
        <v>19</v>
      </c>
      <c r="C28" s="22" t="s">
        <v>23</v>
      </c>
      <c r="D28" s="120">
        <f>'４月'!J28</f>
        <v>700</v>
      </c>
      <c r="E28" s="116">
        <f>'４月'!K28</f>
        <v>77000</v>
      </c>
      <c r="F28" s="105"/>
      <c r="G28" s="104"/>
      <c r="H28" s="103"/>
      <c r="I28" s="102"/>
      <c r="J28" s="101">
        <f t="shared" si="0"/>
        <v>700</v>
      </c>
      <c r="K28" s="100">
        <f t="shared" si="0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'４月'!J29</f>
        <v>1110</v>
      </c>
      <c r="E29" s="116">
        <f>'４月'!K29</f>
        <v>339961</v>
      </c>
      <c r="F29" s="74"/>
      <c r="G29" s="111"/>
      <c r="H29" s="110"/>
      <c r="I29" s="109"/>
      <c r="J29" s="108">
        <f t="shared" si="0"/>
        <v>1110</v>
      </c>
      <c r="K29" s="107">
        <f t="shared" si="0"/>
        <v>339961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'４月'!J30</f>
        <v>1501</v>
      </c>
      <c r="E30" s="116">
        <f>'４月'!K30</f>
        <v>797055</v>
      </c>
      <c r="F30" s="112"/>
      <c r="G30" s="111"/>
      <c r="H30" s="110"/>
      <c r="I30" s="109"/>
      <c r="J30" s="108">
        <f t="shared" si="0"/>
        <v>1501</v>
      </c>
      <c r="K30" s="107">
        <f t="shared" si="0"/>
        <v>797055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'４月'!J31</f>
        <v>0</v>
      </c>
      <c r="E31" s="116">
        <f>'４月'!K31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'４月'!J32</f>
        <v>20</v>
      </c>
      <c r="E32" s="116">
        <f>'４月'!K32</f>
        <v>13600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13600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'４月'!J33</f>
        <v>21149</v>
      </c>
      <c r="E33" s="116">
        <f>'４月'!K33</f>
        <v>6385849</v>
      </c>
      <c r="F33" s="112"/>
      <c r="G33" s="111"/>
      <c r="H33" s="72"/>
      <c r="I33" s="109"/>
      <c r="J33" s="108">
        <f t="shared" si="0"/>
        <v>21149</v>
      </c>
      <c r="K33" s="107">
        <f t="shared" si="0"/>
        <v>6385849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'４月'!J34</f>
        <v>109827</v>
      </c>
      <c r="E34" s="116">
        <f>'４月'!K34</f>
        <v>5920701</v>
      </c>
      <c r="F34" s="112"/>
      <c r="G34" s="111"/>
      <c r="H34" s="110"/>
      <c r="I34" s="109"/>
      <c r="J34" s="108">
        <f t="shared" si="0"/>
        <v>109827</v>
      </c>
      <c r="K34" s="107">
        <f t="shared" si="0"/>
        <v>5920701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'４月'!J35</f>
        <v>4301</v>
      </c>
      <c r="E35" s="116">
        <f>'４月'!K35</f>
        <v>3298058</v>
      </c>
      <c r="F35" s="112"/>
      <c r="G35" s="111"/>
      <c r="H35" s="110"/>
      <c r="I35" s="109"/>
      <c r="J35" s="108">
        <f t="shared" si="0"/>
        <v>4301</v>
      </c>
      <c r="K35" s="107">
        <f t="shared" si="0"/>
        <v>3298058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'４月'!J36</f>
        <v>76</v>
      </c>
      <c r="E36" s="116">
        <f>'４月'!K36</f>
        <v>15400</v>
      </c>
      <c r="F36" s="112"/>
      <c r="G36" s="111"/>
      <c r="H36" s="110"/>
      <c r="I36" s="109"/>
      <c r="J36" s="108">
        <f t="shared" si="0"/>
        <v>76</v>
      </c>
      <c r="K36" s="107">
        <f t="shared" si="0"/>
        <v>15400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'４月'!J37</f>
        <v>0</v>
      </c>
      <c r="E37" s="116">
        <f>'４月'!K37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'４月'!J38</f>
        <v>612</v>
      </c>
      <c r="E38" s="116">
        <f>'４月'!K38</f>
        <v>123400</v>
      </c>
      <c r="F38" s="112"/>
      <c r="G38" s="111"/>
      <c r="H38" s="110"/>
      <c r="I38" s="109"/>
      <c r="J38" s="108">
        <f t="shared" si="0"/>
        <v>612</v>
      </c>
      <c r="K38" s="107">
        <f t="shared" si="0"/>
        <v>123400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'４月'!J39</f>
        <v>1244</v>
      </c>
      <c r="E39" s="116">
        <f>'４月'!K39</f>
        <v>1368400</v>
      </c>
      <c r="F39" s="112"/>
      <c r="G39" s="111"/>
      <c r="H39" s="110"/>
      <c r="I39" s="109"/>
      <c r="J39" s="108">
        <f t="shared" si="0"/>
        <v>1244</v>
      </c>
      <c r="K39" s="107">
        <f t="shared" si="0"/>
        <v>1368400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'４月'!J40</f>
        <v>0</v>
      </c>
      <c r="E40" s="116">
        <f>'４月'!K40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'４月'!J41</f>
        <v>0</v>
      </c>
      <c r="E41" s="116">
        <f>'４月'!K41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'４月'!J42</f>
        <v>43007</v>
      </c>
      <c r="E42" s="116">
        <f>'４月'!K42</f>
        <v>6918502</v>
      </c>
      <c r="F42" s="112"/>
      <c r="G42" s="111"/>
      <c r="H42" s="110"/>
      <c r="I42" s="109"/>
      <c r="J42" s="108">
        <f t="shared" si="0"/>
        <v>43007</v>
      </c>
      <c r="K42" s="107">
        <f t="shared" si="0"/>
        <v>6918502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'４月'!J43</f>
        <v>6603</v>
      </c>
      <c r="E43" s="116">
        <f>'４月'!K43</f>
        <v>2231642</v>
      </c>
      <c r="F43" s="112"/>
      <c r="G43" s="111"/>
      <c r="H43" s="110"/>
      <c r="I43" s="109"/>
      <c r="J43" s="108">
        <f t="shared" si="0"/>
        <v>6603</v>
      </c>
      <c r="K43" s="107">
        <f t="shared" si="0"/>
        <v>2231642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'４月'!J44</f>
        <v>19</v>
      </c>
      <c r="E44" s="116">
        <f>'４月'!K44</f>
        <v>113400</v>
      </c>
      <c r="F44" s="112"/>
      <c r="G44" s="111"/>
      <c r="H44" s="110"/>
      <c r="I44" s="109"/>
      <c r="J44" s="108">
        <f t="shared" si="0"/>
        <v>19</v>
      </c>
      <c r="K44" s="107">
        <f t="shared" si="0"/>
        <v>113400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'４月'!J45</f>
        <v>4415</v>
      </c>
      <c r="E45" s="116">
        <f>'４月'!K45</f>
        <v>2803363</v>
      </c>
      <c r="F45" s="112"/>
      <c r="G45" s="137"/>
      <c r="H45" s="110"/>
      <c r="I45" s="109"/>
      <c r="J45" s="108">
        <f t="shared" si="0"/>
        <v>4415</v>
      </c>
      <c r="K45" s="107">
        <f t="shared" si="0"/>
        <v>2803363</v>
      </c>
      <c r="L45" s="106"/>
    </row>
    <row r="46" spans="2:12" ht="20.25" customHeight="1">
      <c r="B46" s="21">
        <v>37</v>
      </c>
      <c r="C46" s="22" t="s">
        <v>41</v>
      </c>
      <c r="D46" s="120">
        <f>'４月'!J46</f>
        <v>5575</v>
      </c>
      <c r="E46" s="116">
        <f>'４月'!K46</f>
        <v>1049173</v>
      </c>
      <c r="F46" s="105"/>
      <c r="G46" s="104"/>
      <c r="H46" s="103"/>
      <c r="I46" s="102"/>
      <c r="J46" s="101">
        <f t="shared" si="0"/>
        <v>5575</v>
      </c>
      <c r="K46" s="100">
        <f t="shared" si="0"/>
        <v>1049173</v>
      </c>
      <c r="L46" s="99"/>
    </row>
    <row r="47" spans="2:12" ht="32.25" customHeight="1">
      <c r="B47" s="21">
        <v>38</v>
      </c>
      <c r="C47" s="22" t="s">
        <v>42</v>
      </c>
      <c r="D47" s="120">
        <f>'４月'!J47</f>
        <v>2373</v>
      </c>
      <c r="E47" s="116">
        <f>'４月'!K47</f>
        <v>2954382</v>
      </c>
      <c r="F47" s="105"/>
      <c r="G47" s="104"/>
      <c r="H47" s="103"/>
      <c r="I47" s="102"/>
      <c r="J47" s="101">
        <f t="shared" si="0"/>
        <v>2373</v>
      </c>
      <c r="K47" s="100">
        <f t="shared" si="0"/>
        <v>2954382</v>
      </c>
      <c r="L47" s="99"/>
    </row>
    <row r="48" spans="2:12" ht="20.25" customHeight="1">
      <c r="B48" s="21">
        <v>39</v>
      </c>
      <c r="C48" s="22" t="s">
        <v>43</v>
      </c>
      <c r="D48" s="120">
        <f>'４月'!J48</f>
        <v>0</v>
      </c>
      <c r="E48" s="116">
        <f>'４月'!K48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'４月'!J49</f>
        <v>5537</v>
      </c>
      <c r="E49" s="116">
        <f>'４月'!K49</f>
        <v>1932692</v>
      </c>
      <c r="F49" s="98"/>
      <c r="G49" s="97"/>
      <c r="H49" s="96"/>
      <c r="I49" s="95"/>
      <c r="J49" s="94">
        <f t="shared" si="0"/>
        <v>5537</v>
      </c>
      <c r="K49" s="93">
        <f t="shared" si="0"/>
        <v>1932692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305116</v>
      </c>
      <c r="E50" s="90">
        <f t="shared" si="1"/>
        <v>61611120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305116</v>
      </c>
      <c r="K50" s="87">
        <f t="shared" si="0"/>
        <v>61611120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2">
      <pane xSplit="5" ySplit="8" topLeftCell="F43" activePane="bottomRight" state="frozen"/>
      <selection pane="topLeft" activeCell="A2" sqref="A2"/>
      <selection pane="topRight" activeCell="F2" sqref="F2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66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'５月'!J10</f>
        <v>32950</v>
      </c>
      <c r="E10" s="116">
        <f>'５月'!K10</f>
        <v>8664905</v>
      </c>
      <c r="F10" s="119"/>
      <c r="G10" s="118"/>
      <c r="H10" s="117"/>
      <c r="I10" s="116"/>
      <c r="J10" s="115">
        <f aca="true" t="shared" si="0" ref="J10:K50">D10+F10-H10</f>
        <v>32950</v>
      </c>
      <c r="K10" s="114">
        <f t="shared" si="0"/>
        <v>8664905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'５月'!J11</f>
        <v>1228</v>
      </c>
      <c r="E11" s="116">
        <f>'５月'!K11</f>
        <v>137530</v>
      </c>
      <c r="F11" s="105"/>
      <c r="G11" s="104"/>
      <c r="H11" s="103"/>
      <c r="I11" s="102"/>
      <c r="J11" s="101">
        <f t="shared" si="0"/>
        <v>1228</v>
      </c>
      <c r="K11" s="100">
        <f t="shared" si="0"/>
        <v>137530</v>
      </c>
      <c r="L11" s="99"/>
    </row>
    <row r="12" spans="2:12" ht="20.25" customHeight="1">
      <c r="B12" s="21">
        <v>3</v>
      </c>
      <c r="C12" s="22" t="s">
        <v>8</v>
      </c>
      <c r="D12" s="120">
        <f>'５月'!J12</f>
        <v>0</v>
      </c>
      <c r="E12" s="116">
        <f>'５月'!K12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'５月'!J13</f>
        <v>1873</v>
      </c>
      <c r="E13" s="116">
        <f>'５月'!K13</f>
        <v>313570</v>
      </c>
      <c r="F13" s="105"/>
      <c r="G13" s="104"/>
      <c r="H13" s="103"/>
      <c r="I13" s="102"/>
      <c r="J13" s="101">
        <f t="shared" si="0"/>
        <v>1873</v>
      </c>
      <c r="K13" s="100">
        <f t="shared" si="0"/>
        <v>313570</v>
      </c>
      <c r="L13" s="99"/>
    </row>
    <row r="14" spans="2:12" ht="20.25" customHeight="1">
      <c r="B14" s="21">
        <v>5</v>
      </c>
      <c r="C14" s="22" t="s">
        <v>10</v>
      </c>
      <c r="D14" s="120">
        <f>'５月'!J14</f>
        <v>0</v>
      </c>
      <c r="E14" s="116">
        <f>'５月'!K14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'５月'!J15</f>
        <v>0</v>
      </c>
      <c r="E15" s="116">
        <f>'５月'!K15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'５月'!J16</f>
        <v>0</v>
      </c>
      <c r="E16" s="116">
        <f>'５月'!K16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'５月'!J17</f>
        <v>0</v>
      </c>
      <c r="E17" s="116">
        <f>'５月'!K17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'５月'!J18</f>
        <v>58</v>
      </c>
      <c r="E18" s="116">
        <f>'５月'!K18</f>
        <v>9195</v>
      </c>
      <c r="F18" s="105"/>
      <c r="G18" s="104"/>
      <c r="H18" s="103"/>
      <c r="I18" s="102"/>
      <c r="J18" s="101">
        <f t="shared" si="0"/>
        <v>58</v>
      </c>
      <c r="K18" s="100">
        <f t="shared" si="0"/>
        <v>9195</v>
      </c>
      <c r="L18" s="99"/>
    </row>
    <row r="19" spans="2:12" ht="20.25" customHeight="1">
      <c r="B19" s="21">
        <v>10</v>
      </c>
      <c r="C19" s="22" t="s">
        <v>15</v>
      </c>
      <c r="D19" s="120">
        <f>'５月'!J19</f>
        <v>0</v>
      </c>
      <c r="E19" s="116">
        <f>'５月'!K19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'５月'!J20</f>
        <v>0</v>
      </c>
      <c r="E20" s="116">
        <f>'５月'!K20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'５月'!J21</f>
        <v>0</v>
      </c>
      <c r="E21" s="116">
        <f>'５月'!K21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'５月'!J22</f>
        <v>5361</v>
      </c>
      <c r="E22" s="116">
        <f>'５月'!K22</f>
        <v>767640</v>
      </c>
      <c r="F22" s="105"/>
      <c r="G22" s="104"/>
      <c r="H22" s="103"/>
      <c r="I22" s="102"/>
      <c r="J22" s="101">
        <f t="shared" si="0"/>
        <v>5361</v>
      </c>
      <c r="K22" s="100">
        <f t="shared" si="0"/>
        <v>767640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'５月'!J23</f>
        <v>2605</v>
      </c>
      <c r="E23" s="116">
        <f>'５月'!K23</f>
        <v>1667683</v>
      </c>
      <c r="F23" s="112"/>
      <c r="G23" s="111"/>
      <c r="H23" s="110"/>
      <c r="I23" s="109"/>
      <c r="J23" s="108">
        <f t="shared" si="0"/>
        <v>2605</v>
      </c>
      <c r="K23" s="107">
        <f t="shared" si="0"/>
        <v>1667683</v>
      </c>
      <c r="L23" s="106"/>
    </row>
    <row r="24" spans="2:12" ht="20.25" customHeight="1">
      <c r="B24" s="21">
        <v>15</v>
      </c>
      <c r="C24" s="22" t="s">
        <v>20</v>
      </c>
      <c r="D24" s="120">
        <f>'５月'!J24</f>
        <v>25647</v>
      </c>
      <c r="E24" s="116">
        <f>'５月'!K24</f>
        <v>3126078</v>
      </c>
      <c r="F24" s="105"/>
      <c r="G24" s="104"/>
      <c r="H24" s="103"/>
      <c r="I24" s="102"/>
      <c r="J24" s="101">
        <f t="shared" si="0"/>
        <v>25647</v>
      </c>
      <c r="K24" s="100">
        <f t="shared" si="0"/>
        <v>3126078</v>
      </c>
      <c r="L24" s="99"/>
    </row>
    <row r="25" spans="2:12" ht="20.25" customHeight="1">
      <c r="B25" s="21">
        <v>16</v>
      </c>
      <c r="C25" s="22" t="s">
        <v>21</v>
      </c>
      <c r="D25" s="120">
        <f>'５月'!J25</f>
        <v>6580</v>
      </c>
      <c r="E25" s="116">
        <f>'５月'!K25</f>
        <v>3767342</v>
      </c>
      <c r="F25" s="105"/>
      <c r="G25" s="104"/>
      <c r="H25" s="103"/>
      <c r="I25" s="102"/>
      <c r="J25" s="101">
        <f t="shared" si="0"/>
        <v>6580</v>
      </c>
      <c r="K25" s="100">
        <f t="shared" si="0"/>
        <v>3767342</v>
      </c>
      <c r="L25" s="99"/>
    </row>
    <row r="26" spans="2:12" ht="20.25" customHeight="1">
      <c r="B26" s="21">
        <v>17</v>
      </c>
      <c r="C26" s="22" t="s">
        <v>22</v>
      </c>
      <c r="D26" s="120">
        <f>'５月'!J26</f>
        <v>18777</v>
      </c>
      <c r="E26" s="116">
        <f>'５月'!K26</f>
        <v>6501049</v>
      </c>
      <c r="F26" s="105"/>
      <c r="G26" s="104"/>
      <c r="H26" s="103"/>
      <c r="I26" s="102"/>
      <c r="J26" s="101">
        <f t="shared" si="0"/>
        <v>18777</v>
      </c>
      <c r="K26" s="100">
        <f t="shared" si="0"/>
        <v>6501049</v>
      </c>
      <c r="L26" s="99"/>
    </row>
    <row r="27" spans="2:12" ht="20.25" customHeight="1">
      <c r="B27" s="21">
        <v>18</v>
      </c>
      <c r="C27" s="22" t="s">
        <v>51</v>
      </c>
      <c r="D27" s="120">
        <f>'５月'!J27</f>
        <v>1968</v>
      </c>
      <c r="E27" s="116">
        <f>'５月'!K27</f>
        <v>313550</v>
      </c>
      <c r="F27" s="105"/>
      <c r="G27" s="104"/>
      <c r="H27" s="103"/>
      <c r="I27" s="102"/>
      <c r="J27" s="101">
        <f t="shared" si="0"/>
        <v>1968</v>
      </c>
      <c r="K27" s="100">
        <f t="shared" si="0"/>
        <v>313550</v>
      </c>
      <c r="L27" s="99"/>
    </row>
    <row r="28" spans="2:12" ht="20.25" customHeight="1">
      <c r="B28" s="21">
        <v>19</v>
      </c>
      <c r="C28" s="22" t="s">
        <v>23</v>
      </c>
      <c r="D28" s="120">
        <f>'５月'!J28</f>
        <v>700</v>
      </c>
      <c r="E28" s="116">
        <f>'５月'!K28</f>
        <v>77000</v>
      </c>
      <c r="F28" s="105"/>
      <c r="G28" s="104"/>
      <c r="H28" s="103"/>
      <c r="I28" s="102"/>
      <c r="J28" s="101">
        <f t="shared" si="0"/>
        <v>700</v>
      </c>
      <c r="K28" s="100">
        <f t="shared" si="0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'５月'!J29</f>
        <v>1110</v>
      </c>
      <c r="E29" s="116">
        <f>'５月'!K29</f>
        <v>339961</v>
      </c>
      <c r="F29" s="74"/>
      <c r="G29" s="111"/>
      <c r="H29" s="110"/>
      <c r="I29" s="109"/>
      <c r="J29" s="108">
        <f t="shared" si="0"/>
        <v>1110</v>
      </c>
      <c r="K29" s="107">
        <f t="shared" si="0"/>
        <v>339961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'５月'!J30</f>
        <v>1501</v>
      </c>
      <c r="E30" s="116">
        <f>'５月'!K30</f>
        <v>797055</v>
      </c>
      <c r="F30" s="112"/>
      <c r="G30" s="111"/>
      <c r="H30" s="110"/>
      <c r="I30" s="109"/>
      <c r="J30" s="108">
        <f t="shared" si="0"/>
        <v>1501</v>
      </c>
      <c r="K30" s="107">
        <f t="shared" si="0"/>
        <v>797055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'５月'!J31</f>
        <v>0</v>
      </c>
      <c r="E31" s="116">
        <f>'５月'!K31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'５月'!J32</f>
        <v>20</v>
      </c>
      <c r="E32" s="116">
        <f>'５月'!K32</f>
        <v>13600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13600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'５月'!J33</f>
        <v>21149</v>
      </c>
      <c r="E33" s="116">
        <f>'５月'!K33</f>
        <v>6385849</v>
      </c>
      <c r="F33" s="112"/>
      <c r="G33" s="111"/>
      <c r="H33" s="72"/>
      <c r="I33" s="109"/>
      <c r="J33" s="108">
        <f t="shared" si="0"/>
        <v>21149</v>
      </c>
      <c r="K33" s="107">
        <f t="shared" si="0"/>
        <v>6385849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'５月'!J34</f>
        <v>109827</v>
      </c>
      <c r="E34" s="116">
        <f>'５月'!K34</f>
        <v>5920701</v>
      </c>
      <c r="F34" s="112"/>
      <c r="G34" s="111"/>
      <c r="H34" s="110"/>
      <c r="I34" s="109"/>
      <c r="J34" s="108">
        <f t="shared" si="0"/>
        <v>109827</v>
      </c>
      <c r="K34" s="107">
        <f t="shared" si="0"/>
        <v>5920701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'５月'!J35</f>
        <v>4301</v>
      </c>
      <c r="E35" s="116">
        <f>'５月'!K35</f>
        <v>3298058</v>
      </c>
      <c r="F35" s="112"/>
      <c r="G35" s="111"/>
      <c r="H35" s="110"/>
      <c r="I35" s="109"/>
      <c r="J35" s="108">
        <f t="shared" si="0"/>
        <v>4301</v>
      </c>
      <c r="K35" s="107">
        <f t="shared" si="0"/>
        <v>3298058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'５月'!J36</f>
        <v>76</v>
      </c>
      <c r="E36" s="116">
        <f>'５月'!K36</f>
        <v>15400</v>
      </c>
      <c r="F36" s="112"/>
      <c r="G36" s="111"/>
      <c r="H36" s="110"/>
      <c r="I36" s="109"/>
      <c r="J36" s="108">
        <f t="shared" si="0"/>
        <v>76</v>
      </c>
      <c r="K36" s="107">
        <f t="shared" si="0"/>
        <v>15400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'５月'!J37</f>
        <v>0</v>
      </c>
      <c r="E37" s="116">
        <f>'５月'!K37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'５月'!J38</f>
        <v>612</v>
      </c>
      <c r="E38" s="116">
        <f>'５月'!K38</f>
        <v>123400</v>
      </c>
      <c r="F38" s="112"/>
      <c r="G38" s="111"/>
      <c r="H38" s="110"/>
      <c r="I38" s="109"/>
      <c r="J38" s="108">
        <f t="shared" si="0"/>
        <v>612</v>
      </c>
      <c r="K38" s="107">
        <f t="shared" si="0"/>
        <v>123400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'５月'!J39</f>
        <v>1244</v>
      </c>
      <c r="E39" s="116">
        <f>'５月'!K39</f>
        <v>1368400</v>
      </c>
      <c r="F39" s="112"/>
      <c r="G39" s="111"/>
      <c r="H39" s="110"/>
      <c r="I39" s="109"/>
      <c r="J39" s="108">
        <f t="shared" si="0"/>
        <v>1244</v>
      </c>
      <c r="K39" s="107">
        <f t="shared" si="0"/>
        <v>1368400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'５月'!J40</f>
        <v>0</v>
      </c>
      <c r="E40" s="116">
        <f>'５月'!K40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'５月'!J41</f>
        <v>0</v>
      </c>
      <c r="E41" s="116">
        <f>'５月'!K41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'５月'!J42</f>
        <v>43007</v>
      </c>
      <c r="E42" s="116">
        <f>'５月'!K42</f>
        <v>6918502</v>
      </c>
      <c r="F42" s="112"/>
      <c r="G42" s="111"/>
      <c r="H42" s="110"/>
      <c r="I42" s="109"/>
      <c r="J42" s="108">
        <f t="shared" si="0"/>
        <v>43007</v>
      </c>
      <c r="K42" s="107">
        <f t="shared" si="0"/>
        <v>6918502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'５月'!J43</f>
        <v>6603</v>
      </c>
      <c r="E43" s="116">
        <f>'５月'!K43</f>
        <v>2231642</v>
      </c>
      <c r="F43" s="112"/>
      <c r="G43" s="111"/>
      <c r="H43" s="110"/>
      <c r="I43" s="109"/>
      <c r="J43" s="108">
        <f t="shared" si="0"/>
        <v>6603</v>
      </c>
      <c r="K43" s="107">
        <f t="shared" si="0"/>
        <v>2231642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'５月'!J44</f>
        <v>19</v>
      </c>
      <c r="E44" s="116">
        <f>'５月'!K44</f>
        <v>113400</v>
      </c>
      <c r="F44" s="112"/>
      <c r="G44" s="111"/>
      <c r="H44" s="110"/>
      <c r="I44" s="109"/>
      <c r="J44" s="108">
        <f t="shared" si="0"/>
        <v>19</v>
      </c>
      <c r="K44" s="107">
        <f t="shared" si="0"/>
        <v>113400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'５月'!J45</f>
        <v>4415</v>
      </c>
      <c r="E45" s="116">
        <f>'５月'!K45</f>
        <v>2803363</v>
      </c>
      <c r="F45" s="112"/>
      <c r="G45" s="111"/>
      <c r="H45" s="110"/>
      <c r="I45" s="109"/>
      <c r="J45" s="108">
        <f t="shared" si="0"/>
        <v>4415</v>
      </c>
      <c r="K45" s="107">
        <f t="shared" si="0"/>
        <v>2803363</v>
      </c>
      <c r="L45" s="106"/>
    </row>
    <row r="46" spans="2:12" ht="20.25" customHeight="1">
      <c r="B46" s="21">
        <v>37</v>
      </c>
      <c r="C46" s="22" t="s">
        <v>41</v>
      </c>
      <c r="D46" s="120">
        <f>'５月'!J46</f>
        <v>5575</v>
      </c>
      <c r="E46" s="116">
        <f>'５月'!K46</f>
        <v>1049173</v>
      </c>
      <c r="F46" s="105"/>
      <c r="G46" s="104"/>
      <c r="H46" s="103"/>
      <c r="I46" s="102"/>
      <c r="J46" s="101">
        <f t="shared" si="0"/>
        <v>5575</v>
      </c>
      <c r="K46" s="100">
        <f t="shared" si="0"/>
        <v>1049173</v>
      </c>
      <c r="L46" s="99"/>
    </row>
    <row r="47" spans="2:12" ht="32.25" customHeight="1">
      <c r="B47" s="21">
        <v>38</v>
      </c>
      <c r="C47" s="22" t="s">
        <v>42</v>
      </c>
      <c r="D47" s="120">
        <f>'５月'!J47</f>
        <v>2373</v>
      </c>
      <c r="E47" s="116">
        <f>'５月'!K47</f>
        <v>2954382</v>
      </c>
      <c r="F47" s="105"/>
      <c r="G47" s="104"/>
      <c r="H47" s="103"/>
      <c r="I47" s="102"/>
      <c r="J47" s="101">
        <f t="shared" si="0"/>
        <v>2373</v>
      </c>
      <c r="K47" s="100">
        <f t="shared" si="0"/>
        <v>2954382</v>
      </c>
      <c r="L47" s="99"/>
    </row>
    <row r="48" spans="2:12" ht="20.25" customHeight="1">
      <c r="B48" s="21">
        <v>39</v>
      </c>
      <c r="C48" s="22" t="s">
        <v>43</v>
      </c>
      <c r="D48" s="120">
        <f>'５月'!J48</f>
        <v>0</v>
      </c>
      <c r="E48" s="116">
        <f>'５月'!K48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'５月'!J49</f>
        <v>5537</v>
      </c>
      <c r="E49" s="116">
        <f>'５月'!K49</f>
        <v>1932692</v>
      </c>
      <c r="F49" s="98"/>
      <c r="G49" s="97"/>
      <c r="H49" s="96"/>
      <c r="I49" s="95"/>
      <c r="J49" s="94">
        <f t="shared" si="0"/>
        <v>5537</v>
      </c>
      <c r="K49" s="93">
        <f t="shared" si="0"/>
        <v>1932692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305116</v>
      </c>
      <c r="E50" s="90">
        <f t="shared" si="1"/>
        <v>61611120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305116</v>
      </c>
      <c r="K50" s="87">
        <f t="shared" si="0"/>
        <v>61611120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67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'６月'!J10</f>
        <v>32950</v>
      </c>
      <c r="E10" s="116">
        <f>'６月'!K10</f>
        <v>8664905</v>
      </c>
      <c r="F10" s="119"/>
      <c r="G10" s="118"/>
      <c r="H10" s="117"/>
      <c r="I10" s="116"/>
      <c r="J10" s="115">
        <f aca="true" t="shared" si="0" ref="J10:K50">D10+F10-H10</f>
        <v>32950</v>
      </c>
      <c r="K10" s="114">
        <f t="shared" si="0"/>
        <v>8664905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'６月'!J11</f>
        <v>1228</v>
      </c>
      <c r="E11" s="116">
        <f>'６月'!K11</f>
        <v>137530</v>
      </c>
      <c r="F11" s="105"/>
      <c r="G11" s="104"/>
      <c r="H11" s="103"/>
      <c r="I11" s="102"/>
      <c r="J11" s="101">
        <f t="shared" si="0"/>
        <v>1228</v>
      </c>
      <c r="K11" s="100">
        <f t="shared" si="0"/>
        <v>137530</v>
      </c>
      <c r="L11" s="99"/>
    </row>
    <row r="12" spans="2:12" ht="20.25" customHeight="1">
      <c r="B12" s="21">
        <v>3</v>
      </c>
      <c r="C12" s="22" t="s">
        <v>8</v>
      </c>
      <c r="D12" s="120">
        <f>'６月'!J12</f>
        <v>0</v>
      </c>
      <c r="E12" s="116">
        <f>'６月'!K12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'６月'!J13</f>
        <v>1873</v>
      </c>
      <c r="E13" s="116">
        <f>'６月'!K13</f>
        <v>313570</v>
      </c>
      <c r="F13" s="105"/>
      <c r="G13" s="104"/>
      <c r="H13" s="103"/>
      <c r="I13" s="102"/>
      <c r="J13" s="101">
        <f t="shared" si="0"/>
        <v>1873</v>
      </c>
      <c r="K13" s="100">
        <f t="shared" si="0"/>
        <v>313570</v>
      </c>
      <c r="L13" s="99"/>
    </row>
    <row r="14" spans="2:12" ht="20.25" customHeight="1">
      <c r="B14" s="21">
        <v>5</v>
      </c>
      <c r="C14" s="22" t="s">
        <v>10</v>
      </c>
      <c r="D14" s="120">
        <f>'６月'!J14</f>
        <v>0</v>
      </c>
      <c r="E14" s="116">
        <f>'６月'!K14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'６月'!J15</f>
        <v>0</v>
      </c>
      <c r="E15" s="116">
        <f>'６月'!K15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'６月'!J16</f>
        <v>0</v>
      </c>
      <c r="E16" s="116">
        <f>'６月'!K16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'６月'!J17</f>
        <v>0</v>
      </c>
      <c r="E17" s="116">
        <f>'６月'!K17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'６月'!J18</f>
        <v>58</v>
      </c>
      <c r="E18" s="116">
        <f>'６月'!K18</f>
        <v>9195</v>
      </c>
      <c r="F18" s="105"/>
      <c r="G18" s="104"/>
      <c r="H18" s="103"/>
      <c r="I18" s="102"/>
      <c r="J18" s="101">
        <f t="shared" si="0"/>
        <v>58</v>
      </c>
      <c r="K18" s="100">
        <f t="shared" si="0"/>
        <v>9195</v>
      </c>
      <c r="L18" s="99"/>
    </row>
    <row r="19" spans="2:12" ht="20.25" customHeight="1">
      <c r="B19" s="21">
        <v>10</v>
      </c>
      <c r="C19" s="22" t="s">
        <v>15</v>
      </c>
      <c r="D19" s="120">
        <f>'６月'!J19</f>
        <v>0</v>
      </c>
      <c r="E19" s="116">
        <f>'６月'!K19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'６月'!J20</f>
        <v>0</v>
      </c>
      <c r="E20" s="116">
        <f>'６月'!K20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'６月'!J21</f>
        <v>0</v>
      </c>
      <c r="E21" s="116">
        <f>'６月'!K21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'６月'!J22</f>
        <v>5361</v>
      </c>
      <c r="E22" s="116">
        <f>'６月'!K22</f>
        <v>767640</v>
      </c>
      <c r="F22" s="105"/>
      <c r="G22" s="104"/>
      <c r="H22" s="103"/>
      <c r="I22" s="102"/>
      <c r="J22" s="101">
        <f t="shared" si="0"/>
        <v>5361</v>
      </c>
      <c r="K22" s="100">
        <f t="shared" si="0"/>
        <v>767640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'６月'!J23</f>
        <v>2605</v>
      </c>
      <c r="E23" s="116">
        <f>'６月'!K23</f>
        <v>1667683</v>
      </c>
      <c r="F23" s="112"/>
      <c r="G23" s="111"/>
      <c r="H23" s="110"/>
      <c r="I23" s="109"/>
      <c r="J23" s="108">
        <f t="shared" si="0"/>
        <v>2605</v>
      </c>
      <c r="K23" s="107">
        <f t="shared" si="0"/>
        <v>1667683</v>
      </c>
      <c r="L23" s="106"/>
    </row>
    <row r="24" spans="2:12" ht="20.25" customHeight="1">
      <c r="B24" s="21">
        <v>15</v>
      </c>
      <c r="C24" s="22" t="s">
        <v>20</v>
      </c>
      <c r="D24" s="120">
        <f>'６月'!J24</f>
        <v>25647</v>
      </c>
      <c r="E24" s="116">
        <f>'６月'!K24</f>
        <v>3126078</v>
      </c>
      <c r="F24" s="105"/>
      <c r="G24" s="104"/>
      <c r="H24" s="103"/>
      <c r="I24" s="102"/>
      <c r="J24" s="101">
        <f t="shared" si="0"/>
        <v>25647</v>
      </c>
      <c r="K24" s="100">
        <f t="shared" si="0"/>
        <v>3126078</v>
      </c>
      <c r="L24" s="99"/>
    </row>
    <row r="25" spans="2:12" ht="20.25" customHeight="1">
      <c r="B25" s="21">
        <v>16</v>
      </c>
      <c r="C25" s="22" t="s">
        <v>21</v>
      </c>
      <c r="D25" s="120">
        <f>'６月'!J25</f>
        <v>6580</v>
      </c>
      <c r="E25" s="116">
        <f>'６月'!K25</f>
        <v>3767342</v>
      </c>
      <c r="F25" s="105"/>
      <c r="G25" s="104"/>
      <c r="H25" s="103"/>
      <c r="I25" s="102"/>
      <c r="J25" s="101">
        <f t="shared" si="0"/>
        <v>6580</v>
      </c>
      <c r="K25" s="100">
        <f t="shared" si="0"/>
        <v>3767342</v>
      </c>
      <c r="L25" s="99"/>
    </row>
    <row r="26" spans="2:12" ht="20.25" customHeight="1">
      <c r="B26" s="21">
        <v>17</v>
      </c>
      <c r="C26" s="22" t="s">
        <v>22</v>
      </c>
      <c r="D26" s="120">
        <f>'６月'!J26</f>
        <v>18777</v>
      </c>
      <c r="E26" s="116">
        <f>'６月'!K26</f>
        <v>6501049</v>
      </c>
      <c r="F26" s="105"/>
      <c r="G26" s="104"/>
      <c r="H26" s="103"/>
      <c r="I26" s="102"/>
      <c r="J26" s="101">
        <f t="shared" si="0"/>
        <v>18777</v>
      </c>
      <c r="K26" s="100">
        <f t="shared" si="0"/>
        <v>6501049</v>
      </c>
      <c r="L26" s="99"/>
    </row>
    <row r="27" spans="2:12" ht="20.25" customHeight="1">
      <c r="B27" s="21">
        <v>18</v>
      </c>
      <c r="C27" s="22" t="s">
        <v>51</v>
      </c>
      <c r="D27" s="120">
        <f>'６月'!J27</f>
        <v>1968</v>
      </c>
      <c r="E27" s="116">
        <f>'６月'!K27</f>
        <v>313550</v>
      </c>
      <c r="F27" s="105"/>
      <c r="G27" s="104"/>
      <c r="H27" s="103"/>
      <c r="I27" s="102"/>
      <c r="J27" s="101">
        <f t="shared" si="0"/>
        <v>1968</v>
      </c>
      <c r="K27" s="100">
        <f t="shared" si="0"/>
        <v>313550</v>
      </c>
      <c r="L27" s="99"/>
    </row>
    <row r="28" spans="2:12" ht="20.25" customHeight="1">
      <c r="B28" s="21">
        <v>19</v>
      </c>
      <c r="C28" s="22" t="s">
        <v>23</v>
      </c>
      <c r="D28" s="120">
        <f>'６月'!J28</f>
        <v>700</v>
      </c>
      <c r="E28" s="116">
        <f>'６月'!K28</f>
        <v>77000</v>
      </c>
      <c r="F28" s="105"/>
      <c r="G28" s="104"/>
      <c r="H28" s="103"/>
      <c r="I28" s="102"/>
      <c r="J28" s="101">
        <f t="shared" si="0"/>
        <v>700</v>
      </c>
      <c r="K28" s="100">
        <f t="shared" si="0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'６月'!J29</f>
        <v>1110</v>
      </c>
      <c r="E29" s="116">
        <f>'６月'!K29</f>
        <v>339961</v>
      </c>
      <c r="F29" s="74"/>
      <c r="G29" s="111"/>
      <c r="H29" s="110"/>
      <c r="I29" s="109"/>
      <c r="J29" s="108">
        <f t="shared" si="0"/>
        <v>1110</v>
      </c>
      <c r="K29" s="107">
        <f t="shared" si="0"/>
        <v>339961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'６月'!J30</f>
        <v>1501</v>
      </c>
      <c r="E30" s="116">
        <f>'６月'!K30</f>
        <v>797055</v>
      </c>
      <c r="F30" s="112"/>
      <c r="G30" s="111"/>
      <c r="H30" s="110"/>
      <c r="I30" s="109"/>
      <c r="J30" s="108">
        <f t="shared" si="0"/>
        <v>1501</v>
      </c>
      <c r="K30" s="107">
        <f t="shared" si="0"/>
        <v>797055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'６月'!J31</f>
        <v>0</v>
      </c>
      <c r="E31" s="116">
        <f>'６月'!K31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'６月'!J32</f>
        <v>20</v>
      </c>
      <c r="E32" s="116">
        <f>'６月'!K32</f>
        <v>13600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13600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'６月'!J33</f>
        <v>21149</v>
      </c>
      <c r="E33" s="116">
        <f>'６月'!K33</f>
        <v>6385849</v>
      </c>
      <c r="F33" s="112"/>
      <c r="G33" s="111"/>
      <c r="H33" s="72"/>
      <c r="I33" s="109"/>
      <c r="J33" s="108">
        <f t="shared" si="0"/>
        <v>21149</v>
      </c>
      <c r="K33" s="107">
        <f t="shared" si="0"/>
        <v>6385849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'６月'!J34</f>
        <v>109827</v>
      </c>
      <c r="E34" s="116">
        <f>'６月'!K34</f>
        <v>5920701</v>
      </c>
      <c r="F34" s="112"/>
      <c r="G34" s="111"/>
      <c r="H34" s="110"/>
      <c r="I34" s="109"/>
      <c r="J34" s="108">
        <f t="shared" si="0"/>
        <v>109827</v>
      </c>
      <c r="K34" s="107">
        <f t="shared" si="0"/>
        <v>5920701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'６月'!J35</f>
        <v>4301</v>
      </c>
      <c r="E35" s="116">
        <f>'６月'!K35</f>
        <v>3298058</v>
      </c>
      <c r="F35" s="112"/>
      <c r="G35" s="111"/>
      <c r="H35" s="110"/>
      <c r="I35" s="109"/>
      <c r="J35" s="108">
        <f t="shared" si="0"/>
        <v>4301</v>
      </c>
      <c r="K35" s="107">
        <f t="shared" si="0"/>
        <v>3298058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'６月'!J36</f>
        <v>76</v>
      </c>
      <c r="E36" s="116">
        <f>'６月'!K36</f>
        <v>15400</v>
      </c>
      <c r="F36" s="112"/>
      <c r="G36" s="111"/>
      <c r="H36" s="110"/>
      <c r="I36" s="109"/>
      <c r="J36" s="108">
        <f t="shared" si="0"/>
        <v>76</v>
      </c>
      <c r="K36" s="107">
        <f t="shared" si="0"/>
        <v>15400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'６月'!J37</f>
        <v>0</v>
      </c>
      <c r="E37" s="116">
        <f>'６月'!K37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'６月'!J38</f>
        <v>612</v>
      </c>
      <c r="E38" s="116">
        <f>'６月'!K38</f>
        <v>123400</v>
      </c>
      <c r="F38" s="112"/>
      <c r="G38" s="111"/>
      <c r="H38" s="110"/>
      <c r="I38" s="109"/>
      <c r="J38" s="108">
        <f t="shared" si="0"/>
        <v>612</v>
      </c>
      <c r="K38" s="107">
        <f t="shared" si="0"/>
        <v>123400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'６月'!J39</f>
        <v>1244</v>
      </c>
      <c r="E39" s="116">
        <f>'６月'!K39</f>
        <v>1368400</v>
      </c>
      <c r="F39" s="112"/>
      <c r="G39" s="111"/>
      <c r="H39" s="110"/>
      <c r="I39" s="109"/>
      <c r="J39" s="108">
        <f t="shared" si="0"/>
        <v>1244</v>
      </c>
      <c r="K39" s="107">
        <f t="shared" si="0"/>
        <v>1368400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'６月'!J40</f>
        <v>0</v>
      </c>
      <c r="E40" s="116">
        <f>'６月'!K40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'６月'!J41</f>
        <v>0</v>
      </c>
      <c r="E41" s="116">
        <f>'６月'!K41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'６月'!J42</f>
        <v>43007</v>
      </c>
      <c r="E42" s="116">
        <f>'６月'!K42</f>
        <v>6918502</v>
      </c>
      <c r="F42" s="112"/>
      <c r="G42" s="111"/>
      <c r="H42" s="110"/>
      <c r="I42" s="109"/>
      <c r="J42" s="108">
        <f t="shared" si="0"/>
        <v>43007</v>
      </c>
      <c r="K42" s="107">
        <f t="shared" si="0"/>
        <v>6918502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'６月'!J43</f>
        <v>6603</v>
      </c>
      <c r="E43" s="116">
        <f>'６月'!K43</f>
        <v>2231642</v>
      </c>
      <c r="F43" s="112"/>
      <c r="G43" s="111"/>
      <c r="H43" s="110"/>
      <c r="I43" s="109"/>
      <c r="J43" s="108">
        <f t="shared" si="0"/>
        <v>6603</v>
      </c>
      <c r="K43" s="107">
        <f t="shared" si="0"/>
        <v>2231642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'６月'!J44</f>
        <v>19</v>
      </c>
      <c r="E44" s="116">
        <f>'６月'!K44</f>
        <v>113400</v>
      </c>
      <c r="F44" s="112"/>
      <c r="G44" s="111"/>
      <c r="H44" s="110"/>
      <c r="I44" s="109"/>
      <c r="J44" s="108">
        <f t="shared" si="0"/>
        <v>19</v>
      </c>
      <c r="K44" s="107">
        <f t="shared" si="0"/>
        <v>113400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'６月'!J45</f>
        <v>4415</v>
      </c>
      <c r="E45" s="116">
        <f>'６月'!K45</f>
        <v>2803363</v>
      </c>
      <c r="F45" s="112"/>
      <c r="G45" s="111"/>
      <c r="H45" s="110"/>
      <c r="I45" s="109"/>
      <c r="J45" s="108">
        <f t="shared" si="0"/>
        <v>4415</v>
      </c>
      <c r="K45" s="107">
        <f t="shared" si="0"/>
        <v>2803363</v>
      </c>
      <c r="L45" s="106"/>
    </row>
    <row r="46" spans="2:12" ht="20.25" customHeight="1">
      <c r="B46" s="21">
        <v>37</v>
      </c>
      <c r="C46" s="22" t="s">
        <v>41</v>
      </c>
      <c r="D46" s="120">
        <f>'６月'!J46</f>
        <v>5575</v>
      </c>
      <c r="E46" s="116">
        <f>'６月'!K46</f>
        <v>1049173</v>
      </c>
      <c r="F46" s="105"/>
      <c r="G46" s="104"/>
      <c r="H46" s="103"/>
      <c r="I46" s="102"/>
      <c r="J46" s="101">
        <f t="shared" si="0"/>
        <v>5575</v>
      </c>
      <c r="K46" s="100">
        <f t="shared" si="0"/>
        <v>1049173</v>
      </c>
      <c r="L46" s="99"/>
    </row>
    <row r="47" spans="2:12" ht="32.25" customHeight="1">
      <c r="B47" s="21">
        <v>38</v>
      </c>
      <c r="C47" s="22" t="s">
        <v>42</v>
      </c>
      <c r="D47" s="120">
        <f>'６月'!J47</f>
        <v>2373</v>
      </c>
      <c r="E47" s="116">
        <f>'６月'!K47</f>
        <v>2954382</v>
      </c>
      <c r="F47" s="105"/>
      <c r="G47" s="104"/>
      <c r="H47" s="103"/>
      <c r="I47" s="102"/>
      <c r="J47" s="101">
        <f t="shared" si="0"/>
        <v>2373</v>
      </c>
      <c r="K47" s="100">
        <f t="shared" si="0"/>
        <v>2954382</v>
      </c>
      <c r="L47" s="99"/>
    </row>
    <row r="48" spans="2:12" ht="20.25" customHeight="1">
      <c r="B48" s="21">
        <v>39</v>
      </c>
      <c r="C48" s="22" t="s">
        <v>43</v>
      </c>
      <c r="D48" s="120">
        <f>'６月'!J48</f>
        <v>0</v>
      </c>
      <c r="E48" s="116">
        <f>'６月'!K48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'６月'!J49</f>
        <v>5537</v>
      </c>
      <c r="E49" s="116">
        <f>'６月'!K49</f>
        <v>1932692</v>
      </c>
      <c r="F49" s="98"/>
      <c r="G49" s="97"/>
      <c r="H49" s="96"/>
      <c r="I49" s="95"/>
      <c r="J49" s="94">
        <f t="shared" si="0"/>
        <v>5537</v>
      </c>
      <c r="K49" s="93">
        <f t="shared" si="0"/>
        <v>1932692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305116</v>
      </c>
      <c r="E50" s="90">
        <f t="shared" si="1"/>
        <v>61611120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305116</v>
      </c>
      <c r="K50" s="87">
        <f t="shared" si="0"/>
        <v>61611120</v>
      </c>
      <c r="L50" s="86"/>
    </row>
    <row r="51" spans="4:11" ht="13.5">
      <c r="D51" s="139"/>
      <c r="E51" s="139"/>
      <c r="J51" s="85"/>
      <c r="K51" s="85"/>
    </row>
    <row r="52" spans="4:11" ht="13.5">
      <c r="D52" s="139"/>
      <c r="E52" s="139"/>
      <c r="J52" s="84"/>
      <c r="K52" s="84"/>
    </row>
    <row r="53" spans="4:11" ht="13.5">
      <c r="D53" s="139"/>
      <c r="E53" s="139"/>
      <c r="J53" s="139"/>
      <c r="K53" s="139"/>
    </row>
    <row r="54" spans="4:11" ht="13.5">
      <c r="D54" s="139"/>
      <c r="E54" s="139"/>
      <c r="J54" s="139"/>
      <c r="K54" s="139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68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'７月'!J10</f>
        <v>32950</v>
      </c>
      <c r="E10" s="116">
        <f>'７月'!K10</f>
        <v>8664905</v>
      </c>
      <c r="F10" s="119"/>
      <c r="G10" s="118"/>
      <c r="H10" s="117"/>
      <c r="I10" s="116"/>
      <c r="J10" s="115">
        <f aca="true" t="shared" si="0" ref="J10:K50">D10+F10-H10</f>
        <v>32950</v>
      </c>
      <c r="K10" s="114">
        <f t="shared" si="0"/>
        <v>8664905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'７月'!J11</f>
        <v>1228</v>
      </c>
      <c r="E11" s="116">
        <f>'７月'!K11</f>
        <v>137530</v>
      </c>
      <c r="F11" s="105"/>
      <c r="G11" s="104"/>
      <c r="H11" s="103"/>
      <c r="I11" s="102"/>
      <c r="J11" s="101">
        <f t="shared" si="0"/>
        <v>1228</v>
      </c>
      <c r="K11" s="100">
        <f t="shared" si="0"/>
        <v>137530</v>
      </c>
      <c r="L11" s="99"/>
    </row>
    <row r="12" spans="2:12" ht="20.25" customHeight="1">
      <c r="B12" s="21">
        <v>3</v>
      </c>
      <c r="C12" s="22" t="s">
        <v>8</v>
      </c>
      <c r="D12" s="120">
        <f>'７月'!J12</f>
        <v>0</v>
      </c>
      <c r="E12" s="116">
        <f>'７月'!K12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'７月'!J13</f>
        <v>1873</v>
      </c>
      <c r="E13" s="116">
        <f>'７月'!K13</f>
        <v>313570</v>
      </c>
      <c r="F13" s="105"/>
      <c r="G13" s="104"/>
      <c r="H13" s="103"/>
      <c r="I13" s="102"/>
      <c r="J13" s="101">
        <f t="shared" si="0"/>
        <v>1873</v>
      </c>
      <c r="K13" s="100">
        <f t="shared" si="0"/>
        <v>313570</v>
      </c>
      <c r="L13" s="99"/>
    </row>
    <row r="14" spans="2:12" ht="20.25" customHeight="1">
      <c r="B14" s="21">
        <v>5</v>
      </c>
      <c r="C14" s="22" t="s">
        <v>10</v>
      </c>
      <c r="D14" s="120">
        <f>'７月'!J14</f>
        <v>0</v>
      </c>
      <c r="E14" s="116">
        <f>'７月'!K14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'７月'!J15</f>
        <v>0</v>
      </c>
      <c r="E15" s="116">
        <f>'７月'!K15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'７月'!J16</f>
        <v>0</v>
      </c>
      <c r="E16" s="116">
        <f>'７月'!K16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'７月'!J17</f>
        <v>0</v>
      </c>
      <c r="E17" s="116">
        <f>'７月'!K17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'７月'!J18</f>
        <v>58</v>
      </c>
      <c r="E18" s="116">
        <f>'７月'!K18</f>
        <v>9195</v>
      </c>
      <c r="F18" s="105"/>
      <c r="G18" s="104"/>
      <c r="H18" s="103"/>
      <c r="I18" s="102"/>
      <c r="J18" s="101">
        <f t="shared" si="0"/>
        <v>58</v>
      </c>
      <c r="K18" s="100">
        <f t="shared" si="0"/>
        <v>9195</v>
      </c>
      <c r="L18" s="99"/>
    </row>
    <row r="19" spans="2:12" ht="20.25" customHeight="1">
      <c r="B19" s="21">
        <v>10</v>
      </c>
      <c r="C19" s="22" t="s">
        <v>15</v>
      </c>
      <c r="D19" s="120">
        <f>'７月'!J19</f>
        <v>0</v>
      </c>
      <c r="E19" s="116">
        <f>'７月'!K19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'７月'!J20</f>
        <v>0</v>
      </c>
      <c r="E20" s="116">
        <f>'７月'!K20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'７月'!J21</f>
        <v>0</v>
      </c>
      <c r="E21" s="116">
        <f>'７月'!K21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'７月'!J22</f>
        <v>5361</v>
      </c>
      <c r="E22" s="116">
        <f>'７月'!K22</f>
        <v>767640</v>
      </c>
      <c r="F22" s="105"/>
      <c r="G22" s="104"/>
      <c r="H22" s="103"/>
      <c r="I22" s="102"/>
      <c r="J22" s="101">
        <f t="shared" si="0"/>
        <v>5361</v>
      </c>
      <c r="K22" s="100">
        <f t="shared" si="0"/>
        <v>767640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'７月'!J23</f>
        <v>2605</v>
      </c>
      <c r="E23" s="116">
        <f>'７月'!K23</f>
        <v>1667683</v>
      </c>
      <c r="F23" s="112"/>
      <c r="G23" s="111"/>
      <c r="H23" s="110"/>
      <c r="I23" s="109"/>
      <c r="J23" s="108">
        <f t="shared" si="0"/>
        <v>2605</v>
      </c>
      <c r="K23" s="107">
        <f t="shared" si="0"/>
        <v>1667683</v>
      </c>
      <c r="L23" s="106"/>
    </row>
    <row r="24" spans="2:12" ht="20.25" customHeight="1">
      <c r="B24" s="21">
        <v>15</v>
      </c>
      <c r="C24" s="22" t="s">
        <v>20</v>
      </c>
      <c r="D24" s="120">
        <f>'７月'!J24</f>
        <v>25647</v>
      </c>
      <c r="E24" s="116">
        <f>'７月'!K24</f>
        <v>3126078</v>
      </c>
      <c r="F24" s="105"/>
      <c r="G24" s="104"/>
      <c r="H24" s="103"/>
      <c r="I24" s="102"/>
      <c r="J24" s="101">
        <f t="shared" si="0"/>
        <v>25647</v>
      </c>
      <c r="K24" s="100">
        <f t="shared" si="0"/>
        <v>3126078</v>
      </c>
      <c r="L24" s="99"/>
    </row>
    <row r="25" spans="2:12" ht="20.25" customHeight="1">
      <c r="B25" s="21">
        <v>16</v>
      </c>
      <c r="C25" s="22" t="s">
        <v>21</v>
      </c>
      <c r="D25" s="120">
        <f>'７月'!J25</f>
        <v>6580</v>
      </c>
      <c r="E25" s="116">
        <f>'７月'!K25</f>
        <v>3767342</v>
      </c>
      <c r="F25" s="105"/>
      <c r="G25" s="104"/>
      <c r="H25" s="103"/>
      <c r="I25" s="102"/>
      <c r="J25" s="101">
        <f t="shared" si="0"/>
        <v>6580</v>
      </c>
      <c r="K25" s="100">
        <f t="shared" si="0"/>
        <v>3767342</v>
      </c>
      <c r="L25" s="99"/>
    </row>
    <row r="26" spans="2:12" ht="20.25" customHeight="1">
      <c r="B26" s="21">
        <v>17</v>
      </c>
      <c r="C26" s="22" t="s">
        <v>22</v>
      </c>
      <c r="D26" s="120">
        <f>'７月'!J26</f>
        <v>18777</v>
      </c>
      <c r="E26" s="116">
        <f>'７月'!K26</f>
        <v>6501049</v>
      </c>
      <c r="F26" s="105"/>
      <c r="G26" s="104"/>
      <c r="H26" s="103"/>
      <c r="I26" s="102"/>
      <c r="J26" s="101">
        <f t="shared" si="0"/>
        <v>18777</v>
      </c>
      <c r="K26" s="100">
        <f t="shared" si="0"/>
        <v>6501049</v>
      </c>
      <c r="L26" s="99"/>
    </row>
    <row r="27" spans="2:12" ht="20.25" customHeight="1">
      <c r="B27" s="21">
        <v>18</v>
      </c>
      <c r="C27" s="22" t="s">
        <v>51</v>
      </c>
      <c r="D27" s="120">
        <f>'７月'!J27</f>
        <v>1968</v>
      </c>
      <c r="E27" s="116">
        <f>'７月'!K27</f>
        <v>313550</v>
      </c>
      <c r="F27" s="105"/>
      <c r="G27" s="104"/>
      <c r="H27" s="103"/>
      <c r="I27" s="102"/>
      <c r="J27" s="101">
        <f t="shared" si="0"/>
        <v>1968</v>
      </c>
      <c r="K27" s="100">
        <f t="shared" si="0"/>
        <v>313550</v>
      </c>
      <c r="L27" s="99"/>
    </row>
    <row r="28" spans="2:12" ht="20.25" customHeight="1">
      <c r="B28" s="21">
        <v>19</v>
      </c>
      <c r="C28" s="22" t="s">
        <v>23</v>
      </c>
      <c r="D28" s="120">
        <f>'７月'!J28</f>
        <v>700</v>
      </c>
      <c r="E28" s="116">
        <f>'７月'!K28</f>
        <v>77000</v>
      </c>
      <c r="F28" s="105"/>
      <c r="G28" s="104"/>
      <c r="H28" s="103"/>
      <c r="I28" s="102"/>
      <c r="J28" s="101">
        <f t="shared" si="0"/>
        <v>700</v>
      </c>
      <c r="K28" s="100">
        <f t="shared" si="0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'７月'!J29</f>
        <v>1110</v>
      </c>
      <c r="E29" s="116">
        <f>'７月'!K29</f>
        <v>339961</v>
      </c>
      <c r="F29" s="74"/>
      <c r="G29" s="111"/>
      <c r="H29" s="110"/>
      <c r="I29" s="109"/>
      <c r="J29" s="108">
        <f t="shared" si="0"/>
        <v>1110</v>
      </c>
      <c r="K29" s="107">
        <f t="shared" si="0"/>
        <v>339961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'７月'!J30</f>
        <v>1501</v>
      </c>
      <c r="E30" s="116">
        <f>'７月'!K30</f>
        <v>797055</v>
      </c>
      <c r="F30" s="112"/>
      <c r="G30" s="111"/>
      <c r="H30" s="110"/>
      <c r="I30" s="109"/>
      <c r="J30" s="108">
        <f t="shared" si="0"/>
        <v>1501</v>
      </c>
      <c r="K30" s="107">
        <f t="shared" si="0"/>
        <v>797055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'７月'!J31</f>
        <v>0</v>
      </c>
      <c r="E31" s="116">
        <f>'７月'!K31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'７月'!J32</f>
        <v>20</v>
      </c>
      <c r="E32" s="116">
        <f>'７月'!K32</f>
        <v>13600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13600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'７月'!J33</f>
        <v>21149</v>
      </c>
      <c r="E33" s="116">
        <f>'７月'!K33</f>
        <v>6385849</v>
      </c>
      <c r="F33" s="112"/>
      <c r="G33" s="111"/>
      <c r="H33" s="72"/>
      <c r="I33" s="109"/>
      <c r="J33" s="108">
        <f t="shared" si="0"/>
        <v>21149</v>
      </c>
      <c r="K33" s="107">
        <f t="shared" si="0"/>
        <v>6385849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'７月'!J34</f>
        <v>109827</v>
      </c>
      <c r="E34" s="116">
        <f>'７月'!K34</f>
        <v>5920701</v>
      </c>
      <c r="F34" s="112"/>
      <c r="G34" s="111"/>
      <c r="H34" s="110"/>
      <c r="I34" s="109"/>
      <c r="J34" s="108">
        <f t="shared" si="0"/>
        <v>109827</v>
      </c>
      <c r="K34" s="107">
        <f t="shared" si="0"/>
        <v>5920701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'７月'!J35</f>
        <v>4301</v>
      </c>
      <c r="E35" s="116">
        <f>'７月'!K35</f>
        <v>3298058</v>
      </c>
      <c r="F35" s="112"/>
      <c r="G35" s="111"/>
      <c r="H35" s="110"/>
      <c r="I35" s="109"/>
      <c r="J35" s="108">
        <f t="shared" si="0"/>
        <v>4301</v>
      </c>
      <c r="K35" s="107">
        <f t="shared" si="0"/>
        <v>3298058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'７月'!J36</f>
        <v>76</v>
      </c>
      <c r="E36" s="116">
        <f>'７月'!K36</f>
        <v>15400</v>
      </c>
      <c r="F36" s="112"/>
      <c r="G36" s="111"/>
      <c r="H36" s="110"/>
      <c r="I36" s="109"/>
      <c r="J36" s="108">
        <f t="shared" si="0"/>
        <v>76</v>
      </c>
      <c r="K36" s="107">
        <f t="shared" si="0"/>
        <v>15400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'７月'!J37</f>
        <v>0</v>
      </c>
      <c r="E37" s="116">
        <f>'７月'!K37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'７月'!J38</f>
        <v>612</v>
      </c>
      <c r="E38" s="116">
        <f>'７月'!K38</f>
        <v>123400</v>
      </c>
      <c r="F38" s="112"/>
      <c r="G38" s="111"/>
      <c r="H38" s="110"/>
      <c r="I38" s="109"/>
      <c r="J38" s="108">
        <f t="shared" si="0"/>
        <v>612</v>
      </c>
      <c r="K38" s="107">
        <f t="shared" si="0"/>
        <v>123400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'７月'!J39</f>
        <v>1244</v>
      </c>
      <c r="E39" s="116">
        <f>'７月'!K39</f>
        <v>1368400</v>
      </c>
      <c r="F39" s="112"/>
      <c r="G39" s="111"/>
      <c r="H39" s="110"/>
      <c r="I39" s="109"/>
      <c r="J39" s="108">
        <f t="shared" si="0"/>
        <v>1244</v>
      </c>
      <c r="K39" s="107">
        <f t="shared" si="0"/>
        <v>1368400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'７月'!J40</f>
        <v>0</v>
      </c>
      <c r="E40" s="116">
        <f>'７月'!K40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'７月'!J41</f>
        <v>0</v>
      </c>
      <c r="E41" s="116">
        <f>'７月'!K41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'７月'!J42</f>
        <v>43007</v>
      </c>
      <c r="E42" s="116">
        <f>'７月'!K42</f>
        <v>6918502</v>
      </c>
      <c r="F42" s="112"/>
      <c r="G42" s="111"/>
      <c r="H42" s="110"/>
      <c r="I42" s="109"/>
      <c r="J42" s="108">
        <f t="shared" si="0"/>
        <v>43007</v>
      </c>
      <c r="K42" s="107">
        <f t="shared" si="0"/>
        <v>6918502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'７月'!J43</f>
        <v>6603</v>
      </c>
      <c r="E43" s="116">
        <f>'７月'!K43</f>
        <v>2231642</v>
      </c>
      <c r="F43" s="112"/>
      <c r="G43" s="111"/>
      <c r="H43" s="110"/>
      <c r="I43" s="109"/>
      <c r="J43" s="108">
        <f t="shared" si="0"/>
        <v>6603</v>
      </c>
      <c r="K43" s="107">
        <f t="shared" si="0"/>
        <v>2231642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'７月'!J44</f>
        <v>19</v>
      </c>
      <c r="E44" s="116">
        <f>'７月'!K44</f>
        <v>113400</v>
      </c>
      <c r="F44" s="112"/>
      <c r="G44" s="111"/>
      <c r="H44" s="110"/>
      <c r="I44" s="109"/>
      <c r="J44" s="108">
        <f t="shared" si="0"/>
        <v>19</v>
      </c>
      <c r="K44" s="107">
        <f t="shared" si="0"/>
        <v>113400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'７月'!J45</f>
        <v>4415</v>
      </c>
      <c r="E45" s="116">
        <f>'７月'!K45</f>
        <v>2803363</v>
      </c>
      <c r="F45" s="112"/>
      <c r="G45" s="111"/>
      <c r="H45" s="110"/>
      <c r="I45" s="109"/>
      <c r="J45" s="108">
        <f t="shared" si="0"/>
        <v>4415</v>
      </c>
      <c r="K45" s="107">
        <f t="shared" si="0"/>
        <v>2803363</v>
      </c>
      <c r="L45" s="106"/>
    </row>
    <row r="46" spans="2:12" ht="20.25" customHeight="1">
      <c r="B46" s="21">
        <v>37</v>
      </c>
      <c r="C46" s="22" t="s">
        <v>41</v>
      </c>
      <c r="D46" s="120">
        <f>'７月'!J46</f>
        <v>5575</v>
      </c>
      <c r="E46" s="116">
        <f>'７月'!K46</f>
        <v>1049173</v>
      </c>
      <c r="F46" s="105"/>
      <c r="G46" s="104"/>
      <c r="H46" s="103"/>
      <c r="I46" s="102"/>
      <c r="J46" s="101">
        <f t="shared" si="0"/>
        <v>5575</v>
      </c>
      <c r="K46" s="100">
        <f t="shared" si="0"/>
        <v>1049173</v>
      </c>
      <c r="L46" s="99"/>
    </row>
    <row r="47" spans="2:12" ht="32.25" customHeight="1">
      <c r="B47" s="21">
        <v>38</v>
      </c>
      <c r="C47" s="22" t="s">
        <v>42</v>
      </c>
      <c r="D47" s="120">
        <f>'７月'!J47</f>
        <v>2373</v>
      </c>
      <c r="E47" s="116">
        <f>'７月'!K47</f>
        <v>2954382</v>
      </c>
      <c r="F47" s="105"/>
      <c r="G47" s="104"/>
      <c r="H47" s="103"/>
      <c r="I47" s="102"/>
      <c r="J47" s="101">
        <f t="shared" si="0"/>
        <v>2373</v>
      </c>
      <c r="K47" s="100">
        <f t="shared" si="0"/>
        <v>2954382</v>
      </c>
      <c r="L47" s="99"/>
    </row>
    <row r="48" spans="2:12" ht="20.25" customHeight="1">
      <c r="B48" s="21">
        <v>39</v>
      </c>
      <c r="C48" s="22" t="s">
        <v>43</v>
      </c>
      <c r="D48" s="120">
        <f>'７月'!J48</f>
        <v>0</v>
      </c>
      <c r="E48" s="116">
        <f>'７月'!K48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'７月'!J49</f>
        <v>5537</v>
      </c>
      <c r="E49" s="97">
        <f>'７月'!K49</f>
        <v>1932692</v>
      </c>
      <c r="F49" s="98"/>
      <c r="G49" s="97"/>
      <c r="H49" s="96"/>
      <c r="I49" s="95"/>
      <c r="J49" s="94">
        <f t="shared" si="0"/>
        <v>5537</v>
      </c>
      <c r="K49" s="93">
        <f t="shared" si="0"/>
        <v>1932692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305116</v>
      </c>
      <c r="E50" s="90">
        <f t="shared" si="1"/>
        <v>61611120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305116</v>
      </c>
      <c r="K50" s="87">
        <f t="shared" si="0"/>
        <v>61611120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69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'８月'!J10</f>
        <v>32950</v>
      </c>
      <c r="E10" s="116">
        <f>'８月'!K10</f>
        <v>8664905</v>
      </c>
      <c r="F10" s="119"/>
      <c r="G10" s="118"/>
      <c r="H10" s="117"/>
      <c r="I10" s="116"/>
      <c r="J10" s="115">
        <f aca="true" t="shared" si="0" ref="J10:K50">D10+F10-H10</f>
        <v>32950</v>
      </c>
      <c r="K10" s="114">
        <f t="shared" si="0"/>
        <v>8664905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'８月'!J11</f>
        <v>1228</v>
      </c>
      <c r="E11" s="116">
        <f>'８月'!K11</f>
        <v>137530</v>
      </c>
      <c r="F11" s="105"/>
      <c r="G11" s="104"/>
      <c r="H11" s="103"/>
      <c r="I11" s="102"/>
      <c r="J11" s="101">
        <f t="shared" si="0"/>
        <v>1228</v>
      </c>
      <c r="K11" s="100">
        <f t="shared" si="0"/>
        <v>137530</v>
      </c>
      <c r="L11" s="99"/>
    </row>
    <row r="12" spans="2:12" ht="20.25" customHeight="1">
      <c r="B12" s="21">
        <v>3</v>
      </c>
      <c r="C12" s="22" t="s">
        <v>8</v>
      </c>
      <c r="D12" s="120">
        <f>'８月'!J12</f>
        <v>0</v>
      </c>
      <c r="E12" s="116">
        <f>'８月'!K12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'８月'!J13</f>
        <v>1873</v>
      </c>
      <c r="E13" s="116">
        <f>'８月'!K13</f>
        <v>313570</v>
      </c>
      <c r="F13" s="105"/>
      <c r="G13" s="104"/>
      <c r="H13" s="103"/>
      <c r="I13" s="102"/>
      <c r="J13" s="101">
        <f t="shared" si="0"/>
        <v>1873</v>
      </c>
      <c r="K13" s="100">
        <f t="shared" si="0"/>
        <v>313570</v>
      </c>
      <c r="L13" s="99"/>
    </row>
    <row r="14" spans="2:12" ht="20.25" customHeight="1">
      <c r="B14" s="21">
        <v>5</v>
      </c>
      <c r="C14" s="22" t="s">
        <v>10</v>
      </c>
      <c r="D14" s="120">
        <f>'８月'!J14</f>
        <v>0</v>
      </c>
      <c r="E14" s="116">
        <f>'８月'!K14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'８月'!J15</f>
        <v>0</v>
      </c>
      <c r="E15" s="116">
        <f>'８月'!K15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'８月'!J16</f>
        <v>0</v>
      </c>
      <c r="E16" s="116">
        <f>'８月'!K16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'８月'!J17</f>
        <v>0</v>
      </c>
      <c r="E17" s="116">
        <f>'８月'!K17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'８月'!J18</f>
        <v>58</v>
      </c>
      <c r="E18" s="116">
        <f>'８月'!K18</f>
        <v>9195</v>
      </c>
      <c r="F18" s="105"/>
      <c r="G18" s="104"/>
      <c r="H18" s="103"/>
      <c r="I18" s="102"/>
      <c r="J18" s="101">
        <f t="shared" si="0"/>
        <v>58</v>
      </c>
      <c r="K18" s="100">
        <f t="shared" si="0"/>
        <v>9195</v>
      </c>
      <c r="L18" s="99"/>
    </row>
    <row r="19" spans="2:12" ht="20.25" customHeight="1">
      <c r="B19" s="21">
        <v>10</v>
      </c>
      <c r="C19" s="22" t="s">
        <v>15</v>
      </c>
      <c r="D19" s="120">
        <f>'８月'!J19</f>
        <v>0</v>
      </c>
      <c r="E19" s="116">
        <f>'８月'!K19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'８月'!J20</f>
        <v>0</v>
      </c>
      <c r="E20" s="116">
        <f>'８月'!K20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'８月'!J21</f>
        <v>0</v>
      </c>
      <c r="E21" s="116">
        <f>'８月'!K21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'８月'!J22</f>
        <v>5361</v>
      </c>
      <c r="E22" s="116">
        <f>'８月'!K22</f>
        <v>767640</v>
      </c>
      <c r="F22" s="105"/>
      <c r="G22" s="104"/>
      <c r="H22" s="103"/>
      <c r="I22" s="102"/>
      <c r="J22" s="101">
        <f t="shared" si="0"/>
        <v>5361</v>
      </c>
      <c r="K22" s="100">
        <f t="shared" si="0"/>
        <v>767640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'８月'!J23</f>
        <v>2605</v>
      </c>
      <c r="E23" s="116">
        <f>'８月'!K23</f>
        <v>1667683</v>
      </c>
      <c r="F23" s="112"/>
      <c r="G23" s="111"/>
      <c r="H23" s="110"/>
      <c r="I23" s="109"/>
      <c r="J23" s="108">
        <f t="shared" si="0"/>
        <v>2605</v>
      </c>
      <c r="K23" s="107">
        <f t="shared" si="0"/>
        <v>1667683</v>
      </c>
      <c r="L23" s="106"/>
    </row>
    <row r="24" spans="2:12" ht="20.25" customHeight="1">
      <c r="B24" s="21">
        <v>15</v>
      </c>
      <c r="C24" s="22" t="s">
        <v>20</v>
      </c>
      <c r="D24" s="120">
        <f>'８月'!J24</f>
        <v>25647</v>
      </c>
      <c r="E24" s="116">
        <f>'８月'!K24</f>
        <v>3126078</v>
      </c>
      <c r="F24" s="105"/>
      <c r="G24" s="104"/>
      <c r="H24" s="103"/>
      <c r="I24" s="102"/>
      <c r="J24" s="101">
        <f t="shared" si="0"/>
        <v>25647</v>
      </c>
      <c r="K24" s="100">
        <f t="shared" si="0"/>
        <v>3126078</v>
      </c>
      <c r="L24" s="99"/>
    </row>
    <row r="25" spans="2:12" ht="20.25" customHeight="1">
      <c r="B25" s="21">
        <v>16</v>
      </c>
      <c r="C25" s="22" t="s">
        <v>21</v>
      </c>
      <c r="D25" s="120">
        <f>'８月'!J25</f>
        <v>6580</v>
      </c>
      <c r="E25" s="116">
        <f>'８月'!K25</f>
        <v>3767342</v>
      </c>
      <c r="F25" s="105"/>
      <c r="G25" s="104"/>
      <c r="H25" s="103"/>
      <c r="I25" s="102"/>
      <c r="J25" s="101">
        <f t="shared" si="0"/>
        <v>6580</v>
      </c>
      <c r="K25" s="100">
        <f t="shared" si="0"/>
        <v>3767342</v>
      </c>
      <c r="L25" s="99"/>
    </row>
    <row r="26" spans="2:12" ht="20.25" customHeight="1">
      <c r="B26" s="21">
        <v>17</v>
      </c>
      <c r="C26" s="22" t="s">
        <v>22</v>
      </c>
      <c r="D26" s="120">
        <f>'８月'!J26</f>
        <v>18777</v>
      </c>
      <c r="E26" s="116">
        <f>'８月'!K26</f>
        <v>6501049</v>
      </c>
      <c r="F26" s="105"/>
      <c r="G26" s="104"/>
      <c r="H26" s="103"/>
      <c r="I26" s="102"/>
      <c r="J26" s="101">
        <f t="shared" si="0"/>
        <v>18777</v>
      </c>
      <c r="K26" s="100">
        <f t="shared" si="0"/>
        <v>6501049</v>
      </c>
      <c r="L26" s="99"/>
    </row>
    <row r="27" spans="2:12" ht="20.25" customHeight="1">
      <c r="B27" s="21">
        <v>18</v>
      </c>
      <c r="C27" s="22" t="s">
        <v>51</v>
      </c>
      <c r="D27" s="120">
        <f>'８月'!J27</f>
        <v>1968</v>
      </c>
      <c r="E27" s="116">
        <f>'８月'!K27</f>
        <v>313550</v>
      </c>
      <c r="F27" s="105"/>
      <c r="G27" s="104"/>
      <c r="H27" s="103"/>
      <c r="I27" s="102"/>
      <c r="J27" s="101">
        <f t="shared" si="0"/>
        <v>1968</v>
      </c>
      <c r="K27" s="100">
        <f t="shared" si="0"/>
        <v>313550</v>
      </c>
      <c r="L27" s="99"/>
    </row>
    <row r="28" spans="2:12" ht="20.25" customHeight="1">
      <c r="B28" s="21">
        <v>19</v>
      </c>
      <c r="C28" s="22" t="s">
        <v>23</v>
      </c>
      <c r="D28" s="120">
        <f>'８月'!J28</f>
        <v>700</v>
      </c>
      <c r="E28" s="116">
        <f>'８月'!K28</f>
        <v>77000</v>
      </c>
      <c r="F28" s="105"/>
      <c r="G28" s="104"/>
      <c r="H28" s="103"/>
      <c r="I28" s="102"/>
      <c r="J28" s="101">
        <f t="shared" si="0"/>
        <v>700</v>
      </c>
      <c r="K28" s="100">
        <f t="shared" si="0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'８月'!J29</f>
        <v>1110</v>
      </c>
      <c r="E29" s="116">
        <f>'８月'!K29</f>
        <v>339961</v>
      </c>
      <c r="F29" s="74"/>
      <c r="G29" s="111"/>
      <c r="H29" s="110"/>
      <c r="I29" s="109"/>
      <c r="J29" s="108">
        <f t="shared" si="0"/>
        <v>1110</v>
      </c>
      <c r="K29" s="107">
        <f t="shared" si="0"/>
        <v>339961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'８月'!J30</f>
        <v>1501</v>
      </c>
      <c r="E30" s="116">
        <f>'８月'!K30</f>
        <v>797055</v>
      </c>
      <c r="F30" s="112"/>
      <c r="G30" s="111"/>
      <c r="H30" s="110"/>
      <c r="I30" s="109"/>
      <c r="J30" s="108">
        <f t="shared" si="0"/>
        <v>1501</v>
      </c>
      <c r="K30" s="107">
        <f t="shared" si="0"/>
        <v>797055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'８月'!J31</f>
        <v>0</v>
      </c>
      <c r="E31" s="116">
        <f>'８月'!K31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'８月'!J32</f>
        <v>20</v>
      </c>
      <c r="E32" s="116">
        <f>'８月'!K32</f>
        <v>13600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13600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'８月'!J33</f>
        <v>21149</v>
      </c>
      <c r="E33" s="116">
        <f>'８月'!K33</f>
        <v>6385849</v>
      </c>
      <c r="F33" s="112"/>
      <c r="G33" s="111"/>
      <c r="H33" s="72"/>
      <c r="I33" s="109"/>
      <c r="J33" s="108">
        <f t="shared" si="0"/>
        <v>21149</v>
      </c>
      <c r="K33" s="107">
        <f t="shared" si="0"/>
        <v>6385849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'８月'!J34</f>
        <v>109827</v>
      </c>
      <c r="E34" s="116">
        <f>'８月'!K34</f>
        <v>5920701</v>
      </c>
      <c r="F34" s="112"/>
      <c r="G34" s="111"/>
      <c r="H34" s="110"/>
      <c r="I34" s="109"/>
      <c r="J34" s="108">
        <f t="shared" si="0"/>
        <v>109827</v>
      </c>
      <c r="K34" s="107">
        <f t="shared" si="0"/>
        <v>5920701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'８月'!J35</f>
        <v>4301</v>
      </c>
      <c r="E35" s="116">
        <f>'８月'!K35</f>
        <v>3298058</v>
      </c>
      <c r="F35" s="112"/>
      <c r="G35" s="111"/>
      <c r="H35" s="110"/>
      <c r="I35" s="109"/>
      <c r="J35" s="108">
        <f t="shared" si="0"/>
        <v>4301</v>
      </c>
      <c r="K35" s="107">
        <f t="shared" si="0"/>
        <v>3298058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'８月'!J36</f>
        <v>76</v>
      </c>
      <c r="E36" s="116">
        <f>'８月'!K36</f>
        <v>15400</v>
      </c>
      <c r="F36" s="112"/>
      <c r="G36" s="111"/>
      <c r="H36" s="110"/>
      <c r="I36" s="109"/>
      <c r="J36" s="108">
        <f t="shared" si="0"/>
        <v>76</v>
      </c>
      <c r="K36" s="107">
        <f t="shared" si="0"/>
        <v>15400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'８月'!J37</f>
        <v>0</v>
      </c>
      <c r="E37" s="116">
        <f>'８月'!K37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'８月'!J38</f>
        <v>612</v>
      </c>
      <c r="E38" s="116">
        <f>'８月'!K38</f>
        <v>123400</v>
      </c>
      <c r="F38" s="112"/>
      <c r="G38" s="111"/>
      <c r="H38" s="110"/>
      <c r="I38" s="109"/>
      <c r="J38" s="108">
        <f t="shared" si="0"/>
        <v>612</v>
      </c>
      <c r="K38" s="107">
        <f t="shared" si="0"/>
        <v>123400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'８月'!J39</f>
        <v>1244</v>
      </c>
      <c r="E39" s="116">
        <f>'８月'!K39</f>
        <v>1368400</v>
      </c>
      <c r="F39" s="112"/>
      <c r="G39" s="111"/>
      <c r="H39" s="110"/>
      <c r="I39" s="109"/>
      <c r="J39" s="108">
        <f t="shared" si="0"/>
        <v>1244</v>
      </c>
      <c r="K39" s="107">
        <f t="shared" si="0"/>
        <v>1368400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'８月'!J40</f>
        <v>0</v>
      </c>
      <c r="E40" s="116">
        <f>'８月'!K40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'８月'!J41</f>
        <v>0</v>
      </c>
      <c r="E41" s="116">
        <f>'８月'!K41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'８月'!J42</f>
        <v>43007</v>
      </c>
      <c r="E42" s="116">
        <f>'８月'!K42</f>
        <v>6918502</v>
      </c>
      <c r="F42" s="112"/>
      <c r="G42" s="111"/>
      <c r="H42" s="110"/>
      <c r="I42" s="109"/>
      <c r="J42" s="108">
        <f t="shared" si="0"/>
        <v>43007</v>
      </c>
      <c r="K42" s="107">
        <f t="shared" si="0"/>
        <v>6918502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'８月'!J43</f>
        <v>6603</v>
      </c>
      <c r="E43" s="116">
        <f>'８月'!K43</f>
        <v>2231642</v>
      </c>
      <c r="F43" s="112"/>
      <c r="G43" s="111"/>
      <c r="H43" s="110"/>
      <c r="I43" s="109"/>
      <c r="J43" s="108">
        <f t="shared" si="0"/>
        <v>6603</v>
      </c>
      <c r="K43" s="107">
        <f t="shared" si="0"/>
        <v>2231642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'８月'!J44</f>
        <v>19</v>
      </c>
      <c r="E44" s="116">
        <f>'８月'!K44</f>
        <v>113400</v>
      </c>
      <c r="F44" s="112"/>
      <c r="G44" s="111"/>
      <c r="H44" s="110"/>
      <c r="I44" s="109"/>
      <c r="J44" s="108">
        <f t="shared" si="0"/>
        <v>19</v>
      </c>
      <c r="K44" s="107">
        <f t="shared" si="0"/>
        <v>113400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'８月'!J45</f>
        <v>4415</v>
      </c>
      <c r="E45" s="116">
        <f>'８月'!K45</f>
        <v>2803363</v>
      </c>
      <c r="F45" s="112"/>
      <c r="G45" s="111"/>
      <c r="H45" s="110"/>
      <c r="I45" s="109"/>
      <c r="J45" s="108">
        <f t="shared" si="0"/>
        <v>4415</v>
      </c>
      <c r="K45" s="107">
        <f t="shared" si="0"/>
        <v>2803363</v>
      </c>
      <c r="L45" s="106"/>
    </row>
    <row r="46" spans="2:12" ht="20.25" customHeight="1">
      <c r="B46" s="21">
        <v>37</v>
      </c>
      <c r="C46" s="22" t="s">
        <v>41</v>
      </c>
      <c r="D46" s="120">
        <f>'８月'!J46</f>
        <v>5575</v>
      </c>
      <c r="E46" s="116">
        <f>'８月'!K46</f>
        <v>1049173</v>
      </c>
      <c r="F46" s="105"/>
      <c r="G46" s="104"/>
      <c r="H46" s="103"/>
      <c r="I46" s="102"/>
      <c r="J46" s="101">
        <f t="shared" si="0"/>
        <v>5575</v>
      </c>
      <c r="K46" s="100">
        <f t="shared" si="0"/>
        <v>1049173</v>
      </c>
      <c r="L46" s="99"/>
    </row>
    <row r="47" spans="2:12" ht="32.25" customHeight="1">
      <c r="B47" s="21">
        <v>38</v>
      </c>
      <c r="C47" s="22" t="s">
        <v>42</v>
      </c>
      <c r="D47" s="120">
        <f>'８月'!J47</f>
        <v>2373</v>
      </c>
      <c r="E47" s="116">
        <f>'８月'!K47</f>
        <v>2954382</v>
      </c>
      <c r="F47" s="105"/>
      <c r="G47" s="104"/>
      <c r="H47" s="103"/>
      <c r="I47" s="102"/>
      <c r="J47" s="101">
        <f t="shared" si="0"/>
        <v>2373</v>
      </c>
      <c r="K47" s="100">
        <f t="shared" si="0"/>
        <v>2954382</v>
      </c>
      <c r="L47" s="99"/>
    </row>
    <row r="48" spans="2:12" ht="20.25" customHeight="1">
      <c r="B48" s="21">
        <v>39</v>
      </c>
      <c r="C48" s="22" t="s">
        <v>43</v>
      </c>
      <c r="D48" s="120">
        <f>'８月'!J48</f>
        <v>0</v>
      </c>
      <c r="E48" s="116">
        <f>'８月'!K48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'８月'!J49</f>
        <v>5537</v>
      </c>
      <c r="E49" s="97">
        <f>'８月'!K49</f>
        <v>1932692</v>
      </c>
      <c r="F49" s="98"/>
      <c r="G49" s="97"/>
      <c r="H49" s="96"/>
      <c r="I49" s="95"/>
      <c r="J49" s="94">
        <f t="shared" si="0"/>
        <v>5537</v>
      </c>
      <c r="K49" s="93">
        <f t="shared" si="0"/>
        <v>1932692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305116</v>
      </c>
      <c r="E50" s="90">
        <f t="shared" si="1"/>
        <v>61611120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305116</v>
      </c>
      <c r="K50" s="87">
        <f t="shared" si="0"/>
        <v>61611120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FJ-USER</cp:lastModifiedBy>
  <cp:lastPrinted>2017-03-09T04:18:44Z</cp:lastPrinted>
  <dcterms:created xsi:type="dcterms:W3CDTF">2001-03-04T05:07:28Z</dcterms:created>
  <dcterms:modified xsi:type="dcterms:W3CDTF">2017-03-09T04:22:02Z</dcterms:modified>
  <cp:category/>
  <cp:version/>
  <cp:contentType/>
  <cp:contentStatus/>
</cp:coreProperties>
</file>