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E849B22E-9102-439E-B208-9447776530DC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F108" i="1"/>
  <c r="D108" i="1"/>
  <c r="D110" i="1" s="1"/>
  <c r="C108" i="1"/>
  <c r="C110" i="1" s="1"/>
  <c r="E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<sst xmlns="http://schemas.openxmlformats.org/spreadsheetml/2006/main" count="385" uniqueCount="88">
  <si>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</si>
  <si>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</si>
  <si>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</si>
  <si>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</si>
  <si>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</si>
  <si>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</si>
  <si>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</si>
  <si>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</si>
  <si>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</si>
  <si>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</si>
  <si>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</si>
  <si>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</si>
  <si>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</si>
  <si>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</si>
  <si>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</si>
  <si>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</si>
  <si>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</si>
  <si>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</si>
  <si>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</si>
  <si>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</si>
  <si>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</si>
  <si>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</si>
  <si>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</si>
  <si>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</si>
  <si>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</si>
  <si>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</si>
  <si>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</si>
  <si>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</si>
  <si>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</si>
  <si>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</si>
  <si>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</si>
  <si>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</si>
  <si>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</si>
  <si>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</si>
  <si>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</si>
  <si>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</si>
  <si>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</si>
  <si>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</si>
  <si>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</si>
  <si>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</si>
  <si>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</si>
  <si>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</si>
  <si>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</si>
  <si>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</si>
  <si>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</si>
  <si>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</si>
  <si>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</si>
  <si>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</si>
  <si>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</si>
  <si>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</si>
  <si>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</si>
  <si>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</si>
  <si>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</si>
  <si>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</si>
  <si>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</si>
  <si>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</si>
  <si>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</si>
  <si>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</si>
  <si>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</si>
  <si>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</si>
  <si>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</si>
  <si>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</si>
  <si>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</si>
  <si>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</si>
  <si>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</si>
  <si>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</si>
  <si>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</si>
  <si>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</si>
  <si>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</si>
  <si>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</si>
  <si>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</si>
  <si>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</si>
  <si>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</si>
  <si>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</si>
  <si>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</si>
  <si>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</si>
  <si>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</si>
  <si>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</si>
  <si>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</si>
  <si>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</si>
  <si>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</si>
  <si>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</si>
  <si>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</si>
  <si>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</si>
  <si>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</si>
  <si>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</si>
  <si>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</si>
  <si>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11月分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</si>
</sst>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0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H129" sqref="H12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6" t="s">
        <v>2</v>
      </c>
      <c r="E3" s="196"/>
      <c r="F3" s="196"/>
      <c r="G3" s="19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6" t="s">
        <v>87</v>
      </c>
      <c r="B4" s="227"/>
      <c r="C4" s="2"/>
      <c r="D4" s="2"/>
      <c r="E4" s="2"/>
      <c r="F4" s="2"/>
      <c r="G4" s="2"/>
      <c r="H4" s="197" t="s">
        <v>3</v>
      </c>
      <c r="I4" s="197"/>
      <c r="J4" s="197"/>
      <c r="K4" s="2"/>
      <c r="L4" s="186"/>
      <c r="M4" s="182"/>
      <c r="N4" s="2"/>
      <c r="O4" s="2"/>
      <c r="P4" s="2"/>
      <c r="Q4" s="2"/>
      <c r="R4" s="2"/>
      <c r="S4" s="197"/>
      <c r="T4" s="197"/>
      <c r="U4" s="197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2" t="s">
        <v>8</v>
      </c>
      <c r="D7" s="201"/>
      <c r="E7" s="221" t="s">
        <v>9</v>
      </c>
      <c r="F7" s="222"/>
      <c r="G7" s="201" t="s">
        <v>10</v>
      </c>
      <c r="H7" s="201"/>
      <c r="I7" s="221" t="s">
        <v>11</v>
      </c>
      <c r="J7" s="203"/>
      <c r="K7" s="2"/>
      <c r="L7" s="8"/>
      <c r="M7" s="9"/>
      <c r="N7" s="218"/>
      <c r="O7" s="218"/>
      <c r="P7" s="218"/>
      <c r="Q7" s="218"/>
      <c r="R7" s="218"/>
      <c r="S7" s="218"/>
      <c r="T7" s="218"/>
      <c r="U7" s="218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9" t="s">
        <v>14</v>
      </c>
      <c r="B9" s="220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8"/>
      <c r="M9" s="218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2182</v>
      </c>
      <c r="D10" s="81">
        <f t="shared" ref="D10:H10" si="0">+D68+O68+D127+O127</f>
        <v>672097</v>
      </c>
      <c r="E10" s="82">
        <f t="shared" si="0"/>
        <v>464</v>
      </c>
      <c r="F10" s="83">
        <f t="shared" si="0"/>
        <v>153486</v>
      </c>
      <c r="G10" s="80">
        <f t="shared" si="0"/>
        <v>194</v>
      </c>
      <c r="H10" s="84">
        <f t="shared" si="0"/>
        <v>53669</v>
      </c>
      <c r="I10" s="80">
        <f>+C10+E10-G10</f>
        <v>2452</v>
      </c>
      <c r="J10" s="154">
        <f>+D10+F10-H10</f>
        <v>771914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1215</v>
      </c>
      <c r="D11" s="88">
        <f t="shared" si="1"/>
        <v>38600</v>
      </c>
      <c r="E11" s="89">
        <f t="shared" si="1"/>
        <v>782</v>
      </c>
      <c r="F11" s="90">
        <f t="shared" si="1"/>
        <v>42292</v>
      </c>
      <c r="G11" s="91">
        <f t="shared" si="1"/>
        <v>997</v>
      </c>
      <c r="H11" s="90">
        <f t="shared" si="1"/>
        <v>52537</v>
      </c>
      <c r="I11" s="91">
        <f t="shared" ref="I11:J49" si="2">+C11+E11-G11</f>
        <v>1000</v>
      </c>
      <c r="J11" s="155">
        <f t="shared" si="2"/>
        <v>28355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153</v>
      </c>
      <c r="D13" s="88">
        <f t="shared" si="4"/>
        <v>24562</v>
      </c>
      <c r="E13" s="89">
        <f t="shared" si="4"/>
        <v>62</v>
      </c>
      <c r="F13" s="90">
        <f t="shared" si="4"/>
        <v>12700</v>
      </c>
      <c r="G13" s="87">
        <f t="shared" si="4"/>
        <v>78</v>
      </c>
      <c r="H13" s="90">
        <f t="shared" si="4"/>
        <v>14898</v>
      </c>
      <c r="I13" s="91">
        <f t="shared" si="2"/>
        <v>137</v>
      </c>
      <c r="J13" s="155">
        <f t="shared" si="2"/>
        <v>22364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16</v>
      </c>
      <c r="D16" s="88">
        <f t="shared" si="7"/>
        <v>3571</v>
      </c>
      <c r="E16" s="89">
        <f t="shared" si="7"/>
        <v>36</v>
      </c>
      <c r="F16" s="90">
        <f t="shared" si="7"/>
        <v>8295</v>
      </c>
      <c r="G16" s="87">
        <f t="shared" si="7"/>
        <v>25</v>
      </c>
      <c r="H16" s="90">
        <f t="shared" si="7"/>
        <v>5760</v>
      </c>
      <c r="I16" s="91">
        <f t="shared" si="2"/>
        <v>27</v>
      </c>
      <c r="J16" s="155">
        <f t="shared" si="2"/>
        <v>6106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59</v>
      </c>
      <c r="D20" s="88">
        <f t="shared" si="11"/>
        <v>10047</v>
      </c>
      <c r="E20" s="89">
        <f t="shared" si="11"/>
        <v>0</v>
      </c>
      <c r="F20" s="90">
        <f t="shared" si="11"/>
        <v>0</v>
      </c>
      <c r="G20" s="87">
        <f t="shared" si="11"/>
        <v>59</v>
      </c>
      <c r="H20" s="90">
        <f t="shared" si="11"/>
        <v>10047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829</v>
      </c>
      <c r="D22" s="88">
        <f t="shared" si="13"/>
        <v>379669</v>
      </c>
      <c r="E22" s="89">
        <f t="shared" si="13"/>
        <v>786</v>
      </c>
      <c r="F22" s="90">
        <f t="shared" si="13"/>
        <v>254560</v>
      </c>
      <c r="G22" s="87">
        <f t="shared" si="13"/>
        <v>694</v>
      </c>
      <c r="H22" s="90">
        <f t="shared" si="13"/>
        <v>222048</v>
      </c>
      <c r="I22" s="91">
        <f t="shared" si="2"/>
        <v>921</v>
      </c>
      <c r="J22" s="155">
        <f t="shared" si="2"/>
        <v>412181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874</v>
      </c>
      <c r="D24" s="88">
        <f t="shared" si="15"/>
        <v>166026</v>
      </c>
      <c r="E24" s="89">
        <f t="shared" si="15"/>
        <v>1527</v>
      </c>
      <c r="F24" s="90">
        <f t="shared" si="15"/>
        <v>118569</v>
      </c>
      <c r="G24" s="87">
        <f t="shared" si="15"/>
        <v>1497</v>
      </c>
      <c r="H24" s="90">
        <f t="shared" si="15"/>
        <v>112006</v>
      </c>
      <c r="I24" s="91">
        <f t="shared" si="2"/>
        <v>904</v>
      </c>
      <c r="J24" s="155">
        <f t="shared" si="2"/>
        <v>172589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463</v>
      </c>
      <c r="D25" s="88">
        <f t="shared" si="16"/>
        <v>621671</v>
      </c>
      <c r="E25" s="89">
        <f t="shared" si="16"/>
        <v>1397</v>
      </c>
      <c r="F25" s="90">
        <f t="shared" si="16"/>
        <v>5335600</v>
      </c>
      <c r="G25" s="87">
        <f t="shared" si="16"/>
        <v>1386</v>
      </c>
      <c r="H25" s="90">
        <f t="shared" si="16"/>
        <v>5280623</v>
      </c>
      <c r="I25" s="91">
        <f t="shared" si="2"/>
        <v>474</v>
      </c>
      <c r="J25" s="155">
        <f t="shared" si="2"/>
        <v>676648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524</v>
      </c>
      <c r="D26" s="88">
        <f t="shared" si="17"/>
        <v>187349</v>
      </c>
      <c r="E26" s="89">
        <f t="shared" si="17"/>
        <v>529</v>
      </c>
      <c r="F26" s="90">
        <f t="shared" si="17"/>
        <v>288751</v>
      </c>
      <c r="G26" s="87">
        <f t="shared" si="17"/>
        <v>440</v>
      </c>
      <c r="H26" s="90">
        <f t="shared" si="17"/>
        <v>276729</v>
      </c>
      <c r="I26" s="91">
        <f t="shared" si="2"/>
        <v>613</v>
      </c>
      <c r="J26" s="155">
        <f t="shared" si="2"/>
        <v>199371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303</v>
      </c>
      <c r="D27" s="88">
        <f t="shared" si="18"/>
        <v>230065</v>
      </c>
      <c r="E27" s="89">
        <f t="shared" si="18"/>
        <v>5</v>
      </c>
      <c r="F27" s="90">
        <f t="shared" si="18"/>
        <v>3960</v>
      </c>
      <c r="G27" s="87">
        <f t="shared" si="18"/>
        <v>87</v>
      </c>
      <c r="H27" s="90">
        <f t="shared" si="18"/>
        <v>64470</v>
      </c>
      <c r="I27" s="91">
        <f t="shared" si="2"/>
        <v>221</v>
      </c>
      <c r="J27" s="155">
        <f t="shared" si="2"/>
        <v>169555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2166</v>
      </c>
      <c r="D28" s="88">
        <f t="shared" si="19"/>
        <v>2618327</v>
      </c>
      <c r="E28" s="89">
        <f t="shared" si="19"/>
        <v>1502</v>
      </c>
      <c r="F28" s="90">
        <f t="shared" si="19"/>
        <v>3353978</v>
      </c>
      <c r="G28" s="87">
        <f t="shared" si="19"/>
        <v>1471</v>
      </c>
      <c r="H28" s="90">
        <f t="shared" si="19"/>
        <v>3380339</v>
      </c>
      <c r="I28" s="91">
        <f t="shared" si="2"/>
        <v>2197</v>
      </c>
      <c r="J28" s="155">
        <f t="shared" si="2"/>
        <v>2591966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261</v>
      </c>
      <c r="D29" s="88">
        <f t="shared" si="20"/>
        <v>36326</v>
      </c>
      <c r="E29" s="89">
        <f t="shared" si="20"/>
        <v>23</v>
      </c>
      <c r="F29" s="90">
        <f t="shared" si="20"/>
        <v>16015</v>
      </c>
      <c r="G29" s="87">
        <f t="shared" si="20"/>
        <v>25</v>
      </c>
      <c r="H29" s="90">
        <f t="shared" si="20"/>
        <v>16335</v>
      </c>
      <c r="I29" s="91">
        <f t="shared" si="2"/>
        <v>259</v>
      </c>
      <c r="J29" s="155">
        <f t="shared" si="2"/>
        <v>36006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303</v>
      </c>
      <c r="D30" s="88">
        <f t="shared" si="21"/>
        <v>115396</v>
      </c>
      <c r="E30" s="89">
        <f t="shared" si="21"/>
        <v>293</v>
      </c>
      <c r="F30" s="90">
        <f t="shared" si="21"/>
        <v>117815</v>
      </c>
      <c r="G30" s="87">
        <f t="shared" si="21"/>
        <v>246</v>
      </c>
      <c r="H30" s="90">
        <f t="shared" si="21"/>
        <v>100398</v>
      </c>
      <c r="I30" s="91">
        <f t="shared" si="2"/>
        <v>350</v>
      </c>
      <c r="J30" s="155">
        <f t="shared" si="2"/>
        <v>132813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5951</v>
      </c>
      <c r="D31" s="88">
        <f t="shared" si="22"/>
        <v>602186</v>
      </c>
      <c r="E31" s="89">
        <f t="shared" si="22"/>
        <v>1986</v>
      </c>
      <c r="F31" s="90">
        <f t="shared" si="22"/>
        <v>67120</v>
      </c>
      <c r="G31" s="87">
        <f t="shared" si="22"/>
        <v>2185</v>
      </c>
      <c r="H31" s="90">
        <f t="shared" si="22"/>
        <v>161996</v>
      </c>
      <c r="I31" s="91">
        <f t="shared" si="2"/>
        <v>5752</v>
      </c>
      <c r="J31" s="155">
        <f t="shared" si="2"/>
        <v>507310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214</v>
      </c>
      <c r="D32" s="88">
        <f t="shared" si="23"/>
        <v>174274</v>
      </c>
      <c r="E32" s="89">
        <f t="shared" si="23"/>
        <v>132</v>
      </c>
      <c r="F32" s="90">
        <f t="shared" si="23"/>
        <v>78584</v>
      </c>
      <c r="G32" s="87">
        <f t="shared" si="23"/>
        <v>47</v>
      </c>
      <c r="H32" s="90">
        <f t="shared" si="23"/>
        <v>37351</v>
      </c>
      <c r="I32" s="91">
        <f t="shared" si="2"/>
        <v>299</v>
      </c>
      <c r="J32" s="155">
        <f t="shared" si="2"/>
        <v>215507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3693</v>
      </c>
      <c r="D33" s="88">
        <f t="shared" si="24"/>
        <v>222178</v>
      </c>
      <c r="E33" s="89">
        <f t="shared" si="24"/>
        <v>3204</v>
      </c>
      <c r="F33" s="90">
        <f t="shared" si="24"/>
        <v>110435</v>
      </c>
      <c r="G33" s="87">
        <f t="shared" si="24"/>
        <v>2528</v>
      </c>
      <c r="H33" s="90">
        <f t="shared" si="24"/>
        <v>87387</v>
      </c>
      <c r="I33" s="91">
        <f t="shared" si="2"/>
        <v>4369</v>
      </c>
      <c r="J33" s="155">
        <f t="shared" si="2"/>
        <v>245226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6510</v>
      </c>
      <c r="D34" s="88">
        <f t="shared" si="25"/>
        <v>1928856</v>
      </c>
      <c r="E34" s="89">
        <f t="shared" si="25"/>
        <v>4575</v>
      </c>
      <c r="F34" s="90">
        <f t="shared" si="25"/>
        <v>1219664</v>
      </c>
      <c r="G34" s="87">
        <f t="shared" si="25"/>
        <v>4526</v>
      </c>
      <c r="H34" s="90">
        <f t="shared" si="25"/>
        <v>1140990</v>
      </c>
      <c r="I34" s="91">
        <f t="shared" si="2"/>
        <v>6559</v>
      </c>
      <c r="J34" s="155">
        <f t="shared" si="2"/>
        <v>2007530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4629</v>
      </c>
      <c r="D35" s="88">
        <f t="shared" si="26"/>
        <v>1208658</v>
      </c>
      <c r="E35" s="93">
        <f t="shared" si="26"/>
        <v>5029</v>
      </c>
      <c r="F35" s="90">
        <f t="shared" si="26"/>
        <v>1700687</v>
      </c>
      <c r="G35" s="87">
        <f t="shared" si="26"/>
        <v>4987</v>
      </c>
      <c r="H35" s="90">
        <f t="shared" si="26"/>
        <v>1649450</v>
      </c>
      <c r="I35" s="91">
        <f t="shared" si="2"/>
        <v>4671</v>
      </c>
      <c r="J35" s="155">
        <f t="shared" si="2"/>
        <v>1259895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47121</v>
      </c>
      <c r="D36" s="88">
        <f t="shared" si="27"/>
        <v>6784411</v>
      </c>
      <c r="E36" s="89">
        <f t="shared" si="27"/>
        <v>19293</v>
      </c>
      <c r="F36" s="90">
        <f t="shared" si="27"/>
        <v>3130414</v>
      </c>
      <c r="G36" s="87">
        <f t="shared" si="27"/>
        <v>20904</v>
      </c>
      <c r="H36" s="90">
        <f t="shared" si="27"/>
        <v>3262780</v>
      </c>
      <c r="I36" s="91">
        <f t="shared" si="2"/>
        <v>45510</v>
      </c>
      <c r="J36" s="155">
        <f t="shared" si="2"/>
        <v>6652045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6</v>
      </c>
      <c r="D37" s="88">
        <f t="shared" si="28"/>
        <v>4329</v>
      </c>
      <c r="E37" s="89">
        <f t="shared" si="28"/>
        <v>42</v>
      </c>
      <c r="F37" s="90">
        <f t="shared" si="28"/>
        <v>6939</v>
      </c>
      <c r="G37" s="87">
        <f t="shared" si="28"/>
        <v>29</v>
      </c>
      <c r="H37" s="90">
        <f t="shared" si="28"/>
        <v>4874</v>
      </c>
      <c r="I37" s="91">
        <f t="shared" si="2"/>
        <v>19</v>
      </c>
      <c r="J37" s="155">
        <f t="shared" si="2"/>
        <v>6394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11777</v>
      </c>
      <c r="D38" s="88">
        <f t="shared" si="29"/>
        <v>3266699</v>
      </c>
      <c r="E38" s="89">
        <f t="shared" si="29"/>
        <v>8557</v>
      </c>
      <c r="F38" s="90">
        <f t="shared" si="29"/>
        <v>2402453</v>
      </c>
      <c r="G38" s="87">
        <f t="shared" si="29"/>
        <v>7390</v>
      </c>
      <c r="H38" s="90">
        <f t="shared" si="29"/>
        <v>2218914</v>
      </c>
      <c r="I38" s="91">
        <f t="shared" si="2"/>
        <v>12944</v>
      </c>
      <c r="J38" s="155">
        <f t="shared" si="2"/>
        <v>3450238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134</v>
      </c>
      <c r="D39" s="88">
        <f t="shared" si="30"/>
        <v>144578</v>
      </c>
      <c r="E39" s="89">
        <f t="shared" si="30"/>
        <v>44</v>
      </c>
      <c r="F39" s="94">
        <f t="shared" si="30"/>
        <v>38190</v>
      </c>
      <c r="G39" s="87">
        <f t="shared" si="30"/>
        <v>28</v>
      </c>
      <c r="H39" s="90">
        <f t="shared" si="30"/>
        <v>34875</v>
      </c>
      <c r="I39" s="91">
        <f t="shared" si="2"/>
        <v>150</v>
      </c>
      <c r="J39" s="155">
        <f t="shared" si="2"/>
        <v>147893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51</v>
      </c>
      <c r="D40" s="88">
        <f t="shared" si="31"/>
        <v>3645</v>
      </c>
      <c r="E40" s="89">
        <f t="shared" si="31"/>
        <v>19</v>
      </c>
      <c r="F40" s="90">
        <f t="shared" si="31"/>
        <v>1347</v>
      </c>
      <c r="G40" s="87">
        <f t="shared" si="31"/>
        <v>28</v>
      </c>
      <c r="H40" s="90">
        <f t="shared" si="31"/>
        <v>1687</v>
      </c>
      <c r="I40" s="91">
        <f t="shared" si="2"/>
        <v>42</v>
      </c>
      <c r="J40" s="155">
        <f t="shared" si="2"/>
        <v>3305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55</v>
      </c>
      <c r="D41" s="88">
        <f t="shared" si="32"/>
        <v>7188</v>
      </c>
      <c r="E41" s="89">
        <f t="shared" si="32"/>
        <v>60</v>
      </c>
      <c r="F41" s="90">
        <f t="shared" si="32"/>
        <v>8100</v>
      </c>
      <c r="G41" s="87">
        <f t="shared" si="32"/>
        <v>83</v>
      </c>
      <c r="H41" s="90">
        <f t="shared" si="32"/>
        <v>10978</v>
      </c>
      <c r="I41" s="91">
        <f t="shared" si="2"/>
        <v>32</v>
      </c>
      <c r="J41" s="155">
        <f t="shared" si="2"/>
        <v>4310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26778</v>
      </c>
      <c r="D42" s="88">
        <f t="shared" si="33"/>
        <v>2255276</v>
      </c>
      <c r="E42" s="89">
        <f t="shared" si="33"/>
        <v>23740</v>
      </c>
      <c r="F42" s="90">
        <f t="shared" si="33"/>
        <v>7966478</v>
      </c>
      <c r="G42" s="87">
        <f t="shared" si="33"/>
        <v>23943</v>
      </c>
      <c r="H42" s="90">
        <f t="shared" si="33"/>
        <v>8002362</v>
      </c>
      <c r="I42" s="95">
        <f t="shared" si="2"/>
        <v>26575</v>
      </c>
      <c r="J42" s="155">
        <f t="shared" si="2"/>
        <v>2219392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3946</v>
      </c>
      <c r="D43" s="88">
        <f t="shared" si="34"/>
        <v>385714</v>
      </c>
      <c r="E43" s="89">
        <f t="shared" si="34"/>
        <v>22965</v>
      </c>
      <c r="F43" s="90">
        <f t="shared" si="34"/>
        <v>1630287</v>
      </c>
      <c r="G43" s="87">
        <f t="shared" si="34"/>
        <v>21138</v>
      </c>
      <c r="H43" s="90">
        <f t="shared" si="34"/>
        <v>1493788</v>
      </c>
      <c r="I43" s="87">
        <f t="shared" si="2"/>
        <v>5773</v>
      </c>
      <c r="J43" s="155">
        <f t="shared" si="2"/>
        <v>522213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95</v>
      </c>
      <c r="D44" s="88">
        <f t="shared" si="35"/>
        <v>74162</v>
      </c>
      <c r="E44" s="89">
        <f t="shared" si="35"/>
        <v>5</v>
      </c>
      <c r="F44" s="90">
        <f t="shared" si="35"/>
        <v>4523</v>
      </c>
      <c r="G44" s="87">
        <f t="shared" si="35"/>
        <v>6</v>
      </c>
      <c r="H44" s="90">
        <f t="shared" si="35"/>
        <v>6138</v>
      </c>
      <c r="I44" s="87">
        <f t="shared" si="2"/>
        <v>94</v>
      </c>
      <c r="J44" s="155">
        <f t="shared" si="2"/>
        <v>72547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567</v>
      </c>
      <c r="D45" s="88">
        <f t="shared" si="36"/>
        <v>102262</v>
      </c>
      <c r="E45" s="89">
        <f t="shared" si="36"/>
        <v>1426</v>
      </c>
      <c r="F45" s="90">
        <f t="shared" si="36"/>
        <v>115087</v>
      </c>
      <c r="G45" s="87">
        <f t="shared" si="36"/>
        <v>1443</v>
      </c>
      <c r="H45" s="90">
        <f t="shared" si="36"/>
        <v>122902</v>
      </c>
      <c r="I45" s="91">
        <f t="shared" si="2"/>
        <v>550</v>
      </c>
      <c r="J45" s="155">
        <f t="shared" si="2"/>
        <v>94447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1340</v>
      </c>
      <c r="D46" s="88">
        <f t="shared" si="37"/>
        <v>489221</v>
      </c>
      <c r="E46" s="89">
        <f t="shared" si="37"/>
        <v>2549</v>
      </c>
      <c r="F46" s="90">
        <f t="shared" si="37"/>
        <v>1994388</v>
      </c>
      <c r="G46" s="87">
        <f t="shared" si="37"/>
        <v>2936</v>
      </c>
      <c r="H46" s="90">
        <f t="shared" si="37"/>
        <v>2167384</v>
      </c>
      <c r="I46" s="91">
        <f t="shared" si="2"/>
        <v>953</v>
      </c>
      <c r="J46" s="155">
        <f t="shared" si="2"/>
        <v>316225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1759</v>
      </c>
      <c r="D47" s="88">
        <f t="shared" si="38"/>
        <v>138489</v>
      </c>
      <c r="E47" s="89">
        <f t="shared" si="38"/>
        <v>708</v>
      </c>
      <c r="F47" s="90">
        <f t="shared" si="38"/>
        <v>70933</v>
      </c>
      <c r="G47" s="87">
        <f t="shared" si="38"/>
        <v>742</v>
      </c>
      <c r="H47" s="90">
        <f t="shared" si="38"/>
        <v>77105</v>
      </c>
      <c r="I47" s="91">
        <f t="shared" si="2"/>
        <v>1725</v>
      </c>
      <c r="J47" s="155">
        <f t="shared" si="2"/>
        <v>132317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8606</v>
      </c>
      <c r="D49" s="99">
        <f t="shared" si="40"/>
        <v>1872792</v>
      </c>
      <c r="E49" s="100">
        <f t="shared" si="40"/>
        <v>7899</v>
      </c>
      <c r="F49" s="101">
        <f t="shared" si="40"/>
        <v>1628976</v>
      </c>
      <c r="G49" s="98">
        <f t="shared" si="40"/>
        <v>7719</v>
      </c>
      <c r="H49" s="102">
        <f t="shared" si="40"/>
        <v>1578144</v>
      </c>
      <c r="I49" s="103">
        <f t="shared" si="2"/>
        <v>8786</v>
      </c>
      <c r="J49" s="156">
        <f t="shared" si="2"/>
        <v>1923624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1" customFormat="1" ht="21.75" customHeight="1" thickBot="1" x14ac:dyDescent="0.45">
      <c r="A50" s="210" t="s">
        <v>57</v>
      </c>
      <c r="B50" s="211"/>
      <c r="C50" s="175">
        <f t="shared" ref="C50:H50" si="41">SUM(C10:C49)</f>
        <v>132600</v>
      </c>
      <c r="D50" s="176">
        <f t="shared" si="41"/>
        <v>24772224</v>
      </c>
      <c r="E50" s="175">
        <f t="shared" si="41"/>
        <v>109669</v>
      </c>
      <c r="F50" s="176">
        <f t="shared" si="41"/>
        <v>31886026</v>
      </c>
      <c r="G50" s="175">
        <f>SUM(G10:G49)</f>
        <v>107891</v>
      </c>
      <c r="H50" s="176">
        <f t="shared" si="41"/>
        <v>31654364</v>
      </c>
      <c r="I50" s="177">
        <f>SUM(I10:I49)</f>
        <v>134378</v>
      </c>
      <c r="J50" s="178">
        <f>SUM(J10:J49)</f>
        <v>25003886</v>
      </c>
      <c r="K50" s="179"/>
      <c r="L50" s="212"/>
      <c r="M50" s="212"/>
      <c r="N50" s="180"/>
      <c r="O50" s="180"/>
      <c r="P50" s="180"/>
      <c r="Q50" s="180"/>
      <c r="R50" s="180"/>
      <c r="S50" s="180"/>
      <c r="T50" s="180"/>
      <c r="U50" s="180"/>
      <c r="V50" s="179"/>
      <c r="W50" s="180"/>
    </row>
    <row r="51" spans="1:23" ht="16.5" customHeight="1" thickBot="1" x14ac:dyDescent="0.2">
      <c r="A51" s="213" t="s">
        <v>58</v>
      </c>
      <c r="B51" s="214"/>
      <c r="C51" s="106">
        <v>127748</v>
      </c>
      <c r="D51" s="105">
        <v>25527262</v>
      </c>
      <c r="E51" s="106">
        <v>104987</v>
      </c>
      <c r="F51" s="104">
        <v>30135571</v>
      </c>
      <c r="G51" s="107">
        <v>104748</v>
      </c>
      <c r="H51" s="108">
        <v>29626728</v>
      </c>
      <c r="I51" s="109">
        <f>C51+E51-G51</f>
        <v>127987</v>
      </c>
      <c r="J51" s="157">
        <f>D51+F51-H51</f>
        <v>26036105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5" t="s">
        <v>59</v>
      </c>
      <c r="B52" s="216"/>
      <c r="C52" s="158">
        <f t="shared" ref="C52:I52" si="42">C50/C51*100</f>
        <v>103.79810251432508</v>
      </c>
      <c r="D52" s="159">
        <f t="shared" si="42"/>
        <v>97.042228814042019</v>
      </c>
      <c r="E52" s="158">
        <f t="shared" si="42"/>
        <v>104.45959975997027</v>
      </c>
      <c r="F52" s="160">
        <f t="shared" si="42"/>
        <v>105.80860073963755</v>
      </c>
      <c r="G52" s="161">
        <f t="shared" si="42"/>
        <v>103.00053461641272</v>
      </c>
      <c r="H52" s="160">
        <f t="shared" si="42"/>
        <v>106.84394172721335</v>
      </c>
      <c r="I52" s="162">
        <f t="shared" si="42"/>
        <v>104.9934758998961</v>
      </c>
      <c r="J52" s="163">
        <f>J50/J51*100</f>
        <v>96.03543233521296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3" t="s">
        <v>61</v>
      </c>
      <c r="C53" s="223"/>
      <c r="D53" s="223"/>
      <c r="E53" s="223"/>
      <c r="F53" s="223"/>
      <c r="G53" s="223"/>
      <c r="H53" s="223"/>
      <c r="I53" s="223"/>
      <c r="J53" s="223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4" t="s">
        <v>62</v>
      </c>
      <c r="C54" s="224"/>
      <c r="D54" s="224"/>
      <c r="E54" s="224"/>
      <c r="F54" s="224"/>
      <c r="G54" s="224"/>
      <c r="H54" s="224"/>
      <c r="I54" s="224"/>
      <c r="J54" s="224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4" t="s">
        <v>63</v>
      </c>
      <c r="C55" s="224"/>
      <c r="D55" s="224"/>
      <c r="E55" s="224"/>
      <c r="F55" s="224"/>
      <c r="G55" s="224"/>
      <c r="H55" s="224"/>
      <c r="I55" s="224"/>
      <c r="J55" s="224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4" t="s">
        <v>64</v>
      </c>
      <c r="C56" s="224"/>
      <c r="D56" s="224"/>
      <c r="E56" s="224"/>
      <c r="F56" s="224"/>
      <c r="G56" s="224"/>
      <c r="H56" s="224"/>
      <c r="I56" s="224"/>
      <c r="J56" s="224"/>
      <c r="K56" s="2"/>
      <c r="L56" s="8"/>
      <c r="M56" s="217"/>
      <c r="N56" s="217"/>
      <c r="O56" s="217"/>
      <c r="P56" s="217"/>
      <c r="Q56" s="217"/>
      <c r="R56" s="217"/>
      <c r="S56" s="217"/>
      <c r="T56" s="217"/>
      <c r="U56" s="217"/>
      <c r="V56" s="2"/>
    </row>
    <row r="57" spans="1:23" x14ac:dyDescent="0.15">
      <c r="A57" s="115"/>
      <c r="B57" s="224" t="s">
        <v>65</v>
      </c>
      <c r="C57" s="224"/>
      <c r="D57" s="224"/>
      <c r="E57" s="224"/>
      <c r="F57" s="224"/>
      <c r="G57" s="224"/>
      <c r="H57" s="224"/>
      <c r="I57" s="224"/>
      <c r="J57" s="224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5" t="s">
        <v>0</v>
      </c>
      <c r="B59" s="225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2" t="s">
        <v>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2"/>
      <c r="L60" s="2"/>
      <c r="M60" s="195" t="s">
        <v>1</v>
      </c>
      <c r="N60" s="195"/>
      <c r="O60" s="195"/>
      <c r="P60" s="195"/>
      <c r="Q60" s="195"/>
      <c r="R60" s="195"/>
      <c r="S60" s="195"/>
      <c r="T60" s="195"/>
      <c r="U60" s="195"/>
      <c r="V60" s="2"/>
    </row>
    <row r="61" spans="1:23" x14ac:dyDescent="0.15">
      <c r="A61" s="115"/>
      <c r="B61" s="115"/>
      <c r="C61" s="115"/>
      <c r="D61" s="193" t="s">
        <v>2</v>
      </c>
      <c r="E61" s="193"/>
      <c r="F61" s="193"/>
      <c r="G61" s="193"/>
      <c r="H61" s="115"/>
      <c r="I61" s="115"/>
      <c r="J61" s="115"/>
      <c r="K61" s="2"/>
      <c r="L61" s="2"/>
      <c r="M61" s="2"/>
      <c r="N61" s="2"/>
      <c r="O61" s="196" t="s">
        <v>2</v>
      </c>
      <c r="P61" s="196"/>
      <c r="Q61" s="196"/>
      <c r="R61" s="196"/>
      <c r="S61" s="2"/>
      <c r="T61" s="2"/>
      <c r="U61" s="2"/>
      <c r="V61" s="2"/>
    </row>
    <row r="62" spans="1:23" x14ac:dyDescent="0.15">
      <c r="A62" s="116"/>
      <c r="B62" s="117" t="str">
        <f>A4</f>
        <v>令和　３年　11月分</v>
      </c>
      <c r="C62" s="115"/>
      <c r="D62" s="115"/>
      <c r="E62" s="115"/>
      <c r="F62" s="115"/>
      <c r="G62" s="115"/>
      <c r="H62" s="194" t="s">
        <v>3</v>
      </c>
      <c r="I62" s="194"/>
      <c r="J62" s="194"/>
      <c r="K62" s="2"/>
      <c r="L62" s="186" t="str">
        <f>A4</f>
        <v>令和　３年　11月分</v>
      </c>
      <c r="M62" s="182"/>
      <c r="N62" s="2"/>
      <c r="O62" s="2"/>
      <c r="P62" s="2"/>
      <c r="Q62" s="2"/>
      <c r="R62" s="2"/>
      <c r="S62" s="197" t="s">
        <v>3</v>
      </c>
      <c r="T62" s="197"/>
      <c r="U62" s="197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8" t="s">
        <v>68</v>
      </c>
      <c r="D64" s="198"/>
      <c r="E64" s="198"/>
      <c r="F64" s="198"/>
      <c r="G64" s="198"/>
      <c r="H64" s="198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7" t="s">
        <v>8</v>
      </c>
      <c r="D65" s="188"/>
      <c r="E65" s="187" t="s">
        <v>9</v>
      </c>
      <c r="F65" s="189"/>
      <c r="G65" s="188" t="s">
        <v>10</v>
      </c>
      <c r="H65" s="188"/>
      <c r="I65" s="187" t="s">
        <v>11</v>
      </c>
      <c r="J65" s="189"/>
      <c r="K65" s="2"/>
      <c r="L65" s="6"/>
      <c r="M65" s="7" t="s">
        <v>7</v>
      </c>
      <c r="N65" s="202" t="s">
        <v>8</v>
      </c>
      <c r="O65" s="201"/>
      <c r="P65" s="202" t="s">
        <v>9</v>
      </c>
      <c r="Q65" s="203"/>
      <c r="R65" s="201" t="s">
        <v>10</v>
      </c>
      <c r="S65" s="201"/>
      <c r="T65" s="202" t="s">
        <v>11</v>
      </c>
      <c r="U65" s="203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3" t="s">
        <v>12</v>
      </c>
      <c r="J66" s="174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4" t="s">
        <v>14</v>
      </c>
      <c r="M67" s="205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2182</v>
      </c>
      <c r="D68" s="81">
        <v>672097</v>
      </c>
      <c r="E68" s="89">
        <v>464</v>
      </c>
      <c r="F68" s="90">
        <v>153486</v>
      </c>
      <c r="G68" s="80">
        <v>194</v>
      </c>
      <c r="H68" s="84">
        <v>53669</v>
      </c>
      <c r="I68" s="91">
        <f>+C68+E68-G68</f>
        <v>2452</v>
      </c>
      <c r="J68" s="172">
        <f>+D68+F68-H68</f>
        <v>771914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617</v>
      </c>
      <c r="D69" s="88">
        <v>9501</v>
      </c>
      <c r="E69" s="89">
        <v>70</v>
      </c>
      <c r="F69" s="90">
        <v>7000</v>
      </c>
      <c r="G69" s="87">
        <v>70</v>
      </c>
      <c r="H69" s="90">
        <v>7000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153</v>
      </c>
      <c r="D71" s="88">
        <v>24562</v>
      </c>
      <c r="E71" s="89">
        <v>62</v>
      </c>
      <c r="F71" s="90">
        <v>12700</v>
      </c>
      <c r="G71" s="87">
        <v>78</v>
      </c>
      <c r="H71" s="90">
        <v>14898</v>
      </c>
      <c r="I71" s="91">
        <f t="shared" si="43"/>
        <v>137</v>
      </c>
      <c r="J71" s="92">
        <f t="shared" si="43"/>
        <v>22364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16</v>
      </c>
      <c r="D74" s="88">
        <v>3571</v>
      </c>
      <c r="E74" s="89">
        <v>36</v>
      </c>
      <c r="F74" s="90">
        <v>8295</v>
      </c>
      <c r="G74" s="87">
        <v>25</v>
      </c>
      <c r="H74" s="90">
        <v>5760</v>
      </c>
      <c r="I74" s="91">
        <f t="shared" si="43"/>
        <v>27</v>
      </c>
      <c r="J74" s="92">
        <f t="shared" si="43"/>
        <v>6106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59</v>
      </c>
      <c r="D78" s="88">
        <v>10047</v>
      </c>
      <c r="E78" s="89">
        <v>0</v>
      </c>
      <c r="F78" s="90">
        <v>0</v>
      </c>
      <c r="G78" s="87">
        <v>59</v>
      </c>
      <c r="H78" s="90">
        <v>10047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829</v>
      </c>
      <c r="D80" s="88">
        <v>379669</v>
      </c>
      <c r="E80" s="89">
        <v>786</v>
      </c>
      <c r="F80" s="90">
        <v>254560</v>
      </c>
      <c r="G80" s="87">
        <v>694</v>
      </c>
      <c r="H80" s="90">
        <v>222048</v>
      </c>
      <c r="I80" s="91">
        <f t="shared" si="43"/>
        <v>921</v>
      </c>
      <c r="J80" s="92">
        <f t="shared" si="43"/>
        <v>412181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824</v>
      </c>
      <c r="D82" s="88">
        <v>164026</v>
      </c>
      <c r="E82" s="89" ph="1">
        <v>477</v>
      </c>
      <c r="F82" s="90">
        <v>76569</v>
      </c>
      <c r="G82" s="87">
        <v>447</v>
      </c>
      <c r="H82" s="90">
        <v>70006</v>
      </c>
      <c r="I82" s="91">
        <f t="shared" si="43"/>
        <v>854</v>
      </c>
      <c r="J82" s="92">
        <f t="shared" si="43"/>
        <v>170589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463</v>
      </c>
      <c r="D83" s="88">
        <v>621671</v>
      </c>
      <c r="E83" s="89">
        <v>1397</v>
      </c>
      <c r="F83" s="90">
        <v>5335600</v>
      </c>
      <c r="G83" s="87">
        <v>1386</v>
      </c>
      <c r="H83" s="90">
        <v>5280623</v>
      </c>
      <c r="I83" s="91">
        <f t="shared" si="43"/>
        <v>474</v>
      </c>
      <c r="J83" s="92">
        <f t="shared" si="43"/>
        <v>676648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524</v>
      </c>
      <c r="D84" s="88">
        <v>187349</v>
      </c>
      <c r="E84" s="89">
        <v>529</v>
      </c>
      <c r="F84" s="90">
        <v>288751</v>
      </c>
      <c r="G84" s="87">
        <v>440</v>
      </c>
      <c r="H84" s="90">
        <v>276729</v>
      </c>
      <c r="I84" s="91">
        <f t="shared" si="43"/>
        <v>613</v>
      </c>
      <c r="J84" s="92">
        <f t="shared" si="43"/>
        <v>199371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303</v>
      </c>
      <c r="D85" s="88">
        <v>230065</v>
      </c>
      <c r="E85" s="89">
        <v>5</v>
      </c>
      <c r="F85" s="90">
        <v>3960</v>
      </c>
      <c r="G85" s="87">
        <v>87</v>
      </c>
      <c r="H85" s="90">
        <v>64470</v>
      </c>
      <c r="I85" s="91">
        <f t="shared" si="43"/>
        <v>221</v>
      </c>
      <c r="J85" s="92">
        <f t="shared" si="43"/>
        <v>169555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2166</v>
      </c>
      <c r="D86" s="88">
        <v>2618327</v>
      </c>
      <c r="E86" s="89">
        <v>1502</v>
      </c>
      <c r="F86" s="90">
        <v>3353978</v>
      </c>
      <c r="G86" s="87">
        <v>1471</v>
      </c>
      <c r="H86" s="90">
        <v>3380339</v>
      </c>
      <c r="I86" s="91">
        <f t="shared" si="43"/>
        <v>2197</v>
      </c>
      <c r="J86" s="92">
        <f t="shared" si="43"/>
        <v>2591966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52</v>
      </c>
      <c r="D87" s="88">
        <v>7821</v>
      </c>
      <c r="E87" s="89">
        <v>6</v>
      </c>
      <c r="F87" s="90">
        <v>900</v>
      </c>
      <c r="G87" s="87">
        <v>8</v>
      </c>
      <c r="H87" s="90">
        <v>1200</v>
      </c>
      <c r="I87" s="91">
        <f t="shared" si="43"/>
        <v>50</v>
      </c>
      <c r="J87" s="92">
        <f t="shared" si="43"/>
        <v>7521</v>
      </c>
      <c r="K87" s="2"/>
      <c r="L87" s="31">
        <v>20</v>
      </c>
      <c r="M87" s="13" t="s">
        <v>36</v>
      </c>
      <c r="N87" s="32">
        <v>209</v>
      </c>
      <c r="O87" s="33">
        <v>28505</v>
      </c>
      <c r="P87" s="34">
        <v>17</v>
      </c>
      <c r="Q87" s="35">
        <v>15115</v>
      </c>
      <c r="R87" s="32">
        <v>17</v>
      </c>
      <c r="S87" s="33">
        <v>15135</v>
      </c>
      <c r="T87" s="29">
        <f t="shared" si="44"/>
        <v>209</v>
      </c>
      <c r="U87" s="55">
        <f t="shared" si="44"/>
        <v>28485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297</v>
      </c>
      <c r="D88" s="88">
        <v>111741</v>
      </c>
      <c r="E88" s="89">
        <v>292</v>
      </c>
      <c r="F88" s="90">
        <v>116040</v>
      </c>
      <c r="G88" s="87">
        <v>240</v>
      </c>
      <c r="H88" s="90">
        <v>96843</v>
      </c>
      <c r="I88" s="91">
        <f t="shared" si="43"/>
        <v>349</v>
      </c>
      <c r="J88" s="92">
        <f t="shared" si="43"/>
        <v>130938</v>
      </c>
      <c r="K88" s="2"/>
      <c r="L88" s="31">
        <v>21</v>
      </c>
      <c r="M88" s="13" t="s">
        <v>37</v>
      </c>
      <c r="N88" s="32">
        <v>6</v>
      </c>
      <c r="O88" s="33">
        <v>3655</v>
      </c>
      <c r="P88" s="34">
        <v>1</v>
      </c>
      <c r="Q88" s="35">
        <v>1775</v>
      </c>
      <c r="R88" s="32">
        <v>6</v>
      </c>
      <c r="S88" s="33">
        <v>3555</v>
      </c>
      <c r="T88" s="29">
        <f t="shared" si="44"/>
        <v>1</v>
      </c>
      <c r="U88" s="55">
        <f t="shared" si="44"/>
        <v>1875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5951</v>
      </c>
      <c r="D89" s="88">
        <v>602186</v>
      </c>
      <c r="E89" s="89">
        <v>1986</v>
      </c>
      <c r="F89" s="90">
        <v>67120</v>
      </c>
      <c r="G89" s="87">
        <v>2185</v>
      </c>
      <c r="H89" s="90">
        <v>161996</v>
      </c>
      <c r="I89" s="91">
        <f t="shared" si="43"/>
        <v>5752</v>
      </c>
      <c r="J89" s="92">
        <f t="shared" si="43"/>
        <v>507310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214</v>
      </c>
      <c r="D90" s="88">
        <v>174274</v>
      </c>
      <c r="E90" s="89">
        <v>132</v>
      </c>
      <c r="F90" s="90">
        <v>78584</v>
      </c>
      <c r="G90" s="87">
        <v>47</v>
      </c>
      <c r="H90" s="90">
        <v>37351</v>
      </c>
      <c r="I90" s="91">
        <f t="shared" si="43"/>
        <v>299</v>
      </c>
      <c r="J90" s="92">
        <f t="shared" si="43"/>
        <v>215507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3693</v>
      </c>
      <c r="D91" s="88">
        <v>222178</v>
      </c>
      <c r="E91" s="89">
        <v>3204</v>
      </c>
      <c r="F91" s="90">
        <v>110435</v>
      </c>
      <c r="G91" s="87">
        <v>2528</v>
      </c>
      <c r="H91" s="90">
        <v>87387</v>
      </c>
      <c r="I91" s="91">
        <f t="shared" si="43"/>
        <v>4369</v>
      </c>
      <c r="J91" s="92">
        <f t="shared" si="43"/>
        <v>245226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4155</v>
      </c>
      <c r="D92" s="88">
        <v>1045731</v>
      </c>
      <c r="E92" s="89">
        <v>3569</v>
      </c>
      <c r="F92" s="90">
        <v>842414</v>
      </c>
      <c r="G92" s="87">
        <v>3483</v>
      </c>
      <c r="H92" s="90">
        <v>749865</v>
      </c>
      <c r="I92" s="91">
        <f t="shared" si="43"/>
        <v>4241</v>
      </c>
      <c r="J92" s="92">
        <f t="shared" si="43"/>
        <v>1138280</v>
      </c>
      <c r="K92" s="2"/>
      <c r="L92" s="31">
        <v>25</v>
      </c>
      <c r="M92" s="13" t="s">
        <v>41</v>
      </c>
      <c r="N92" s="32">
        <v>2355</v>
      </c>
      <c r="O92" s="33">
        <v>883125</v>
      </c>
      <c r="P92" s="34">
        <v>1006</v>
      </c>
      <c r="Q92" s="35">
        <v>377250</v>
      </c>
      <c r="R92" s="32">
        <v>1043</v>
      </c>
      <c r="S92" s="33">
        <v>391125</v>
      </c>
      <c r="T92" s="34">
        <f t="shared" si="44"/>
        <v>2318</v>
      </c>
      <c r="U92" s="55">
        <f t="shared" si="44"/>
        <v>869250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4629</v>
      </c>
      <c r="D93" s="88">
        <v>1208658</v>
      </c>
      <c r="E93" s="93">
        <v>5029</v>
      </c>
      <c r="F93" s="90">
        <v>1700687</v>
      </c>
      <c r="G93" s="87">
        <v>4987</v>
      </c>
      <c r="H93" s="90">
        <v>1649450</v>
      </c>
      <c r="I93" s="91">
        <f t="shared" si="43"/>
        <v>4671</v>
      </c>
      <c r="J93" s="92">
        <f t="shared" si="43"/>
        <v>1259895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47121</v>
      </c>
      <c r="D94" s="88">
        <v>6784411</v>
      </c>
      <c r="E94" s="89">
        <v>19293</v>
      </c>
      <c r="F94" s="90">
        <v>3130414</v>
      </c>
      <c r="G94" s="87">
        <v>20904</v>
      </c>
      <c r="H94" s="90">
        <v>3262780</v>
      </c>
      <c r="I94" s="91">
        <f t="shared" si="43"/>
        <v>45510</v>
      </c>
      <c r="J94" s="92">
        <f t="shared" si="43"/>
        <v>6652045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6</v>
      </c>
      <c r="D95" s="88">
        <v>4329</v>
      </c>
      <c r="E95" s="89">
        <v>42</v>
      </c>
      <c r="F95" s="90">
        <v>6939</v>
      </c>
      <c r="G95" s="87">
        <v>29</v>
      </c>
      <c r="H95" s="90">
        <v>4874</v>
      </c>
      <c r="I95" s="91">
        <f t="shared" si="43"/>
        <v>19</v>
      </c>
      <c r="J95" s="92">
        <f t="shared" si="43"/>
        <v>6394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11777</v>
      </c>
      <c r="D96" s="88">
        <v>3266699</v>
      </c>
      <c r="E96" s="89">
        <v>8557</v>
      </c>
      <c r="F96" s="90">
        <v>2402453</v>
      </c>
      <c r="G96" s="87">
        <v>7390</v>
      </c>
      <c r="H96" s="90">
        <v>2218914</v>
      </c>
      <c r="I96" s="91">
        <f t="shared" si="43"/>
        <v>12944</v>
      </c>
      <c r="J96" s="92">
        <f t="shared" si="43"/>
        <v>3450238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134</v>
      </c>
      <c r="D97" s="88">
        <v>144578</v>
      </c>
      <c r="E97" s="89">
        <v>44</v>
      </c>
      <c r="F97" s="94">
        <v>38190</v>
      </c>
      <c r="G97" s="87">
        <v>28</v>
      </c>
      <c r="H97" s="90">
        <v>34875</v>
      </c>
      <c r="I97" s="91">
        <f t="shared" si="43"/>
        <v>150</v>
      </c>
      <c r="J97" s="92">
        <f t="shared" si="43"/>
        <v>147893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51</v>
      </c>
      <c r="D98" s="88">
        <v>3645</v>
      </c>
      <c r="E98" s="89">
        <v>19</v>
      </c>
      <c r="F98" s="90">
        <v>1347</v>
      </c>
      <c r="G98" s="87">
        <v>28</v>
      </c>
      <c r="H98" s="90">
        <v>1687</v>
      </c>
      <c r="I98" s="91">
        <f t="shared" si="43"/>
        <v>42</v>
      </c>
      <c r="J98" s="92">
        <f t="shared" si="43"/>
        <v>3305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55</v>
      </c>
      <c r="D99" s="88">
        <v>7188</v>
      </c>
      <c r="E99" s="89">
        <v>60</v>
      </c>
      <c r="F99" s="90">
        <v>8100</v>
      </c>
      <c r="G99" s="87">
        <v>83</v>
      </c>
      <c r="H99" s="90">
        <v>10978</v>
      </c>
      <c r="I99" s="91">
        <f t="shared" si="43"/>
        <v>32</v>
      </c>
      <c r="J99" s="92">
        <f t="shared" si="43"/>
        <v>4310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26778</v>
      </c>
      <c r="D100" s="88">
        <v>2255276</v>
      </c>
      <c r="E100" s="89">
        <v>23740</v>
      </c>
      <c r="F100" s="90">
        <v>7966478</v>
      </c>
      <c r="G100" s="87">
        <v>23943</v>
      </c>
      <c r="H100" s="90">
        <v>8002362</v>
      </c>
      <c r="I100" s="91">
        <f t="shared" si="43"/>
        <v>26575</v>
      </c>
      <c r="J100" s="92">
        <f t="shared" si="43"/>
        <v>2219392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3946</v>
      </c>
      <c r="D101" s="88">
        <v>385714</v>
      </c>
      <c r="E101" s="89">
        <v>22965</v>
      </c>
      <c r="F101" s="90">
        <v>1630287</v>
      </c>
      <c r="G101" s="87">
        <v>21138</v>
      </c>
      <c r="H101" s="90">
        <v>1493788</v>
      </c>
      <c r="I101" s="91">
        <f t="shared" si="43"/>
        <v>5773</v>
      </c>
      <c r="J101" s="92">
        <f t="shared" si="43"/>
        <v>522213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95</v>
      </c>
      <c r="D102" s="88">
        <v>74162</v>
      </c>
      <c r="E102" s="89">
        <v>5</v>
      </c>
      <c r="F102" s="90">
        <v>4523</v>
      </c>
      <c r="G102" s="87">
        <v>6</v>
      </c>
      <c r="H102" s="90">
        <v>6138</v>
      </c>
      <c r="I102" s="87">
        <f t="shared" si="43"/>
        <v>94</v>
      </c>
      <c r="J102" s="88">
        <f t="shared" si="43"/>
        <v>72547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567</v>
      </c>
      <c r="D103" s="88">
        <v>102262</v>
      </c>
      <c r="E103" s="89">
        <v>1426</v>
      </c>
      <c r="F103" s="90">
        <v>115087</v>
      </c>
      <c r="G103" s="87">
        <v>1443</v>
      </c>
      <c r="H103" s="90">
        <v>122902</v>
      </c>
      <c r="I103" s="87">
        <f t="shared" si="43"/>
        <v>550</v>
      </c>
      <c r="J103" s="88">
        <f t="shared" si="43"/>
        <v>94447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1340</v>
      </c>
      <c r="D104" s="88">
        <v>489221</v>
      </c>
      <c r="E104" s="89">
        <v>2549</v>
      </c>
      <c r="F104" s="90">
        <v>1994388</v>
      </c>
      <c r="G104" s="87">
        <v>2936</v>
      </c>
      <c r="H104" s="90">
        <v>2167384</v>
      </c>
      <c r="I104" s="87">
        <f t="shared" si="43"/>
        <v>953</v>
      </c>
      <c r="J104" s="88">
        <f t="shared" si="43"/>
        <v>316225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1759</v>
      </c>
      <c r="D105" s="88">
        <v>138489</v>
      </c>
      <c r="E105" s="89">
        <v>708</v>
      </c>
      <c r="F105" s="90">
        <v>70933</v>
      </c>
      <c r="G105" s="87">
        <v>742</v>
      </c>
      <c r="H105" s="90">
        <v>77105</v>
      </c>
      <c r="I105" s="91">
        <f t="shared" si="43"/>
        <v>1725</v>
      </c>
      <c r="J105" s="92">
        <f t="shared" si="43"/>
        <v>132317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8606</v>
      </c>
      <c r="D107" s="166">
        <v>1872792</v>
      </c>
      <c r="E107" s="100">
        <v>7899</v>
      </c>
      <c r="F107" s="101">
        <v>1628976</v>
      </c>
      <c r="G107" s="165">
        <v>7719</v>
      </c>
      <c r="H107" s="101">
        <v>1578144</v>
      </c>
      <c r="I107" s="95">
        <f t="shared" si="43"/>
        <v>8786</v>
      </c>
      <c r="J107" s="167">
        <f t="shared" si="43"/>
        <v>1923624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 t="shared" ref="C108:D108" si="45">SUM(C68:C107)</f>
        <v>129382</v>
      </c>
      <c r="D108" s="169">
        <f t="shared" si="45"/>
        <v>23825840</v>
      </c>
      <c r="E108" s="168">
        <f>SUM(E68:E107)</f>
        <v>106883</v>
      </c>
      <c r="F108" s="170">
        <f t="shared" ref="F108:J108" si="46">SUM(F68:F107)</f>
        <v>31414594</v>
      </c>
      <c r="G108" s="171">
        <f t="shared" si="46"/>
        <v>104848</v>
      </c>
      <c r="H108" s="170">
        <f t="shared" si="46"/>
        <v>31157012</v>
      </c>
      <c r="I108" s="171">
        <f t="shared" si="46"/>
        <v>131417</v>
      </c>
      <c r="J108" s="153">
        <f t="shared" si="46"/>
        <v>24083422</v>
      </c>
      <c r="K108" s="2"/>
      <c r="L108" s="206" t="s">
        <v>57</v>
      </c>
      <c r="M108" s="207"/>
      <c r="N108" s="44">
        <f t="shared" ref="N108:S108" si="47">SUM(N68:N107)</f>
        <v>2570</v>
      </c>
      <c r="O108" s="42">
        <f t="shared" si="47"/>
        <v>915285</v>
      </c>
      <c r="P108" s="45">
        <f t="shared" si="47"/>
        <v>1024</v>
      </c>
      <c r="Q108" s="60">
        <f t="shared" si="47"/>
        <v>394140</v>
      </c>
      <c r="R108" s="43">
        <f t="shared" si="47"/>
        <v>1066</v>
      </c>
      <c r="S108" s="60">
        <f t="shared" si="47"/>
        <v>409815</v>
      </c>
      <c r="T108" s="43">
        <f>SUM(T68:T107)</f>
        <v>2528</v>
      </c>
      <c r="U108" s="42">
        <f>SUM(U68:U107)</f>
        <v>899610</v>
      </c>
      <c r="V108" s="2"/>
    </row>
    <row r="109" spans="1:22" ht="18" customHeight="1" thickTop="1" thickBot="1" x14ac:dyDescent="0.2">
      <c r="A109" s="208" t="s">
        <v>58</v>
      </c>
      <c r="B109" s="209"/>
      <c r="C109" s="106">
        <v>125129</v>
      </c>
      <c r="D109" s="105">
        <v>24784691</v>
      </c>
      <c r="E109" s="106">
        <v>102236</v>
      </c>
      <c r="F109" s="104">
        <v>29719145</v>
      </c>
      <c r="G109" s="107">
        <v>101667</v>
      </c>
      <c r="H109" s="108">
        <v>29161026</v>
      </c>
      <c r="I109" s="109">
        <f>C109+E109-G109</f>
        <v>125698</v>
      </c>
      <c r="J109" s="157">
        <f>D109+F109-H109</f>
        <v>25342810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9" t="s">
        <v>59</v>
      </c>
      <c r="B110" s="200"/>
      <c r="C110" s="110">
        <f t="shared" ref="C110:I110" si="48">C108/C109*100</f>
        <v>103.39889234310191</v>
      </c>
      <c r="D110" s="111">
        <f t="shared" si="48"/>
        <v>96.131277166215227</v>
      </c>
      <c r="E110" s="110">
        <f t="shared" si="48"/>
        <v>104.54536562463319</v>
      </c>
      <c r="F110" s="111">
        <f t="shared" si="48"/>
        <v>105.70490503680372</v>
      </c>
      <c r="G110" s="112">
        <f t="shared" si="48"/>
        <v>103.12884220051737</v>
      </c>
      <c r="H110" s="111">
        <f t="shared" si="48"/>
        <v>106.84470429812723</v>
      </c>
      <c r="I110" s="113">
        <f t="shared" si="48"/>
        <v>104.54979395057997</v>
      </c>
      <c r="J110" s="114">
        <f>J108/J109*100</f>
        <v>95.030590530410791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4" t="s">
        <v>71</v>
      </c>
      <c r="C112" s="224"/>
      <c r="D112" s="224"/>
      <c r="E112" s="224"/>
      <c r="F112" s="224"/>
      <c r="G112" s="224"/>
      <c r="H112" s="224"/>
      <c r="I112" s="224"/>
      <c r="J112" s="224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4" t="s">
        <v>72</v>
      </c>
      <c r="C113" s="224"/>
      <c r="D113" s="224"/>
      <c r="E113" s="224"/>
      <c r="F113" s="224"/>
      <c r="G113" s="224"/>
      <c r="H113" s="224"/>
      <c r="I113" s="224"/>
      <c r="J113" s="224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4" t="s">
        <v>73</v>
      </c>
      <c r="C114" s="224"/>
      <c r="D114" s="224"/>
      <c r="E114" s="224"/>
      <c r="F114" s="224"/>
      <c r="G114" s="224"/>
      <c r="H114" s="224"/>
      <c r="I114" s="224"/>
      <c r="J114" s="224"/>
      <c r="K114" s="2"/>
      <c r="L114" s="2"/>
      <c r="M114" s="183" t="s">
        <v>74</v>
      </c>
      <c r="N114" s="183"/>
      <c r="O114" s="183"/>
      <c r="P114" s="183"/>
      <c r="Q114" s="183"/>
      <c r="R114" s="183"/>
      <c r="S114" s="183"/>
      <c r="T114" s="183"/>
      <c r="U114" s="183"/>
      <c r="V114" s="2"/>
    </row>
    <row r="115" spans="1:22" x14ac:dyDescent="0.15">
      <c r="A115" s="115"/>
      <c r="B115" s="224" t="s">
        <v>74</v>
      </c>
      <c r="C115" s="224"/>
      <c r="D115" s="224"/>
      <c r="E115" s="224"/>
      <c r="F115" s="224"/>
      <c r="G115" s="224"/>
      <c r="H115" s="224"/>
      <c r="I115" s="224"/>
      <c r="J115" s="224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4" t="s">
        <v>76</v>
      </c>
      <c r="C116" s="224"/>
      <c r="D116" s="224"/>
      <c r="E116" s="224"/>
      <c r="F116" s="224"/>
      <c r="G116" s="224"/>
      <c r="H116" s="224"/>
      <c r="I116" s="224"/>
      <c r="J116" s="22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5" t="s">
        <v>0</v>
      </c>
      <c r="B118" s="225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2" t="s">
        <v>1</v>
      </c>
      <c r="C119" s="192"/>
      <c r="D119" s="192"/>
      <c r="E119" s="192"/>
      <c r="F119" s="192"/>
      <c r="G119" s="192"/>
      <c r="H119" s="192"/>
      <c r="I119" s="192"/>
      <c r="J119" s="192"/>
      <c r="L119" s="195" t="s">
        <v>1</v>
      </c>
      <c r="M119" s="195"/>
      <c r="N119" s="195"/>
      <c r="O119" s="195"/>
      <c r="P119" s="195"/>
      <c r="Q119" s="195"/>
      <c r="R119" s="195"/>
      <c r="S119" s="195"/>
      <c r="T119" s="195"/>
      <c r="U119" s="195"/>
    </row>
    <row r="120" spans="1:22" x14ac:dyDescent="0.15">
      <c r="A120" s="115"/>
      <c r="B120" s="115"/>
      <c r="C120" s="115"/>
      <c r="D120" s="193" t="s">
        <v>2</v>
      </c>
      <c r="E120" s="193"/>
      <c r="F120" s="193"/>
      <c r="G120" s="193"/>
      <c r="H120" s="115"/>
      <c r="I120" s="115"/>
      <c r="J120" s="115"/>
      <c r="L120" s="2"/>
      <c r="M120" s="2"/>
      <c r="N120" s="2"/>
      <c r="O120" s="196" t="s">
        <v>2</v>
      </c>
      <c r="P120" s="196"/>
      <c r="Q120" s="196"/>
      <c r="R120" s="196"/>
      <c r="S120" s="2"/>
      <c r="T120" s="2"/>
      <c r="U120" s="2"/>
    </row>
    <row r="121" spans="1:22" x14ac:dyDescent="0.15">
      <c r="A121" s="184" t="str">
        <f>A4</f>
        <v>令和　３年　11月分</v>
      </c>
      <c r="B121" s="185"/>
      <c r="C121" s="115"/>
      <c r="D121" s="115"/>
      <c r="E121" s="115"/>
      <c r="F121" s="115"/>
      <c r="G121" s="115"/>
      <c r="H121" s="194" t="s">
        <v>3</v>
      </c>
      <c r="I121" s="194"/>
      <c r="J121" s="194"/>
      <c r="L121" s="186" t="str">
        <f>A4</f>
        <v>令和　３年　11月分</v>
      </c>
      <c r="M121" s="182"/>
      <c r="N121" s="2"/>
      <c r="O121" s="2"/>
      <c r="P121" s="2"/>
      <c r="Q121" s="2"/>
      <c r="R121" s="2"/>
      <c r="S121" s="197" t="s">
        <v>3</v>
      </c>
      <c r="T121" s="197"/>
      <c r="U121" s="197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8" t="s">
        <v>5</v>
      </c>
      <c r="B123" s="198"/>
      <c r="C123" s="198" t="s">
        <v>69</v>
      </c>
      <c r="D123" s="198"/>
      <c r="E123" s="198"/>
      <c r="F123" s="198"/>
      <c r="G123" s="198"/>
      <c r="H123" s="198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7" t="s">
        <v>8</v>
      </c>
      <c r="D124" s="188"/>
      <c r="E124" s="187" t="s">
        <v>9</v>
      </c>
      <c r="F124" s="189"/>
      <c r="G124" s="188" t="s">
        <v>10</v>
      </c>
      <c r="H124" s="188"/>
      <c r="I124" s="190" t="s">
        <v>11</v>
      </c>
      <c r="J124" s="191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598</v>
      </c>
      <c r="D128" s="145">
        <v>29099</v>
      </c>
      <c r="E128" s="89">
        <v>712</v>
      </c>
      <c r="F128" s="90">
        <v>35292</v>
      </c>
      <c r="G128" s="142">
        <v>927</v>
      </c>
      <c r="H128" s="145">
        <v>45537</v>
      </c>
      <c r="I128" s="142">
        <f t="shared" ref="I128:J166" si="49">+C128+E128-G128</f>
        <v>383</v>
      </c>
      <c r="J128" s="145">
        <f t="shared" si="49"/>
        <v>18854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50">+N128+P128-R128</f>
        <v>0</v>
      </c>
      <c r="U128" s="68">
        <f t="shared" si="50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9"/>
        <v>0</v>
      </c>
      <c r="J129" s="145">
        <f t="shared" si="49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50"/>
        <v>0</v>
      </c>
      <c r="U129" s="68">
        <f t="shared" si="50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9"/>
        <v>0</v>
      </c>
      <c r="J130" s="145">
        <f t="shared" si="49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50"/>
        <v>0</v>
      </c>
      <c r="U130" s="68">
        <f t="shared" si="50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9"/>
        <v>0</v>
      </c>
      <c r="J131" s="145">
        <f t="shared" si="49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50"/>
        <v>0</v>
      </c>
      <c r="U131" s="68">
        <f t="shared" si="50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9"/>
        <v>0</v>
      </c>
      <c r="J132" s="145">
        <f t="shared" si="49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50"/>
        <v>0</v>
      </c>
      <c r="U132" s="68">
        <f t="shared" si="50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9"/>
        <v>0</v>
      </c>
      <c r="J133" s="145">
        <f t="shared" si="49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50"/>
        <v>0</v>
      </c>
      <c r="U133" s="68">
        <f t="shared" si="50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9"/>
        <v>0</v>
      </c>
      <c r="J134" s="145">
        <f t="shared" si="49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50"/>
        <v>0</v>
      </c>
      <c r="U134" s="68">
        <f t="shared" si="50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9"/>
        <v>0</v>
      </c>
      <c r="J135" s="145">
        <f t="shared" si="49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50"/>
        <v>0</v>
      </c>
      <c r="U135" s="68">
        <f t="shared" si="50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9"/>
        <v>0</v>
      </c>
      <c r="J136" s="145">
        <f t="shared" si="49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50"/>
        <v>0</v>
      </c>
      <c r="U136" s="68">
        <f t="shared" si="50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9"/>
        <v>0</v>
      </c>
      <c r="J137" s="145">
        <f t="shared" si="49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50"/>
        <v>0</v>
      </c>
      <c r="U137" s="68">
        <f t="shared" si="50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9"/>
        <v>0</v>
      </c>
      <c r="J138" s="145">
        <f t="shared" si="49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50"/>
        <v>0</v>
      </c>
      <c r="U138" s="68">
        <f t="shared" si="50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9"/>
        <v>0</v>
      </c>
      <c r="J139" s="145">
        <f t="shared" si="49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50"/>
        <v>0</v>
      </c>
      <c r="U139" s="68">
        <f t="shared" si="50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9"/>
        <v>0</v>
      </c>
      <c r="J140" s="145">
        <f t="shared" si="49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50"/>
        <v>0</v>
      </c>
      <c r="U140" s="68">
        <f t="shared" si="50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9"/>
        <v>0</v>
      </c>
      <c r="J141" s="145">
        <f t="shared" si="49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50"/>
        <v>50</v>
      </c>
      <c r="U141" s="68">
        <f t="shared" si="50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9"/>
        <v>0</v>
      </c>
      <c r="J142" s="145">
        <f t="shared" si="49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50"/>
        <v>0</v>
      </c>
      <c r="U142" s="68">
        <f t="shared" si="50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9"/>
        <v>0</v>
      </c>
      <c r="J143" s="145">
        <f t="shared" si="49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50"/>
        <v>0</v>
      </c>
      <c r="U143" s="68">
        <f t="shared" si="50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9"/>
        <v>0</v>
      </c>
      <c r="J144" s="145">
        <f t="shared" si="49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50"/>
        <v>0</v>
      </c>
      <c r="U144" s="68">
        <f t="shared" si="50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9"/>
        <v>0</v>
      </c>
      <c r="J145" s="145">
        <f t="shared" si="49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50"/>
        <v>0</v>
      </c>
      <c r="U145" s="68">
        <f t="shared" si="50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9"/>
        <v>0</v>
      </c>
      <c r="J146" s="145">
        <f t="shared" si="49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50"/>
        <v>0</v>
      </c>
      <c r="U146" s="68">
        <f t="shared" si="50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9"/>
        <v>0</v>
      </c>
      <c r="J147" s="145">
        <f t="shared" si="49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50"/>
        <v>0</v>
      </c>
      <c r="U147" s="68">
        <f t="shared" si="50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9"/>
        <v>0</v>
      </c>
      <c r="J148" s="145">
        <f t="shared" si="49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50"/>
        <v>0</v>
      </c>
      <c r="U148" s="68">
        <f t="shared" si="50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9"/>
        <v>0</v>
      </c>
      <c r="J149" s="145">
        <f t="shared" si="49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50"/>
        <v>0</v>
      </c>
      <c r="U149" s="68">
        <f t="shared" si="50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9"/>
        <v>0</v>
      </c>
      <c r="J150" s="145">
        <f t="shared" si="49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50"/>
        <v>0</v>
      </c>
      <c r="U150" s="68">
        <f t="shared" si="50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9"/>
        <v>0</v>
      </c>
      <c r="J151" s="145">
        <f t="shared" si="49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50"/>
        <v>0</v>
      </c>
      <c r="U151" s="68">
        <f t="shared" si="50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9"/>
        <v>0</v>
      </c>
      <c r="J152" s="145">
        <f t="shared" si="49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50"/>
        <v>0</v>
      </c>
      <c r="U152" s="68">
        <f t="shared" si="50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9"/>
        <v>0</v>
      </c>
      <c r="J153" s="145">
        <f t="shared" si="49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50"/>
        <v>0</v>
      </c>
      <c r="U153" s="68">
        <f t="shared" si="50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9"/>
        <v>0</v>
      </c>
      <c r="J154" s="145">
        <f t="shared" si="49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50"/>
        <v>0</v>
      </c>
      <c r="U154" s="68">
        <f t="shared" si="50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9"/>
        <v>0</v>
      </c>
      <c r="J155" s="145">
        <f t="shared" si="49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50"/>
        <v>0</v>
      </c>
      <c r="U155" s="68">
        <f t="shared" si="50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9"/>
        <v>0</v>
      </c>
      <c r="J156" s="145">
        <f t="shared" si="49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50"/>
        <v>0</v>
      </c>
      <c r="U156" s="68">
        <f t="shared" si="50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9"/>
        <v>0</v>
      </c>
      <c r="J157" s="145">
        <f t="shared" si="49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50"/>
        <v>0</v>
      </c>
      <c r="U157" s="68">
        <f t="shared" si="50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9"/>
        <v>0</v>
      </c>
      <c r="J158" s="145">
        <f t="shared" si="49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50"/>
        <v>0</v>
      </c>
      <c r="U158" s="68">
        <f t="shared" si="50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9"/>
        <v>0</v>
      </c>
      <c r="J159" s="145">
        <f t="shared" si="49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50"/>
        <v>0</v>
      </c>
      <c r="U159" s="68">
        <f t="shared" si="50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9"/>
        <v>0</v>
      </c>
      <c r="J160" s="145">
        <f t="shared" si="49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50"/>
        <v>0</v>
      </c>
      <c r="U160" s="68">
        <f t="shared" si="50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9"/>
        <v>0</v>
      </c>
      <c r="J161" s="145">
        <f t="shared" si="49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50"/>
        <v>0</v>
      </c>
      <c r="U161" s="68">
        <f t="shared" si="50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9"/>
        <v>0</v>
      </c>
      <c r="J162" s="145">
        <f t="shared" si="49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50"/>
        <v>0</v>
      </c>
      <c r="U162" s="68">
        <f t="shared" si="50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9"/>
        <v>0</v>
      </c>
      <c r="J163" s="145">
        <f t="shared" si="49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50"/>
        <v>0</v>
      </c>
      <c r="U163" s="68">
        <f t="shared" si="50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9"/>
        <v>0</v>
      </c>
      <c r="J164" s="145">
        <f t="shared" si="49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50"/>
        <v>0</v>
      </c>
      <c r="U164" s="68">
        <f t="shared" si="50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9"/>
        <v>0</v>
      </c>
      <c r="J165" s="145">
        <f t="shared" si="49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50"/>
        <v>0</v>
      </c>
      <c r="U165" s="68">
        <f t="shared" si="50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9"/>
        <v>0</v>
      </c>
      <c r="J166" s="147">
        <f t="shared" si="49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50"/>
        <v>0</v>
      </c>
      <c r="U166" s="70">
        <f t="shared" si="50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1">SUM(C127:C166)</f>
        <v>598</v>
      </c>
      <c r="D167" s="153">
        <f t="shared" si="51"/>
        <v>29099</v>
      </c>
      <c r="E167" s="152">
        <f t="shared" si="51"/>
        <v>712</v>
      </c>
      <c r="F167" s="153">
        <f t="shared" si="51"/>
        <v>35292</v>
      </c>
      <c r="G167" s="152">
        <f t="shared" si="51"/>
        <v>927</v>
      </c>
      <c r="H167" s="153">
        <f t="shared" si="51"/>
        <v>45537</v>
      </c>
      <c r="I167" s="152">
        <f t="shared" si="51"/>
        <v>383</v>
      </c>
      <c r="J167" s="153">
        <f t="shared" si="51"/>
        <v>18854</v>
      </c>
      <c r="L167" s="73" t="s">
        <v>57</v>
      </c>
      <c r="M167" s="74"/>
      <c r="N167" s="75">
        <f t="shared" ref="N167:U167" si="52">SUM(N127:N166)</f>
        <v>50</v>
      </c>
      <c r="O167" s="76">
        <f t="shared" si="52"/>
        <v>2000</v>
      </c>
      <c r="P167" s="75">
        <f t="shared" si="52"/>
        <v>1050</v>
      </c>
      <c r="Q167" s="76">
        <f t="shared" si="52"/>
        <v>42000</v>
      </c>
      <c r="R167" s="75">
        <f t="shared" si="52"/>
        <v>1050</v>
      </c>
      <c r="S167" s="76">
        <f t="shared" si="52"/>
        <v>42000</v>
      </c>
      <c r="T167" s="75">
        <f t="shared" si="52"/>
        <v>50</v>
      </c>
      <c r="U167" s="76">
        <f t="shared" si="52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2" t="s">
        <v>81</v>
      </c>
      <c r="C172" s="182"/>
      <c r="D172" s="182"/>
      <c r="E172" s="182"/>
      <c r="F172" s="182"/>
      <c r="G172" s="182"/>
      <c r="H172" s="182"/>
      <c r="I172" s="182"/>
      <c r="J172" s="182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2021-12-20T05:47:03Z</cp:lastPrinted>
  <dcterms:created xsi:type="dcterms:W3CDTF">2021-02-23T02:36:29Z</dcterms:created>
  <dcterms:modified xsi:type="dcterms:W3CDTF">2021-12-20T05:47:05Z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