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24226"/>
  <bookViews>
    <workbookView xWindow="65416" yWindow="65416" windowWidth="29040" windowHeight="15720" activeTab="0"/>
  </bookViews>
  <sheets>
    <sheet name="10品目別管理表 (令和4年7月) " sheetId="19" r:id="rId1"/>
    <sheet name="(令和4年6月) " sheetId="17" r:id="rId2"/>
    <sheet name="(令和4年5月) " sheetId="9" r:id="rId3"/>
    <sheet name="(令和4年4月) " sheetId="6" r:id="rId4"/>
    <sheet name="(令和4年3月) " sheetId="18" r:id="rId5"/>
  </sheets>
  <definedNames>
    <definedName name="_xlnm.Print_Area" localSheetId="4">'(令和4年3月) '!$A$1:$Z$49</definedName>
    <definedName name="_xlnm.Print_Area" localSheetId="3">'(令和4年4月) '!$A$1:$Z$49</definedName>
    <definedName name="_xlnm.Print_Area" localSheetId="2">'(令和4年5月) '!$A$1:$Z$49</definedName>
    <definedName name="_xlnm.Print_Area" localSheetId="1">'(令和4年6月) '!$A$1:$Z$49</definedName>
    <definedName name="_xlnm.Print_Area" localSheetId="0">'10品目別管理表 (令和4年7月) '!$A$1:$Z$49</definedName>
  </definedNames>
  <calcPr calcId="191029"/>
  <extLst/>
</workbook>
</file>

<file path=xl/sharedStrings.xml><?xml version="1.0" encoding="utf-8"?>
<sst xmlns="http://schemas.openxmlformats.org/spreadsheetml/2006/main" count="640" uniqueCount="68">
  <si>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</si>
  <si>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</si>
  <si>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</si>
  <si>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</si>
  <si>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</si>
  <si>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</si>
  <si>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</si>
  <si>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</si>
  <si>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</si>
  <si>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</si>
  <si>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</si>
  <si>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</si>
  <si>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</si>
  <si>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</si>
  <si>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</si>
  <si>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</si>
  <si>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</si>
  <si>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</si>
  <si>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</si>
  <si>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</si>
  <si>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</si>
  <si>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</si>
  <si>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</si>
  <si>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</si>
  <si>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</si>
  <si>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</si>
  <si>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</si>
  <si>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</si>
  <si>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</si>
  <si>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</si>
  <si>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</si>
  <si>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</si>
  <si>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</si>
  <si>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</si>
  <si>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</si>
  <si>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</si>
  <si>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</si>
  <si>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</si>
  <si>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</si>
  <si>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</si>
  <si>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</si>
  <si>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</si>
  <si>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</si>
  <si>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</si>
  <si>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</si>
  <si>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</si>
  <si>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</si>
  <si>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</si>
  <si>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</si>
  <si>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</si>
  <si>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</si>
  <si>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</si>
  <si>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</si>
  <si>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</si>
  <si>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</si>
  <si>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</si>
  <si>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</si>
  <si>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</si>
  <si>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</si>
  <si>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</si>
  <si>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</si>
  <si>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</si>
  <si>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</si>
  <si>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令和4年6月</t>
  </si>
  <si>
    <t>令和4年5月</t>
  </si>
  <si>
    <t>令和4年4月</t>
  </si>
  <si>
    <t>令和4年3月</t>
  </si>
  <si>
    <t>令和4年7月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</si>
</sst>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0.0_ "/>
    <numFmt numFmtId="178" formatCode="#,##0.0_ ;[Red]\-#,##0.0\ "/>
    <numFmt numFmtId="179" formatCode="#,##0;&quot;△ &quot;#,##0"/>
    <numFmt numFmtId="180" formatCode="0_ "/>
  </numFmts>
  <fonts count="11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  <font>
      <sz val="11"/>
      <name val="Calibri"/>
      <family val="3"/>
      <scheme val="minor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213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38" fontId="2" fillId="0" borderId="9" xfId="21" applyBorder="1" applyAlignment="1">
      <alignment horizontal="right"/>
    </xf>
    <xf numFmtId="38" fontId="2" fillId="0" borderId="10" xfId="21" applyBorder="1" applyAlignment="1">
      <alignment horizontal="right"/>
    </xf>
    <xf numFmtId="0" fontId="2" fillId="0" borderId="40" xfId="22" applyBorder="1" applyAlignment="1">
      <alignment horizontal="center"/>
      <protection/>
    </xf>
    <xf numFmtId="38" fontId="2" fillId="0" borderId="22" xfId="21" applyBorder="1" applyAlignment="1">
      <alignment horizontal="right"/>
    </xf>
    <xf numFmtId="38" fontId="2" fillId="0" borderId="16" xfId="21" applyBorder="1" applyAlignment="1">
      <alignment horizontal="right"/>
    </xf>
    <xf numFmtId="0" fontId="2" fillId="0" borderId="35" xfId="22" applyBorder="1" applyAlignment="1">
      <alignment horizontal="center"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3" fontId="10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10" fillId="0" borderId="9" xfId="0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0" fontId="10" fillId="0" borderId="20" xfId="0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6" xfId="0" applyFont="1" applyBorder="1" applyAlignment="1">
      <alignment/>
    </xf>
    <xf numFmtId="38" fontId="3" fillId="0" borderId="51" xfId="22" applyNumberFormat="1" applyFont="1" applyBorder="1">
      <alignment/>
      <protection/>
    </xf>
    <xf numFmtId="0" fontId="2" fillId="0" borderId="51" xfId="22" applyBorder="1">
      <alignment/>
      <protection/>
    </xf>
    <xf numFmtId="0" fontId="5" fillId="0" borderId="51" xfId="22" applyFont="1" applyBorder="1">
      <alignment/>
      <protection/>
    </xf>
    <xf numFmtId="0" fontId="6" fillId="0" borderId="51" xfId="22" applyFont="1" applyBorder="1">
      <alignment/>
      <protection/>
    </xf>
    <xf numFmtId="0" fontId="7" fillId="0" borderId="51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52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3" xfId="22" applyBorder="1" applyAlignment="1">
      <alignment horizontal="center" vertical="center"/>
      <protection/>
    </xf>
    <xf numFmtId="0" fontId="2" fillId="0" borderId="54" xfId="22" applyBorder="1" applyAlignment="1">
      <alignment horizontal="center" vertical="center"/>
      <protection/>
    </xf>
    <xf numFmtId="0" fontId="2" fillId="0" borderId="55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5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176" fontId="2" fillId="0" borderId="2" xfId="21" applyNumberFormat="1" applyBorder="1" applyAlignment="1">
      <alignment horizontal="center"/>
    </xf>
    <xf numFmtId="176" fontId="2" fillId="0" borderId="53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6" xfId="22" applyBorder="1" applyAlignment="1">
      <alignment horizontal="right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2" fillId="0" borderId="53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9" xfId="22" applyBorder="1" applyAlignment="1">
      <alignment vertical="justify"/>
      <protection/>
    </xf>
    <xf numFmtId="0" fontId="10" fillId="0" borderId="60" xfId="0" applyFont="1" applyBorder="1" applyAlignment="1">
      <alignment horizontal="center"/>
    </xf>
    <xf numFmtId="178" fontId="2" fillId="0" borderId="23" xfId="22" applyNumberFormat="1" applyBorder="1" applyAlignment="1">
      <alignment horizontal="center"/>
      <protection/>
    </xf>
    <xf numFmtId="0" fontId="2" fillId="0" borderId="61" xfId="22" applyBorder="1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7" fontId="10" fillId="0" borderId="57" xfId="0" applyNumberFormat="1" applyFont="1" applyBorder="1" applyAlignment="1">
      <alignment horizontal="center"/>
    </xf>
    <xf numFmtId="177" fontId="10" fillId="0" borderId="58" xfId="0" applyNumberFormat="1" applyFont="1" applyBorder="1" applyAlignment="1">
      <alignment horizontal="center"/>
    </xf>
    <xf numFmtId="180" fontId="2" fillId="0" borderId="23" xfId="22" applyNumberFormat="1" applyBorder="1" applyAlignment="1">
      <alignment horizontal="center"/>
      <protection/>
    </xf>
    <xf numFmtId="180" fontId="2" fillId="0" borderId="61" xfId="22" applyNumberFormat="1" applyBorder="1" applyAlignment="1">
      <alignment horizontal="center"/>
      <protection/>
    </xf>
    <xf numFmtId="177" fontId="2" fillId="0" borderId="23" xfId="22" applyNumberFormat="1" applyBorder="1" applyAlignment="1">
      <alignment horizontal="center"/>
      <protection/>
    </xf>
    <xf numFmtId="177" fontId="2" fillId="0" borderId="61" xfId="22" applyNumberFormat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94A1-FC88-486C-AF2D-F3A12DF6285F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:X22"/>
    </sheetView>
  </sheetViews>
  <sheetFormatPr defaultColWidth="9.140625" defaultRowHeight="15"/>
  <cols>
    <col min="1" max="1" width="2.57421875" style="143" customWidth="1"/>
    <col min="2" max="2" width="3.140625" style="143" customWidth="1"/>
    <col min="3" max="3" width="12.57421875" style="143" customWidth="1"/>
    <col min="4" max="4" width="7.28125" style="143" customWidth="1"/>
    <col min="5" max="5" width="7.57421875" style="143" customWidth="1"/>
    <col min="6" max="6" width="10.140625" style="143" customWidth="1"/>
    <col min="7" max="7" width="7.57421875" style="143" customWidth="1"/>
    <col min="8" max="8" width="10.140625" style="143" customWidth="1"/>
    <col min="9" max="9" width="7.57421875" style="143" customWidth="1"/>
    <col min="10" max="10" width="10.140625" style="143" customWidth="1"/>
    <col min="11" max="11" width="7.57421875" style="143" customWidth="1"/>
    <col min="12" max="12" width="10.140625" style="143" customWidth="1"/>
    <col min="13" max="13" width="7.57421875" style="143" customWidth="1"/>
    <col min="14" max="14" width="10.140625" style="143" customWidth="1"/>
    <col min="15" max="15" width="7.57421875" style="143" customWidth="1"/>
    <col min="16" max="16" width="10.140625" style="143" customWidth="1"/>
    <col min="17" max="17" width="8.140625" style="143" customWidth="1"/>
    <col min="18" max="18" width="11.140625" style="143" customWidth="1"/>
    <col min="19" max="19" width="8.140625" style="143" customWidth="1"/>
    <col min="20" max="20" width="11.140625" style="143" customWidth="1"/>
    <col min="21" max="21" width="8.140625" style="143" customWidth="1"/>
    <col min="22" max="22" width="11.140625" style="143" customWidth="1"/>
    <col min="23" max="23" width="7.57421875" style="143" customWidth="1"/>
    <col min="24" max="24" width="10.421875" style="143" bestFit="1" customWidth="1"/>
    <col min="25" max="25" width="8.57421875" style="143" customWidth="1"/>
    <col min="26" max="26" width="11.57421875" style="143" customWidth="1"/>
    <col min="27" max="16384" width="9.00390625" style="143" customWidth="1"/>
  </cols>
  <sheetData>
    <row r="1" spans="1:26" ht="29.25" thickBot="1">
      <c r="A1" s="164" t="s">
        <v>67</v>
      </c>
      <c r="B1" s="165"/>
      <c r="C1" s="165"/>
      <c r="D1" s="165"/>
      <c r="E1" s="166" t="s">
        <v>0</v>
      </c>
      <c r="F1" s="167"/>
      <c r="G1" s="167"/>
      <c r="H1" s="167"/>
      <c r="J1" s="168" t="s">
        <v>1</v>
      </c>
      <c r="K1" s="165"/>
      <c r="L1" s="1" t="s">
        <v>2</v>
      </c>
      <c r="M1" s="1" t="s">
        <v>3</v>
      </c>
      <c r="N1" s="1" t="s">
        <v>4</v>
      </c>
      <c r="O1" s="168" t="s">
        <v>5</v>
      </c>
      <c r="P1" s="165"/>
      <c r="Q1" s="165"/>
      <c r="R1" s="1"/>
      <c r="S1" s="1"/>
      <c r="T1" s="1"/>
      <c r="V1" s="1"/>
      <c r="W1" s="1"/>
      <c r="X1" s="142" t="s">
        <v>6</v>
      </c>
      <c r="Y1" s="1"/>
      <c r="Z1" s="1"/>
    </row>
    <row r="2" spans="1:26" ht="15">
      <c r="A2" s="4"/>
      <c r="B2" s="5"/>
      <c r="C2" s="5"/>
      <c r="D2" s="6"/>
      <c r="E2" s="169" t="s">
        <v>7</v>
      </c>
      <c r="F2" s="170"/>
      <c r="G2" s="171" t="s">
        <v>8</v>
      </c>
      <c r="H2" s="171"/>
      <c r="I2" s="172" t="s">
        <v>9</v>
      </c>
      <c r="J2" s="173"/>
      <c r="K2" s="171" t="s">
        <v>10</v>
      </c>
      <c r="L2" s="171"/>
      <c r="M2" s="172" t="s">
        <v>11</v>
      </c>
      <c r="N2" s="173"/>
      <c r="O2" s="171" t="s">
        <v>12</v>
      </c>
      <c r="P2" s="171"/>
      <c r="Q2" s="172" t="s">
        <v>13</v>
      </c>
      <c r="R2" s="173"/>
      <c r="S2" s="171" t="s">
        <v>14</v>
      </c>
      <c r="T2" s="171"/>
      <c r="U2" s="172" t="s">
        <v>15</v>
      </c>
      <c r="V2" s="173"/>
      <c r="W2" s="171" t="s">
        <v>16</v>
      </c>
      <c r="X2" s="171"/>
      <c r="Y2" s="174" t="s">
        <v>17</v>
      </c>
      <c r="Z2" s="175"/>
    </row>
    <row r="3" spans="1:26" ht="18.75">
      <c r="A3" s="7"/>
      <c r="C3" s="178"/>
      <c r="D3" s="179"/>
      <c r="E3" s="180" t="s">
        <v>53</v>
      </c>
      <c r="F3" s="181"/>
      <c r="G3" s="182" t="s">
        <v>54</v>
      </c>
      <c r="H3" s="182"/>
      <c r="I3" s="180" t="s">
        <v>55</v>
      </c>
      <c r="J3" s="181"/>
      <c r="K3" s="182" t="s">
        <v>56</v>
      </c>
      <c r="L3" s="182"/>
      <c r="M3" s="180" t="s">
        <v>57</v>
      </c>
      <c r="N3" s="181"/>
      <c r="O3" s="182">
        <v>26</v>
      </c>
      <c r="P3" s="182"/>
      <c r="Q3" s="180" t="s">
        <v>58</v>
      </c>
      <c r="R3" s="181"/>
      <c r="S3" s="182" t="s">
        <v>59</v>
      </c>
      <c r="T3" s="182"/>
      <c r="U3" s="180" t="s">
        <v>60</v>
      </c>
      <c r="V3" s="181"/>
      <c r="W3" s="182">
        <v>40</v>
      </c>
      <c r="X3" s="182"/>
      <c r="Y3" s="176"/>
      <c r="Z3" s="17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44" t="s">
        <v>21</v>
      </c>
      <c r="E5" s="13">
        <v>723</v>
      </c>
      <c r="F5" s="14">
        <v>48046</v>
      </c>
      <c r="G5" s="15">
        <v>30</v>
      </c>
      <c r="H5" s="16">
        <v>5400</v>
      </c>
      <c r="I5" s="13">
        <v>1555</v>
      </c>
      <c r="J5" s="14">
        <v>4583664</v>
      </c>
      <c r="K5" s="17">
        <v>1640</v>
      </c>
      <c r="L5" s="18">
        <v>3249720</v>
      </c>
      <c r="M5" s="13">
        <v>486.6</v>
      </c>
      <c r="N5" s="79">
        <v>201502</v>
      </c>
      <c r="O5" s="19">
        <v>690</v>
      </c>
      <c r="P5" s="18">
        <v>49753</v>
      </c>
      <c r="Q5" s="13">
        <v>12226</v>
      </c>
      <c r="R5" s="14">
        <v>1976489</v>
      </c>
      <c r="S5" s="19">
        <v>19478</v>
      </c>
      <c r="T5" s="18">
        <v>322200281</v>
      </c>
      <c r="U5" s="13">
        <v>2765</v>
      </c>
      <c r="V5" s="14">
        <v>1059049</v>
      </c>
      <c r="W5" s="13">
        <v>328</v>
      </c>
      <c r="X5" s="18">
        <v>95954</v>
      </c>
      <c r="Y5" s="20">
        <f aca="true" t="shared" si="0" ref="Y5:Z19">+W5+U5+S5+Q5+O5+M5+K5+I5+G5+E5</f>
        <v>39921.6</v>
      </c>
      <c r="Z5" s="21">
        <f t="shared" si="0"/>
        <v>333469858</v>
      </c>
    </row>
    <row r="6" spans="1:26" ht="18.95" customHeight="1">
      <c r="A6" s="7"/>
      <c r="B6" s="22"/>
      <c r="C6" s="137"/>
      <c r="D6" s="140" t="s">
        <v>22</v>
      </c>
      <c r="E6" s="23">
        <v>871</v>
      </c>
      <c r="F6" s="24">
        <v>50178</v>
      </c>
      <c r="G6" s="25">
        <v>30</v>
      </c>
      <c r="H6" s="26">
        <v>5400</v>
      </c>
      <c r="I6" s="27">
        <v>1470</v>
      </c>
      <c r="J6" s="21">
        <v>4369395</v>
      </c>
      <c r="K6" s="25">
        <v>1290</v>
      </c>
      <c r="L6" s="26">
        <v>2538624</v>
      </c>
      <c r="M6" s="27">
        <v>493.3</v>
      </c>
      <c r="N6" s="80">
        <v>202515</v>
      </c>
      <c r="O6" s="25">
        <v>600</v>
      </c>
      <c r="P6" s="26">
        <v>37293</v>
      </c>
      <c r="Q6" s="27">
        <v>12895</v>
      </c>
      <c r="R6" s="21">
        <v>2077354</v>
      </c>
      <c r="S6" s="25">
        <v>18832</v>
      </c>
      <c r="T6" s="26">
        <v>322493403</v>
      </c>
      <c r="U6" s="27">
        <v>2124</v>
      </c>
      <c r="V6" s="21">
        <v>556079</v>
      </c>
      <c r="W6" s="27">
        <v>240</v>
      </c>
      <c r="X6" s="26">
        <v>47590</v>
      </c>
      <c r="Y6" s="20">
        <f t="shared" si="0"/>
        <v>38845.3</v>
      </c>
      <c r="Z6" s="21">
        <f t="shared" si="0"/>
        <v>332377831</v>
      </c>
    </row>
    <row r="7" spans="1:26" ht="18.95" customHeight="1" thickBot="1">
      <c r="A7" s="7" t="s">
        <v>23</v>
      </c>
      <c r="B7" s="22"/>
      <c r="C7" s="138"/>
      <c r="D7" s="28" t="s">
        <v>24</v>
      </c>
      <c r="E7" s="23">
        <v>1603</v>
      </c>
      <c r="F7" s="36">
        <v>249532</v>
      </c>
      <c r="G7" s="29">
        <v>151</v>
      </c>
      <c r="H7" s="30">
        <v>74238</v>
      </c>
      <c r="I7" s="31">
        <v>1530</v>
      </c>
      <c r="J7" s="32">
        <v>2731817</v>
      </c>
      <c r="K7" s="81">
        <v>5063</v>
      </c>
      <c r="L7" s="30">
        <v>10201285</v>
      </c>
      <c r="M7" s="23">
        <v>1141.7</v>
      </c>
      <c r="N7" s="24">
        <v>262885</v>
      </c>
      <c r="O7" s="33">
        <v>2988</v>
      </c>
      <c r="P7" s="34">
        <v>562714</v>
      </c>
      <c r="Q7" s="23">
        <v>33984</v>
      </c>
      <c r="R7" s="24">
        <v>5229520</v>
      </c>
      <c r="S7" s="33">
        <v>24591</v>
      </c>
      <c r="T7" s="34">
        <v>1535143</v>
      </c>
      <c r="U7" s="23">
        <v>3419</v>
      </c>
      <c r="V7" s="24">
        <v>1992793</v>
      </c>
      <c r="W7" s="23">
        <v>1158</v>
      </c>
      <c r="X7" s="34">
        <v>301343</v>
      </c>
      <c r="Y7" s="31">
        <f t="shared" si="0"/>
        <v>75628.7</v>
      </c>
      <c r="Z7" s="24">
        <f t="shared" si="0"/>
        <v>23141270</v>
      </c>
    </row>
    <row r="8" spans="1:26" ht="18.95" customHeight="1">
      <c r="A8" s="7"/>
      <c r="B8" s="22" t="s">
        <v>25</v>
      </c>
      <c r="C8" s="2" t="s">
        <v>26</v>
      </c>
      <c r="D8" s="144" t="s">
        <v>21</v>
      </c>
      <c r="E8" s="13">
        <v>148</v>
      </c>
      <c r="F8" s="14">
        <v>23147</v>
      </c>
      <c r="G8" s="15">
        <v>151</v>
      </c>
      <c r="H8" s="16">
        <v>91400</v>
      </c>
      <c r="I8" s="13">
        <v>88</v>
      </c>
      <c r="J8" s="14">
        <v>21606</v>
      </c>
      <c r="K8" s="17">
        <v>22</v>
      </c>
      <c r="L8" s="18">
        <v>5734</v>
      </c>
      <c r="M8" s="13">
        <v>7030</v>
      </c>
      <c r="N8" s="79">
        <v>1291429</v>
      </c>
      <c r="O8" s="19">
        <v>0</v>
      </c>
      <c r="P8" s="18">
        <v>0</v>
      </c>
      <c r="Q8" s="13">
        <v>7707</v>
      </c>
      <c r="R8" s="14">
        <v>1682449</v>
      </c>
      <c r="S8" s="19">
        <v>35616</v>
      </c>
      <c r="T8" s="18">
        <v>4867381</v>
      </c>
      <c r="U8" s="13">
        <v>316</v>
      </c>
      <c r="V8" s="14">
        <v>27575</v>
      </c>
      <c r="W8" s="13">
        <v>18</v>
      </c>
      <c r="X8" s="18">
        <v>900</v>
      </c>
      <c r="Y8" s="13">
        <f t="shared" si="0"/>
        <v>51096</v>
      </c>
      <c r="Z8" s="14">
        <f t="shared" si="0"/>
        <v>8011621</v>
      </c>
    </row>
    <row r="9" spans="1:26" ht="18.95" customHeight="1">
      <c r="A9" s="7" t="s">
        <v>27</v>
      </c>
      <c r="B9" s="22"/>
      <c r="C9" s="137"/>
      <c r="D9" s="140" t="s">
        <v>22</v>
      </c>
      <c r="E9" s="23">
        <v>165</v>
      </c>
      <c r="F9" s="24">
        <v>27064</v>
      </c>
      <c r="G9" s="25">
        <v>158</v>
      </c>
      <c r="H9" s="26">
        <v>85200</v>
      </c>
      <c r="I9" s="27">
        <v>78</v>
      </c>
      <c r="J9" s="21">
        <v>22460</v>
      </c>
      <c r="K9" s="25">
        <v>5</v>
      </c>
      <c r="L9" s="26">
        <v>90</v>
      </c>
      <c r="M9" s="27">
        <v>6529</v>
      </c>
      <c r="N9" s="80">
        <v>1214990</v>
      </c>
      <c r="O9" s="25">
        <v>0</v>
      </c>
      <c r="P9" s="26">
        <v>0</v>
      </c>
      <c r="Q9" s="27">
        <v>7606</v>
      </c>
      <c r="R9" s="21">
        <v>1629478</v>
      </c>
      <c r="S9" s="25">
        <v>35007</v>
      </c>
      <c r="T9" s="26">
        <v>4825790</v>
      </c>
      <c r="U9" s="27">
        <v>724</v>
      </c>
      <c r="V9" s="21">
        <v>63055</v>
      </c>
      <c r="W9" s="27">
        <v>18</v>
      </c>
      <c r="X9" s="26">
        <v>900</v>
      </c>
      <c r="Y9" s="20">
        <f t="shared" si="0"/>
        <v>50290</v>
      </c>
      <c r="Z9" s="21">
        <f t="shared" si="0"/>
        <v>7869027</v>
      </c>
    </row>
    <row r="10" spans="1:26" ht="18.95" customHeight="1" thickBot="1">
      <c r="A10" s="7"/>
      <c r="B10" s="22"/>
      <c r="C10" s="138"/>
      <c r="D10" s="28" t="s">
        <v>24</v>
      </c>
      <c r="E10" s="35">
        <v>121</v>
      </c>
      <c r="F10" s="36">
        <v>17524</v>
      </c>
      <c r="G10" s="29">
        <v>222</v>
      </c>
      <c r="H10" s="30">
        <v>110400</v>
      </c>
      <c r="I10" s="37">
        <v>164</v>
      </c>
      <c r="J10" s="38">
        <v>34260</v>
      </c>
      <c r="K10" s="81">
        <v>199</v>
      </c>
      <c r="L10" s="30">
        <v>10511</v>
      </c>
      <c r="M10" s="35">
        <v>9487</v>
      </c>
      <c r="N10" s="36">
        <v>2049789</v>
      </c>
      <c r="O10" s="29">
        <v>0</v>
      </c>
      <c r="P10" s="30">
        <v>0</v>
      </c>
      <c r="Q10" s="35">
        <v>12327</v>
      </c>
      <c r="R10" s="36">
        <v>1519254</v>
      </c>
      <c r="S10" s="29">
        <v>5775</v>
      </c>
      <c r="T10" s="30">
        <v>792441</v>
      </c>
      <c r="U10" s="35">
        <v>1384</v>
      </c>
      <c r="V10" s="36">
        <v>91660</v>
      </c>
      <c r="W10" s="35">
        <v>15</v>
      </c>
      <c r="X10" s="30">
        <v>100</v>
      </c>
      <c r="Y10" s="37">
        <f t="shared" si="0"/>
        <v>29694</v>
      </c>
      <c r="Z10" s="36">
        <f t="shared" si="0"/>
        <v>4625939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5354</v>
      </c>
      <c r="K11" s="17">
        <v>0</v>
      </c>
      <c r="L11" s="18">
        <v>0</v>
      </c>
      <c r="M11" s="13">
        <v>62</v>
      </c>
      <c r="N11" s="79">
        <v>22800</v>
      </c>
      <c r="O11" s="19">
        <v>0</v>
      </c>
      <c r="P11" s="18">
        <v>0</v>
      </c>
      <c r="Q11" s="13">
        <v>2660</v>
      </c>
      <c r="R11" s="14">
        <v>633290</v>
      </c>
      <c r="S11" s="19">
        <v>2</v>
      </c>
      <c r="T11" s="18">
        <v>2250</v>
      </c>
      <c r="U11" s="13">
        <v>7</v>
      </c>
      <c r="V11" s="14">
        <v>953</v>
      </c>
      <c r="W11" s="13">
        <v>4</v>
      </c>
      <c r="X11" s="18">
        <v>22750</v>
      </c>
      <c r="Y11" s="13">
        <f>+W11+U11+S11+Q11+O11+M11+K11+I11+G11+E11</f>
        <v>2831</v>
      </c>
      <c r="Z11" s="14">
        <f t="shared" si="0"/>
        <v>762397</v>
      </c>
    </row>
    <row r="12" spans="1:26" ht="18.95" customHeight="1">
      <c r="A12" s="7"/>
      <c r="B12" s="7"/>
      <c r="C12" s="137"/>
      <c r="D12" s="141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</v>
      </c>
      <c r="J12" s="21">
        <v>1351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2587</v>
      </c>
      <c r="R12" s="21">
        <v>619734</v>
      </c>
      <c r="S12" s="25">
        <v>0</v>
      </c>
      <c r="T12" s="26">
        <v>0</v>
      </c>
      <c r="U12" s="27">
        <v>7</v>
      </c>
      <c r="V12" s="21">
        <v>953</v>
      </c>
      <c r="W12" s="27">
        <v>0</v>
      </c>
      <c r="X12" s="26">
        <v>0</v>
      </c>
      <c r="Y12" s="20">
        <f aca="true" t="shared" si="1" ref="Y12:Y19">+W12+U12+S12+Q12+O12+M12+K12+I12+G12+E12</f>
        <v>2685</v>
      </c>
      <c r="Z12" s="21">
        <f t="shared" si="0"/>
        <v>712038</v>
      </c>
    </row>
    <row r="13" spans="1:26" ht="18.95" customHeight="1" thickBot="1">
      <c r="A13" s="7"/>
      <c r="B13" s="7"/>
      <c r="C13" s="13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103</v>
      </c>
      <c r="J13" s="38">
        <v>34013</v>
      </c>
      <c r="K13" s="81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7557</v>
      </c>
      <c r="R13" s="36">
        <v>1984102</v>
      </c>
      <c r="S13" s="29">
        <v>2</v>
      </c>
      <c r="T13" s="30">
        <v>2250</v>
      </c>
      <c r="U13" s="35">
        <v>48</v>
      </c>
      <c r="V13" s="36">
        <v>6088</v>
      </c>
      <c r="W13" s="35">
        <v>4</v>
      </c>
      <c r="X13" s="30">
        <v>22750</v>
      </c>
      <c r="Y13" s="37">
        <f t="shared" si="1"/>
        <v>7975.1</v>
      </c>
      <c r="Z13" s="36">
        <f t="shared" si="0"/>
        <v>2271003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44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1582</v>
      </c>
      <c r="N14" s="79">
        <v>209073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1582</v>
      </c>
      <c r="Z14" s="14">
        <f t="shared" si="0"/>
        <v>209073</v>
      </c>
    </row>
    <row r="15" spans="1:26" ht="18.95" customHeight="1">
      <c r="A15" s="7"/>
      <c r="B15" s="22"/>
      <c r="C15" s="137"/>
      <c r="D15" s="140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1487</v>
      </c>
      <c r="N15" s="80">
        <v>98301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1487</v>
      </c>
      <c r="Z15" s="24">
        <f t="shared" si="0"/>
        <v>98301</v>
      </c>
    </row>
    <row r="16" spans="1:26" ht="18.95" customHeight="1" thickBot="1">
      <c r="A16" s="7" t="s">
        <v>34</v>
      </c>
      <c r="B16" s="22"/>
      <c r="C16" s="13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4488</v>
      </c>
      <c r="N16" s="36">
        <v>590343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4488</v>
      </c>
      <c r="Z16" s="36">
        <f t="shared" si="0"/>
        <v>590343</v>
      </c>
    </row>
    <row r="17" spans="1:26" ht="18.95" customHeight="1">
      <c r="A17" s="7"/>
      <c r="B17" s="22"/>
      <c r="C17" s="2" t="s">
        <v>35</v>
      </c>
      <c r="D17" s="144" t="s">
        <v>21</v>
      </c>
      <c r="E17" s="13">
        <v>0</v>
      </c>
      <c r="F17" s="14">
        <v>0</v>
      </c>
      <c r="G17" s="19">
        <v>841</v>
      </c>
      <c r="H17" s="18">
        <v>243581</v>
      </c>
      <c r="I17" s="13">
        <v>337</v>
      </c>
      <c r="J17" s="14">
        <v>193884</v>
      </c>
      <c r="K17" s="19">
        <v>17</v>
      </c>
      <c r="L17" s="18">
        <v>4745</v>
      </c>
      <c r="M17" s="13">
        <v>788.1279999999999</v>
      </c>
      <c r="N17" s="79">
        <v>326192</v>
      </c>
      <c r="O17" s="19">
        <v>3623</v>
      </c>
      <c r="P17" s="18">
        <v>1429257</v>
      </c>
      <c r="Q17" s="13">
        <v>4795</v>
      </c>
      <c r="R17" s="14">
        <v>1108174</v>
      </c>
      <c r="S17" s="19">
        <v>253</v>
      </c>
      <c r="T17" s="18">
        <v>56276</v>
      </c>
      <c r="U17" s="13">
        <v>0</v>
      </c>
      <c r="V17" s="14">
        <v>0</v>
      </c>
      <c r="W17" s="13">
        <v>6567</v>
      </c>
      <c r="X17" s="18">
        <v>1437406</v>
      </c>
      <c r="Y17" s="41">
        <f t="shared" si="1"/>
        <v>17221.128</v>
      </c>
      <c r="Z17" s="42">
        <f t="shared" si="0"/>
        <v>4799515</v>
      </c>
    </row>
    <row r="18" spans="1:26" ht="18.95" customHeight="1">
      <c r="A18" s="7" t="s">
        <v>36</v>
      </c>
      <c r="B18" s="22"/>
      <c r="C18" s="137"/>
      <c r="D18" s="140" t="s">
        <v>22</v>
      </c>
      <c r="E18" s="27">
        <v>83</v>
      </c>
      <c r="F18" s="21">
        <v>19246</v>
      </c>
      <c r="G18" s="25">
        <v>905</v>
      </c>
      <c r="H18" s="26">
        <v>274404</v>
      </c>
      <c r="I18" s="27">
        <v>342</v>
      </c>
      <c r="J18" s="21">
        <v>195168</v>
      </c>
      <c r="K18" s="25">
        <v>86</v>
      </c>
      <c r="L18" s="26">
        <v>65335</v>
      </c>
      <c r="M18" s="27">
        <v>1008.1759999999999</v>
      </c>
      <c r="N18" s="21">
        <v>334846</v>
      </c>
      <c r="O18" s="25">
        <v>3727</v>
      </c>
      <c r="P18" s="26">
        <v>1474949</v>
      </c>
      <c r="Q18" s="27">
        <v>4787</v>
      </c>
      <c r="R18" s="21">
        <v>1107556</v>
      </c>
      <c r="S18" s="25">
        <v>249</v>
      </c>
      <c r="T18" s="26">
        <v>56607</v>
      </c>
      <c r="U18" s="27">
        <v>5</v>
      </c>
      <c r="V18" s="21">
        <v>1100</v>
      </c>
      <c r="W18" s="27">
        <v>7149</v>
      </c>
      <c r="X18" s="26">
        <v>1540254</v>
      </c>
      <c r="Y18" s="23">
        <f t="shared" si="1"/>
        <v>18341.176</v>
      </c>
      <c r="Z18" s="24">
        <f t="shared" si="0"/>
        <v>5069465</v>
      </c>
    </row>
    <row r="19" spans="1:26" ht="18.95" customHeight="1" thickBot="1">
      <c r="A19" s="7"/>
      <c r="B19" s="22"/>
      <c r="C19" s="138"/>
      <c r="D19" s="43" t="s">
        <v>24</v>
      </c>
      <c r="E19" s="23">
        <v>352</v>
      </c>
      <c r="F19" s="24">
        <v>85267</v>
      </c>
      <c r="G19" s="33">
        <v>945</v>
      </c>
      <c r="H19" s="34">
        <v>273740</v>
      </c>
      <c r="I19" s="23">
        <v>439</v>
      </c>
      <c r="J19" s="24">
        <v>191638</v>
      </c>
      <c r="K19" s="82">
        <v>157</v>
      </c>
      <c r="L19" s="34">
        <v>119565</v>
      </c>
      <c r="M19" s="23">
        <v>1889.224</v>
      </c>
      <c r="N19" s="24">
        <v>735396</v>
      </c>
      <c r="O19" s="33">
        <v>1963</v>
      </c>
      <c r="P19" s="34">
        <v>767472</v>
      </c>
      <c r="Q19" s="23">
        <v>7401</v>
      </c>
      <c r="R19" s="24">
        <v>1993852</v>
      </c>
      <c r="S19" s="33">
        <v>162</v>
      </c>
      <c r="T19" s="34">
        <v>36874</v>
      </c>
      <c r="U19" s="23">
        <v>61</v>
      </c>
      <c r="V19" s="24">
        <v>13420</v>
      </c>
      <c r="W19" s="23">
        <v>6787</v>
      </c>
      <c r="X19" s="34">
        <v>1691517</v>
      </c>
      <c r="Y19" s="35">
        <f t="shared" si="1"/>
        <v>20156.224</v>
      </c>
      <c r="Z19" s="36">
        <f t="shared" si="0"/>
        <v>5908741</v>
      </c>
    </row>
    <row r="20" spans="1:28" ht="18.95" customHeight="1">
      <c r="A20" s="7"/>
      <c r="B20" s="22"/>
      <c r="C20" s="2" t="s">
        <v>17</v>
      </c>
      <c r="D20" s="144" t="s">
        <v>21</v>
      </c>
      <c r="E20" s="13">
        <v>871</v>
      </c>
      <c r="F20" s="14">
        <v>71193</v>
      </c>
      <c r="G20" s="19">
        <v>1097</v>
      </c>
      <c r="H20" s="18">
        <v>415381</v>
      </c>
      <c r="I20" s="13">
        <v>2001</v>
      </c>
      <c r="J20" s="14">
        <v>4804508</v>
      </c>
      <c r="K20" s="19">
        <v>1679</v>
      </c>
      <c r="L20" s="18">
        <v>3260199</v>
      </c>
      <c r="M20" s="13">
        <v>9948.728000000001</v>
      </c>
      <c r="N20" s="14">
        <v>2050996</v>
      </c>
      <c r="O20" s="19">
        <v>4313</v>
      </c>
      <c r="P20" s="18">
        <v>1479010</v>
      </c>
      <c r="Q20" s="13">
        <v>27388</v>
      </c>
      <c r="R20" s="14">
        <v>5400402</v>
      </c>
      <c r="S20" s="19">
        <v>55349</v>
      </c>
      <c r="T20" s="18">
        <v>327126188</v>
      </c>
      <c r="U20" s="13">
        <v>3088</v>
      </c>
      <c r="V20" s="14">
        <v>1087577</v>
      </c>
      <c r="W20" s="13">
        <v>6917</v>
      </c>
      <c r="X20" s="18">
        <v>1557010</v>
      </c>
      <c r="Y20" s="31">
        <f aca="true" t="shared" si="2" ref="Y20:Z20">+Y17+Y14+Y11+Y8+Y5</f>
        <v>112651.728</v>
      </c>
      <c r="Z20" s="32">
        <f t="shared" si="2"/>
        <v>347252464</v>
      </c>
      <c r="AA20" s="3"/>
      <c r="AB20" s="3"/>
    </row>
    <row r="21" spans="1:28" ht="18.95" customHeight="1">
      <c r="A21" s="7" t="s">
        <v>37</v>
      </c>
      <c r="B21" s="22"/>
      <c r="C21" s="137"/>
      <c r="D21" s="140" t="s">
        <v>22</v>
      </c>
      <c r="E21" s="27">
        <v>1119</v>
      </c>
      <c r="F21" s="21">
        <v>96488</v>
      </c>
      <c r="G21" s="25">
        <v>1168</v>
      </c>
      <c r="H21" s="26">
        <v>440004</v>
      </c>
      <c r="I21" s="27">
        <v>1891</v>
      </c>
      <c r="J21" s="21">
        <v>4588374</v>
      </c>
      <c r="K21" s="25">
        <v>1381</v>
      </c>
      <c r="L21" s="26">
        <v>2604049</v>
      </c>
      <c r="M21" s="27">
        <v>9532.475999999999</v>
      </c>
      <c r="N21" s="21">
        <v>1865652</v>
      </c>
      <c r="O21" s="25">
        <v>4327</v>
      </c>
      <c r="P21" s="26">
        <v>1512242</v>
      </c>
      <c r="Q21" s="27">
        <v>27875</v>
      </c>
      <c r="R21" s="21">
        <v>5434122</v>
      </c>
      <c r="S21" s="25">
        <v>54088</v>
      </c>
      <c r="T21" s="26">
        <v>327375800</v>
      </c>
      <c r="U21" s="27">
        <v>2860</v>
      </c>
      <c r="V21" s="21">
        <v>621187</v>
      </c>
      <c r="W21" s="27">
        <v>7407</v>
      </c>
      <c r="X21" s="26">
        <v>1588744</v>
      </c>
      <c r="Y21" s="23">
        <f aca="true" t="shared" si="3" ref="Y21:Z22">+Y18+Y15+Y12+Y9+Y6</f>
        <v>111648.47600000001</v>
      </c>
      <c r="Z21" s="24">
        <f t="shared" si="3"/>
        <v>346126662</v>
      </c>
      <c r="AA21" s="3"/>
      <c r="AB21" s="3"/>
    </row>
    <row r="22" spans="1:28" ht="18.95" customHeight="1" thickBot="1">
      <c r="A22" s="7"/>
      <c r="B22" s="22"/>
      <c r="C22" s="138"/>
      <c r="D22" s="43" t="s">
        <v>24</v>
      </c>
      <c r="E22" s="23">
        <v>2076</v>
      </c>
      <c r="F22" s="24">
        <v>352323</v>
      </c>
      <c r="G22" s="33">
        <v>1513</v>
      </c>
      <c r="H22" s="34">
        <v>653378</v>
      </c>
      <c r="I22" s="23">
        <v>2236</v>
      </c>
      <c r="J22" s="24">
        <v>2991728</v>
      </c>
      <c r="K22" s="33">
        <v>5419</v>
      </c>
      <c r="L22" s="34">
        <v>10331361</v>
      </c>
      <c r="M22" s="23">
        <v>17072.024</v>
      </c>
      <c r="N22" s="24">
        <v>3665213</v>
      </c>
      <c r="O22" s="33">
        <v>4951</v>
      </c>
      <c r="P22" s="34">
        <v>1330186</v>
      </c>
      <c r="Q22" s="23">
        <v>61269</v>
      </c>
      <c r="R22" s="24">
        <v>10726728</v>
      </c>
      <c r="S22" s="33">
        <v>30530</v>
      </c>
      <c r="T22" s="34">
        <v>2366708</v>
      </c>
      <c r="U22" s="23">
        <v>4912</v>
      </c>
      <c r="V22" s="24">
        <v>2103961</v>
      </c>
      <c r="W22" s="23">
        <v>7964</v>
      </c>
      <c r="X22" s="34">
        <v>2015710</v>
      </c>
      <c r="Y22" s="23">
        <f t="shared" si="3"/>
        <v>137942.024</v>
      </c>
      <c r="Z22" s="24">
        <f t="shared" si="3"/>
        <v>36537296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83">
        <f>(E20+E21)/(E22+E41)*100</f>
        <v>45.22727272727273</v>
      </c>
      <c r="F23" s="184"/>
      <c r="G23" s="183">
        <f>(G20+G21)/(G22+G41)*100</f>
        <v>73.13529221827575</v>
      </c>
      <c r="H23" s="184"/>
      <c r="I23" s="183">
        <f>(I20+I21)/(I22+I41)*100</f>
        <v>89.22512608895002</v>
      </c>
      <c r="J23" s="184"/>
      <c r="K23" s="183">
        <f>(K20+K21)/(K22+K41)*100</f>
        <v>29.03225806451613</v>
      </c>
      <c r="L23" s="184"/>
      <c r="M23" s="183">
        <f>(M20+M21)/(M22+M41)*100</f>
        <v>57.760599838185435</v>
      </c>
      <c r="N23" s="184"/>
      <c r="O23" s="183">
        <f>(O20+O21)/(O22+O41)*100</f>
        <v>87.13190802743041</v>
      </c>
      <c r="P23" s="184"/>
      <c r="Q23" s="183">
        <f>(Q20+Q21)/(Q22+Q41)*100</f>
        <v>44.920138183296075</v>
      </c>
      <c r="R23" s="184"/>
      <c r="S23" s="183">
        <f>(S20+S21)/(S22+S41)*100</f>
        <v>183.00807705814478</v>
      </c>
      <c r="T23" s="184"/>
      <c r="U23" s="183">
        <f>(U20+U21)/(U22+U41)*100</f>
        <v>61.98416006669446</v>
      </c>
      <c r="V23" s="184"/>
      <c r="W23" s="183">
        <f>(W20+W21)/(W22+W41)*100</f>
        <v>87.24570593251309</v>
      </c>
      <c r="X23" s="184"/>
      <c r="Y23" s="183">
        <f>(Y20+Y21)/(Y22+Y41)*100</f>
        <v>81.59917028089181</v>
      </c>
      <c r="Z23" s="184"/>
    </row>
    <row r="24" spans="1:26" ht="18.95" customHeight="1">
      <c r="A24" s="7"/>
      <c r="B24" s="22"/>
      <c r="C24" s="45" t="s">
        <v>39</v>
      </c>
      <c r="D24" s="43" t="s">
        <v>40</v>
      </c>
      <c r="E24" s="185">
        <f>F22/E22*1000</f>
        <v>169712.42774566475</v>
      </c>
      <c r="F24" s="186"/>
      <c r="G24" s="187">
        <f>H22/G22*1000</f>
        <v>431842.6966292135</v>
      </c>
      <c r="H24" s="188"/>
      <c r="I24" s="189">
        <f>J22/I22*1000</f>
        <v>1337982.1109123435</v>
      </c>
      <c r="J24" s="190"/>
      <c r="K24" s="187">
        <f>L22/K22*1000</f>
        <v>1906506.9200959587</v>
      </c>
      <c r="L24" s="188"/>
      <c r="M24" s="189">
        <f>N22/M22*1000</f>
        <v>214691.18131511527</v>
      </c>
      <c r="N24" s="190"/>
      <c r="O24" s="187">
        <f>P22/O22*1000</f>
        <v>268670.16764290043</v>
      </c>
      <c r="P24" s="188"/>
      <c r="Q24" s="189">
        <f>R22/Q22*1000</f>
        <v>175075.9437888655</v>
      </c>
      <c r="R24" s="190"/>
      <c r="S24" s="187">
        <f>T22/S22*1000</f>
        <v>77520.7337045529</v>
      </c>
      <c r="T24" s="188"/>
      <c r="U24" s="189">
        <f>V22/U22*1000</f>
        <v>428330.82247557</v>
      </c>
      <c r="V24" s="190"/>
      <c r="W24" s="187">
        <f>X22/W22*1000</f>
        <v>253102.71220492214</v>
      </c>
      <c r="X24" s="188"/>
      <c r="Y24" s="189">
        <f>Z22/Y22*1000</f>
        <v>264874.29240562685</v>
      </c>
      <c r="Z24" s="19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1.5049800922161327</v>
      </c>
      <c r="F25" s="49"/>
      <c r="G25" s="50">
        <f>G22/Y22*100</f>
        <v>1.0968376105602162</v>
      </c>
      <c r="H25" s="51"/>
      <c r="I25" s="48">
        <f>I22/Y22*100</f>
        <v>1.620970850768436</v>
      </c>
      <c r="J25" s="49"/>
      <c r="K25" s="50">
        <f>K22/Y22*100</f>
        <v>3.928462003718316</v>
      </c>
      <c r="L25" s="51"/>
      <c r="M25" s="48">
        <f>M22/Y22*100</f>
        <v>12.376231336144524</v>
      </c>
      <c r="N25" s="49"/>
      <c r="O25" s="50">
        <f>O22/Y22*100</f>
        <v>3.5891890349528293</v>
      </c>
      <c r="P25" s="51"/>
      <c r="Q25" s="48">
        <f>Q22/Y22*100</f>
        <v>44.41648616088162</v>
      </c>
      <c r="R25" s="49"/>
      <c r="S25" s="50">
        <f>S22/Y22*100</f>
        <v>22.132486616261335</v>
      </c>
      <c r="T25" s="51"/>
      <c r="U25" s="48">
        <f>U22/Y22*100</f>
        <v>3.560916287555705</v>
      </c>
      <c r="V25" s="49"/>
      <c r="W25" s="50">
        <f>W22/Y22*100</f>
        <v>5.773440006940887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36"/>
      <c r="E26" s="52"/>
      <c r="F26" s="136"/>
      <c r="G26" s="52"/>
      <c r="H26" s="136"/>
      <c r="I26" s="52"/>
      <c r="J26" s="136"/>
      <c r="K26" s="52"/>
      <c r="L26" s="136"/>
      <c r="M26" s="52"/>
      <c r="N26" s="136"/>
      <c r="O26" s="52"/>
      <c r="P26" s="136"/>
      <c r="Q26" s="52"/>
      <c r="R26" s="136"/>
      <c r="S26" s="52"/>
      <c r="T26" s="136"/>
      <c r="U26" s="52"/>
      <c r="V26" s="136"/>
      <c r="W26" s="52"/>
      <c r="X26" s="136"/>
      <c r="Y26" s="52"/>
      <c r="Z26" s="53"/>
    </row>
    <row r="27" spans="1:26" ht="18.95" customHeight="1">
      <c r="A27" s="22"/>
      <c r="B27" s="193" t="s">
        <v>42</v>
      </c>
      <c r="C27" s="4" t="s">
        <v>43</v>
      </c>
      <c r="D27" s="54" t="s">
        <v>21</v>
      </c>
      <c r="E27" s="146">
        <v>1286</v>
      </c>
      <c r="F27" s="147">
        <v>88981</v>
      </c>
      <c r="G27" s="162">
        <v>659</v>
      </c>
      <c r="H27" s="148">
        <v>199392</v>
      </c>
      <c r="I27" s="146">
        <v>2536</v>
      </c>
      <c r="J27" s="147">
        <v>1919161</v>
      </c>
      <c r="K27" s="150">
        <v>1054</v>
      </c>
      <c r="L27" s="148">
        <v>260620</v>
      </c>
      <c r="M27" s="146">
        <v>7622</v>
      </c>
      <c r="N27" s="147">
        <v>1946419</v>
      </c>
      <c r="O27" s="150">
        <v>4631</v>
      </c>
      <c r="P27" s="148">
        <v>1595167</v>
      </c>
      <c r="Q27" s="146">
        <v>29468</v>
      </c>
      <c r="R27" s="147">
        <v>5714343</v>
      </c>
      <c r="S27" s="150">
        <v>44564</v>
      </c>
      <c r="T27" s="148">
        <v>10773964</v>
      </c>
      <c r="U27" s="146">
        <v>3933</v>
      </c>
      <c r="V27" s="147">
        <v>1491077</v>
      </c>
      <c r="W27" s="146">
        <v>8844</v>
      </c>
      <c r="X27" s="148">
        <v>1837472</v>
      </c>
      <c r="Y27" s="158">
        <v>104597</v>
      </c>
      <c r="Z27" s="159">
        <v>25826596</v>
      </c>
    </row>
    <row r="28" spans="1:26" ht="18.95" customHeight="1">
      <c r="A28" s="22"/>
      <c r="B28" s="194"/>
      <c r="C28" s="7"/>
      <c r="D28" s="57" t="s">
        <v>22</v>
      </c>
      <c r="E28" s="154">
        <v>1332</v>
      </c>
      <c r="F28" s="155">
        <v>176209</v>
      </c>
      <c r="G28" s="152">
        <v>636</v>
      </c>
      <c r="H28" s="153">
        <v>203219</v>
      </c>
      <c r="I28" s="154">
        <v>2515</v>
      </c>
      <c r="J28" s="155">
        <v>1329456</v>
      </c>
      <c r="K28" s="152">
        <v>927</v>
      </c>
      <c r="L28" s="153">
        <v>240330</v>
      </c>
      <c r="M28" s="154">
        <v>7612</v>
      </c>
      <c r="N28" s="155">
        <v>1638853</v>
      </c>
      <c r="O28" s="156">
        <v>4471</v>
      </c>
      <c r="P28" s="153">
        <v>1582532</v>
      </c>
      <c r="Q28" s="154">
        <v>29639</v>
      </c>
      <c r="R28" s="155">
        <v>5856115</v>
      </c>
      <c r="S28" s="156">
        <v>45299</v>
      </c>
      <c r="T28" s="153">
        <v>10768350</v>
      </c>
      <c r="U28" s="154">
        <v>3116</v>
      </c>
      <c r="V28" s="155">
        <v>632178</v>
      </c>
      <c r="W28" s="154">
        <v>8932</v>
      </c>
      <c r="X28" s="153">
        <v>1820984</v>
      </c>
      <c r="Y28" s="157">
        <v>104479</v>
      </c>
      <c r="Z28" s="151">
        <v>24248226</v>
      </c>
    </row>
    <row r="29" spans="1:26" ht="18.95" customHeight="1" thickBot="1">
      <c r="A29" s="22"/>
      <c r="B29" s="194"/>
      <c r="C29" s="7"/>
      <c r="D29" s="57" t="s">
        <v>24</v>
      </c>
      <c r="E29" s="157">
        <v>2404</v>
      </c>
      <c r="F29" s="151">
        <v>414994</v>
      </c>
      <c r="G29" s="163">
        <v>868</v>
      </c>
      <c r="H29" s="161">
        <v>382431</v>
      </c>
      <c r="I29" s="157">
        <v>2044</v>
      </c>
      <c r="J29" s="151">
        <v>2183396</v>
      </c>
      <c r="K29" s="160">
        <v>1238</v>
      </c>
      <c r="L29" s="161">
        <v>1920402</v>
      </c>
      <c r="M29" s="157">
        <v>15448</v>
      </c>
      <c r="N29" s="151">
        <v>3143169</v>
      </c>
      <c r="O29" s="160">
        <v>4254</v>
      </c>
      <c r="P29" s="161">
        <v>1189508</v>
      </c>
      <c r="Q29" s="157">
        <v>59615</v>
      </c>
      <c r="R29" s="151">
        <v>9946673</v>
      </c>
      <c r="S29" s="160">
        <v>28667</v>
      </c>
      <c r="T29" s="161">
        <v>2473342</v>
      </c>
      <c r="U29" s="157">
        <v>5593</v>
      </c>
      <c r="V29" s="151">
        <v>2270522</v>
      </c>
      <c r="W29" s="157">
        <v>9940</v>
      </c>
      <c r="X29" s="161">
        <v>2202697</v>
      </c>
      <c r="Y29" s="157">
        <v>130071</v>
      </c>
      <c r="Z29" s="151">
        <v>26127134</v>
      </c>
    </row>
    <row r="30" spans="1:26" ht="18.95" customHeight="1" thickBot="1">
      <c r="A30" s="22" t="s">
        <v>29</v>
      </c>
      <c r="B30" s="194"/>
      <c r="C30" s="7"/>
      <c r="D30" s="60" t="s">
        <v>44</v>
      </c>
      <c r="E30" s="191">
        <v>53.9</v>
      </c>
      <c r="F30" s="196"/>
      <c r="G30" s="191">
        <v>75.6</v>
      </c>
      <c r="H30" s="196"/>
      <c r="I30" s="191">
        <v>124.2</v>
      </c>
      <c r="J30" s="196"/>
      <c r="K30" s="191">
        <v>84.3</v>
      </c>
      <c r="L30" s="196"/>
      <c r="M30" s="191">
        <v>49.3</v>
      </c>
      <c r="N30" s="196"/>
      <c r="O30" s="191">
        <v>109</v>
      </c>
      <c r="P30" s="196"/>
      <c r="Q30" s="191">
        <v>49.5</v>
      </c>
      <c r="R30" s="196"/>
      <c r="S30" s="191">
        <v>154.8</v>
      </c>
      <c r="T30" s="196"/>
      <c r="U30" s="191">
        <v>68</v>
      </c>
      <c r="V30" s="196"/>
      <c r="W30" s="191">
        <v>89</v>
      </c>
      <c r="X30" s="196"/>
      <c r="Y30" s="191">
        <v>82.3</v>
      </c>
      <c r="Z30" s="192"/>
    </row>
    <row r="31" spans="1:26" ht="18.95" customHeight="1">
      <c r="A31" s="22"/>
      <c r="B31" s="194"/>
      <c r="C31" s="4" t="s">
        <v>45</v>
      </c>
      <c r="D31" s="144" t="s">
        <v>21</v>
      </c>
      <c r="E31" s="94">
        <f>E20-E27</f>
        <v>-415</v>
      </c>
      <c r="F31" s="95">
        <f aca="true" t="shared" si="4" ref="F31:Z33">F20-F27</f>
        <v>-17788</v>
      </c>
      <c r="G31" s="96">
        <f t="shared" si="4"/>
        <v>438</v>
      </c>
      <c r="H31" s="97">
        <f t="shared" si="4"/>
        <v>215989</v>
      </c>
      <c r="I31" s="94">
        <f t="shared" si="4"/>
        <v>-535</v>
      </c>
      <c r="J31" s="95">
        <f t="shared" si="4"/>
        <v>2885347</v>
      </c>
      <c r="K31" s="96">
        <f t="shared" si="4"/>
        <v>625</v>
      </c>
      <c r="L31" s="97">
        <f t="shared" si="4"/>
        <v>2999579</v>
      </c>
      <c r="M31" s="94">
        <f t="shared" si="4"/>
        <v>2326.728000000001</v>
      </c>
      <c r="N31" s="95">
        <f t="shared" si="4"/>
        <v>104577</v>
      </c>
      <c r="O31" s="96">
        <f t="shared" si="4"/>
        <v>-318</v>
      </c>
      <c r="P31" s="97">
        <f t="shared" si="4"/>
        <v>-116157</v>
      </c>
      <c r="Q31" s="94">
        <f t="shared" si="4"/>
        <v>-2080</v>
      </c>
      <c r="R31" s="95">
        <f t="shared" si="4"/>
        <v>-313941</v>
      </c>
      <c r="S31" s="96">
        <f t="shared" si="4"/>
        <v>10785</v>
      </c>
      <c r="T31" s="97">
        <f t="shared" si="4"/>
        <v>316352224</v>
      </c>
      <c r="U31" s="94">
        <f t="shared" si="4"/>
        <v>-845</v>
      </c>
      <c r="V31" s="95">
        <f t="shared" si="4"/>
        <v>-403500</v>
      </c>
      <c r="W31" s="96">
        <f t="shared" si="4"/>
        <v>-1927</v>
      </c>
      <c r="X31" s="97">
        <f t="shared" si="4"/>
        <v>-280462</v>
      </c>
      <c r="Y31" s="94">
        <f t="shared" si="4"/>
        <v>8054.728000000003</v>
      </c>
      <c r="Z31" s="95">
        <f t="shared" si="4"/>
        <v>321425868</v>
      </c>
    </row>
    <row r="32" spans="1:26" ht="18.95" customHeight="1">
      <c r="A32" s="22" t="s">
        <v>46</v>
      </c>
      <c r="B32" s="194"/>
      <c r="C32" s="7"/>
      <c r="D32" s="140" t="s">
        <v>22</v>
      </c>
      <c r="E32" s="98">
        <f aca="true" t="shared" si="5" ref="E32:T33">E21-E28</f>
        <v>-213</v>
      </c>
      <c r="F32" s="99">
        <f t="shared" si="5"/>
        <v>-79721</v>
      </c>
      <c r="G32" s="100">
        <f t="shared" si="5"/>
        <v>532</v>
      </c>
      <c r="H32" s="101">
        <f t="shared" si="5"/>
        <v>236785</v>
      </c>
      <c r="I32" s="98">
        <f t="shared" si="5"/>
        <v>-624</v>
      </c>
      <c r="J32" s="99">
        <f t="shared" si="5"/>
        <v>3258918</v>
      </c>
      <c r="K32" s="100">
        <f t="shared" si="5"/>
        <v>454</v>
      </c>
      <c r="L32" s="101">
        <f t="shared" si="5"/>
        <v>2363719</v>
      </c>
      <c r="M32" s="98">
        <f t="shared" si="5"/>
        <v>1920.4759999999987</v>
      </c>
      <c r="N32" s="99">
        <f t="shared" si="5"/>
        <v>226799</v>
      </c>
      <c r="O32" s="100">
        <f t="shared" si="5"/>
        <v>-144</v>
      </c>
      <c r="P32" s="101">
        <f t="shared" si="5"/>
        <v>-70290</v>
      </c>
      <c r="Q32" s="98">
        <f t="shared" si="5"/>
        <v>-1764</v>
      </c>
      <c r="R32" s="99">
        <f t="shared" si="5"/>
        <v>-421993</v>
      </c>
      <c r="S32" s="100">
        <f t="shared" si="5"/>
        <v>8789</v>
      </c>
      <c r="T32" s="101">
        <f t="shared" si="5"/>
        <v>316607450</v>
      </c>
      <c r="U32" s="98">
        <f t="shared" si="4"/>
        <v>-256</v>
      </c>
      <c r="V32" s="99">
        <f t="shared" si="4"/>
        <v>-10991</v>
      </c>
      <c r="W32" s="100">
        <f t="shared" si="4"/>
        <v>-1525</v>
      </c>
      <c r="X32" s="101">
        <f t="shared" si="4"/>
        <v>-232240</v>
      </c>
      <c r="Y32" s="98">
        <f t="shared" si="4"/>
        <v>7169.47600000001</v>
      </c>
      <c r="Z32" s="99">
        <f t="shared" si="4"/>
        <v>321878436</v>
      </c>
    </row>
    <row r="33" spans="1:26" ht="18.95" customHeight="1">
      <c r="A33" s="22"/>
      <c r="B33" s="194"/>
      <c r="C33" s="7"/>
      <c r="D33" s="140" t="s">
        <v>24</v>
      </c>
      <c r="E33" s="98">
        <f t="shared" si="5"/>
        <v>-328</v>
      </c>
      <c r="F33" s="99">
        <f t="shared" si="4"/>
        <v>-62671</v>
      </c>
      <c r="G33" s="100">
        <f t="shared" si="4"/>
        <v>645</v>
      </c>
      <c r="H33" s="101">
        <f t="shared" si="4"/>
        <v>270947</v>
      </c>
      <c r="I33" s="98">
        <f t="shared" si="4"/>
        <v>192</v>
      </c>
      <c r="J33" s="99">
        <f t="shared" si="4"/>
        <v>808332</v>
      </c>
      <c r="K33" s="100">
        <f t="shared" si="4"/>
        <v>4181</v>
      </c>
      <c r="L33" s="101">
        <f t="shared" si="4"/>
        <v>8410959</v>
      </c>
      <c r="M33" s="98">
        <f t="shared" si="4"/>
        <v>1624.0240000000013</v>
      </c>
      <c r="N33" s="99">
        <f t="shared" si="4"/>
        <v>522044</v>
      </c>
      <c r="O33" s="100">
        <f t="shared" si="4"/>
        <v>697</v>
      </c>
      <c r="P33" s="101">
        <f t="shared" si="4"/>
        <v>140678</v>
      </c>
      <c r="Q33" s="98">
        <f t="shared" si="4"/>
        <v>1654</v>
      </c>
      <c r="R33" s="99">
        <f t="shared" si="4"/>
        <v>780055</v>
      </c>
      <c r="S33" s="100">
        <f t="shared" si="4"/>
        <v>1863</v>
      </c>
      <c r="T33" s="101">
        <f t="shared" si="4"/>
        <v>-106634</v>
      </c>
      <c r="U33" s="98">
        <f t="shared" si="4"/>
        <v>-681</v>
      </c>
      <c r="V33" s="99">
        <f t="shared" si="4"/>
        <v>-166561</v>
      </c>
      <c r="W33" s="100">
        <f t="shared" si="4"/>
        <v>-1976</v>
      </c>
      <c r="X33" s="101">
        <f t="shared" si="4"/>
        <v>-186987</v>
      </c>
      <c r="Y33" s="98">
        <f t="shared" si="4"/>
        <v>7871.024000000005</v>
      </c>
      <c r="Z33" s="99">
        <f t="shared" si="4"/>
        <v>10410162</v>
      </c>
    </row>
    <row r="34" spans="1:26" ht="18.95" customHeight="1" thickBot="1">
      <c r="A34" s="22" t="s">
        <v>47</v>
      </c>
      <c r="B34" s="194"/>
      <c r="C34" s="61"/>
      <c r="D34" s="28" t="s">
        <v>44</v>
      </c>
      <c r="E34" s="197">
        <f>+E23-E30</f>
        <v>-8.672727272727272</v>
      </c>
      <c r="F34" s="198"/>
      <c r="G34" s="199">
        <f aca="true" t="shared" si="6" ref="G34">+G23-G30</f>
        <v>-2.4647077817242433</v>
      </c>
      <c r="H34" s="200"/>
      <c r="I34" s="197">
        <f aca="true" t="shared" si="7" ref="I34">+I23-I30</f>
        <v>-34.97487391104998</v>
      </c>
      <c r="J34" s="198"/>
      <c r="K34" s="199">
        <f aca="true" t="shared" si="8" ref="K34">+K23-K30</f>
        <v>-55.26774193548387</v>
      </c>
      <c r="L34" s="200"/>
      <c r="M34" s="197">
        <f aca="true" t="shared" si="9" ref="M34">+M23-M30</f>
        <v>8.460599838185438</v>
      </c>
      <c r="N34" s="198"/>
      <c r="O34" s="199">
        <f aca="true" t="shared" si="10" ref="O34">+O23-O30</f>
        <v>-21.868091972569587</v>
      </c>
      <c r="P34" s="200"/>
      <c r="Q34" s="197">
        <f aca="true" t="shared" si="11" ref="Q34">+Q23-Q30</f>
        <v>-4.579861816703925</v>
      </c>
      <c r="R34" s="198"/>
      <c r="S34" s="199">
        <f aca="true" t="shared" si="12" ref="S34">+S23-S30</f>
        <v>28.208077058144767</v>
      </c>
      <c r="T34" s="200"/>
      <c r="U34" s="197">
        <f aca="true" t="shared" si="13" ref="U34">+U23-U30</f>
        <v>-6.015839933305543</v>
      </c>
      <c r="V34" s="198"/>
      <c r="W34" s="199">
        <f aca="true" t="shared" si="14" ref="W34">+W23-W30</f>
        <v>-1.75429406748691</v>
      </c>
      <c r="X34" s="200"/>
      <c r="Y34" s="197">
        <f aca="true" t="shared" si="15" ref="Y34">+Y23-Y30</f>
        <v>-0.7008297191081851</v>
      </c>
      <c r="Z34" s="198"/>
    </row>
    <row r="35" spans="1:26" ht="18.95" customHeight="1">
      <c r="A35" s="22"/>
      <c r="B35" s="194"/>
      <c r="C35" s="7" t="s">
        <v>48</v>
      </c>
      <c r="D35" s="62" t="s">
        <v>21</v>
      </c>
      <c r="E35" s="63">
        <f aca="true" t="shared" si="16" ref="E35:Z37">E20/E27*100</f>
        <v>67.72939346811819</v>
      </c>
      <c r="F35" s="64">
        <f t="shared" si="16"/>
        <v>80.00921545048944</v>
      </c>
      <c r="G35" s="65">
        <f t="shared" si="16"/>
        <v>166.46433990895295</v>
      </c>
      <c r="H35" s="66">
        <f t="shared" si="16"/>
        <v>208.32380436527043</v>
      </c>
      <c r="I35" s="63">
        <f t="shared" si="16"/>
        <v>78.90378548895899</v>
      </c>
      <c r="J35" s="64">
        <f t="shared" si="16"/>
        <v>250.34418686082094</v>
      </c>
      <c r="K35" s="65">
        <f t="shared" si="16"/>
        <v>159.2979127134725</v>
      </c>
      <c r="L35" s="66">
        <f t="shared" si="16"/>
        <v>1250.9396822960632</v>
      </c>
      <c r="M35" s="63">
        <f t="shared" si="16"/>
        <v>130.52647599055368</v>
      </c>
      <c r="N35" s="64">
        <f t="shared" si="16"/>
        <v>105.37278972307607</v>
      </c>
      <c r="O35" s="65">
        <f t="shared" si="16"/>
        <v>93.1332325631613</v>
      </c>
      <c r="P35" s="66">
        <f t="shared" si="16"/>
        <v>92.71819188837281</v>
      </c>
      <c r="Q35" s="63">
        <f t="shared" si="16"/>
        <v>92.94149585991585</v>
      </c>
      <c r="R35" s="64">
        <f t="shared" si="16"/>
        <v>94.50608757647204</v>
      </c>
      <c r="S35" s="65">
        <f t="shared" si="16"/>
        <v>124.20114890943364</v>
      </c>
      <c r="T35" s="66">
        <f t="shared" si="16"/>
        <v>3036.2658349331778</v>
      </c>
      <c r="U35" s="63">
        <f t="shared" si="16"/>
        <v>78.51512840071192</v>
      </c>
      <c r="V35" s="64">
        <f t="shared" si="16"/>
        <v>72.93902326975737</v>
      </c>
      <c r="W35" s="65">
        <f t="shared" si="16"/>
        <v>78.21121664405246</v>
      </c>
      <c r="X35" s="66">
        <f t="shared" si="16"/>
        <v>84.736529318542</v>
      </c>
      <c r="Y35" s="63">
        <f t="shared" si="16"/>
        <v>107.70072564222684</v>
      </c>
      <c r="Z35" s="64">
        <f t="shared" si="16"/>
        <v>1344.5537460685875</v>
      </c>
    </row>
    <row r="36" spans="1:26" ht="18.95" customHeight="1">
      <c r="A36" s="22" t="s">
        <v>49</v>
      </c>
      <c r="B36" s="194"/>
      <c r="C36" s="7" t="s">
        <v>62</v>
      </c>
      <c r="D36" s="60" t="s">
        <v>22</v>
      </c>
      <c r="E36" s="67">
        <f t="shared" si="16"/>
        <v>84.009009009009</v>
      </c>
      <c r="F36" s="68">
        <f t="shared" si="16"/>
        <v>54.75770250100732</v>
      </c>
      <c r="G36" s="69">
        <f t="shared" si="16"/>
        <v>183.64779874213838</v>
      </c>
      <c r="H36" s="70">
        <f t="shared" si="16"/>
        <v>216.51715636825296</v>
      </c>
      <c r="I36" s="67">
        <f t="shared" si="16"/>
        <v>75.18886679920477</v>
      </c>
      <c r="J36" s="68">
        <f t="shared" si="16"/>
        <v>345.1316929631368</v>
      </c>
      <c r="K36" s="69">
        <f t="shared" si="16"/>
        <v>148.97518878101403</v>
      </c>
      <c r="L36" s="70">
        <f t="shared" si="16"/>
        <v>1083.530562143719</v>
      </c>
      <c r="M36" s="67">
        <f t="shared" si="16"/>
        <v>125.22958486600105</v>
      </c>
      <c r="N36" s="68">
        <f t="shared" si="16"/>
        <v>113.83888609899728</v>
      </c>
      <c r="O36" s="69">
        <f t="shared" si="16"/>
        <v>96.77924401699843</v>
      </c>
      <c r="P36" s="70">
        <f t="shared" si="16"/>
        <v>95.55838365353749</v>
      </c>
      <c r="Q36" s="67">
        <f t="shared" si="16"/>
        <v>94.04838219912952</v>
      </c>
      <c r="R36" s="68">
        <f t="shared" si="16"/>
        <v>92.7939768942379</v>
      </c>
      <c r="S36" s="69">
        <f t="shared" si="16"/>
        <v>119.40219430892513</v>
      </c>
      <c r="T36" s="70">
        <f t="shared" si="16"/>
        <v>3040.1667850692074</v>
      </c>
      <c r="U36" s="67">
        <f t="shared" si="16"/>
        <v>91.78433889602053</v>
      </c>
      <c r="V36" s="68">
        <f t="shared" si="16"/>
        <v>98.26140738842541</v>
      </c>
      <c r="W36" s="69">
        <f t="shared" si="16"/>
        <v>82.92655620241827</v>
      </c>
      <c r="X36" s="70">
        <f t="shared" si="16"/>
        <v>87.24645576237901</v>
      </c>
      <c r="Y36" s="67">
        <f t="shared" si="16"/>
        <v>106.86212157467052</v>
      </c>
      <c r="Z36" s="68">
        <f t="shared" si="16"/>
        <v>1427.4308644269481</v>
      </c>
    </row>
    <row r="37" spans="1:26" ht="18.95" customHeight="1" thickBot="1">
      <c r="A37" s="22"/>
      <c r="B37" s="195"/>
      <c r="C37" s="61"/>
      <c r="D37" s="47" t="s">
        <v>24</v>
      </c>
      <c r="E37" s="71">
        <f t="shared" si="16"/>
        <v>86.35607321131448</v>
      </c>
      <c r="F37" s="72">
        <f t="shared" si="16"/>
        <v>84.89833587955489</v>
      </c>
      <c r="G37" s="73">
        <f t="shared" si="16"/>
        <v>174.30875576036865</v>
      </c>
      <c r="H37" s="74">
        <f t="shared" si="16"/>
        <v>170.84859752478226</v>
      </c>
      <c r="I37" s="71">
        <f t="shared" si="16"/>
        <v>109.39334637964775</v>
      </c>
      <c r="J37" s="72">
        <f t="shared" si="16"/>
        <v>137.02177708487147</v>
      </c>
      <c r="K37" s="73">
        <f t="shared" si="16"/>
        <v>437.72213247172857</v>
      </c>
      <c r="L37" s="74">
        <f t="shared" si="16"/>
        <v>537.9790793802548</v>
      </c>
      <c r="M37" s="71">
        <f t="shared" si="16"/>
        <v>110.5128430864837</v>
      </c>
      <c r="N37" s="72">
        <f t="shared" si="16"/>
        <v>116.60884285891086</v>
      </c>
      <c r="O37" s="73">
        <f t="shared" si="16"/>
        <v>116.38457921955808</v>
      </c>
      <c r="P37" s="74">
        <f t="shared" si="16"/>
        <v>111.82657031310424</v>
      </c>
      <c r="Q37" s="71">
        <f t="shared" si="16"/>
        <v>102.77446951270652</v>
      </c>
      <c r="R37" s="72">
        <f t="shared" si="16"/>
        <v>107.84237101189514</v>
      </c>
      <c r="S37" s="73">
        <f t="shared" si="16"/>
        <v>106.49876164230649</v>
      </c>
      <c r="T37" s="74">
        <f t="shared" si="16"/>
        <v>95.6886673982005</v>
      </c>
      <c r="U37" s="71">
        <f t="shared" si="16"/>
        <v>87.82406579653139</v>
      </c>
      <c r="V37" s="72">
        <f t="shared" si="16"/>
        <v>92.66419792453013</v>
      </c>
      <c r="W37" s="73">
        <f t="shared" si="16"/>
        <v>80.12072434607646</v>
      </c>
      <c r="X37" s="74">
        <f t="shared" si="16"/>
        <v>91.51099765423932</v>
      </c>
      <c r="Y37" s="71">
        <f t="shared" si="16"/>
        <v>106.05132888960644</v>
      </c>
      <c r="Z37" s="72">
        <f t="shared" si="16"/>
        <v>139.84425540130044</v>
      </c>
    </row>
    <row r="38" ht="5.25" customHeight="1" thickBot="1">
      <c r="A38" s="22"/>
    </row>
    <row r="39" spans="1:26" ht="18.95" customHeight="1">
      <c r="A39" s="22" t="s">
        <v>50</v>
      </c>
      <c r="B39" s="201" t="s">
        <v>51</v>
      </c>
      <c r="C39" s="12" t="s">
        <v>43</v>
      </c>
      <c r="D39" s="145" t="s">
        <v>21</v>
      </c>
      <c r="E39" s="13">
        <f>+'(令和4年6月) '!E20</f>
        <v>1176</v>
      </c>
      <c r="F39" s="14">
        <f>+'(令和4年6月) '!F20</f>
        <v>94180</v>
      </c>
      <c r="G39" s="13">
        <f>+'(令和4年6月) '!G20</f>
        <v>1399</v>
      </c>
      <c r="H39" s="14">
        <f>+'(令和4年6月) '!H20</f>
        <v>494412</v>
      </c>
      <c r="I39" s="13">
        <f>+'(令和4年6月) '!I20</f>
        <v>2232</v>
      </c>
      <c r="J39" s="14">
        <f>+'(令和4年6月) '!J20</f>
        <v>5352269</v>
      </c>
      <c r="K39" s="13">
        <f>+'(令和4年6月) '!K20</f>
        <v>3176</v>
      </c>
      <c r="L39" s="14">
        <f>+'(令和4年6月) '!L20</f>
        <v>6167468</v>
      </c>
      <c r="M39" s="13">
        <f>+'(令和4年6月) '!M20</f>
        <v>8800.256</v>
      </c>
      <c r="N39" s="14">
        <f>+'(令和4年6月) '!N20</f>
        <v>2415658</v>
      </c>
      <c r="O39" s="13">
        <f>+'(令和4年6月) '!O20</f>
        <v>3930</v>
      </c>
      <c r="P39" s="14">
        <f>+'(令和4年6月) '!P20</f>
        <v>1371196</v>
      </c>
      <c r="Q39" s="13">
        <f>+'(令和4年6月) '!Q20</f>
        <v>29400</v>
      </c>
      <c r="R39" s="14">
        <f>+'(令和4年6月) '!R20</f>
        <v>5698258</v>
      </c>
      <c r="S39" s="25">
        <f>+'(令和4年6月) '!S20</f>
        <v>50065</v>
      </c>
      <c r="T39" s="26">
        <f>+'(令和4年6月) '!T20</f>
        <v>11860887</v>
      </c>
      <c r="U39" s="13">
        <f>+'(令和4年6月) '!U20</f>
        <v>3284</v>
      </c>
      <c r="V39" s="14">
        <f>+'(令和4年6月) '!V20</f>
        <v>890348</v>
      </c>
      <c r="W39" s="13">
        <f>+'(令和4年6月) '!W20</f>
        <v>7885</v>
      </c>
      <c r="X39" s="14">
        <f>+'(令和4年6月) '!X20</f>
        <v>1667613</v>
      </c>
      <c r="Y39" s="55">
        <f>+'(令和4年6月) '!Y20</f>
        <v>111347.256</v>
      </c>
      <c r="Z39" s="56">
        <f>+'(令和4年6月) '!Z20</f>
        <v>36012289</v>
      </c>
    </row>
    <row r="40" spans="1:26" ht="18.95" customHeight="1">
      <c r="A40" s="22"/>
      <c r="B40" s="202"/>
      <c r="C40" s="22"/>
      <c r="D40" s="141" t="s">
        <v>22</v>
      </c>
      <c r="E40" s="27">
        <f>+'(令和4年6月) '!E21</f>
        <v>1303</v>
      </c>
      <c r="F40" s="21">
        <f>+'(令和4年6月) '!F21</f>
        <v>154440</v>
      </c>
      <c r="G40" s="27">
        <f>+'(令和4年6月) '!G21</f>
        <v>1399</v>
      </c>
      <c r="H40" s="21">
        <f>+'(令和4年6月) '!H21</f>
        <v>505069</v>
      </c>
      <c r="I40" s="27">
        <f>+'(令和4年6月) '!I21</f>
        <v>2070</v>
      </c>
      <c r="J40" s="21">
        <f>+'(令和4年6月) '!J21</f>
        <v>4940771</v>
      </c>
      <c r="K40" s="27">
        <f>+'(令和4年6月) '!K21</f>
        <v>2111</v>
      </c>
      <c r="L40" s="21">
        <f>+'(令和4年6月) '!L21</f>
        <v>3736665</v>
      </c>
      <c r="M40" s="27">
        <f>+'(令和4年6月) '!M21</f>
        <v>9225.484</v>
      </c>
      <c r="N40" s="21">
        <f>+'(令和4年6月) '!N21</f>
        <v>2269609</v>
      </c>
      <c r="O40" s="27">
        <f>+'(令和4年6月) '!O21</f>
        <v>3851</v>
      </c>
      <c r="P40" s="21">
        <f>+'(令和4年6月) '!P21</f>
        <v>1356174</v>
      </c>
      <c r="Q40" s="27">
        <f>+'(令和4年6月) '!Q21</f>
        <v>28961</v>
      </c>
      <c r="R40" s="21">
        <f>+'(令和4年6月) '!R21</f>
        <v>5493695</v>
      </c>
      <c r="S40" s="25">
        <f>+'(令和4年6月) '!S21</f>
        <v>49972</v>
      </c>
      <c r="T40" s="26">
        <f>+'(令和4年6月) '!T21</f>
        <v>11809890</v>
      </c>
      <c r="U40" s="27">
        <f>+'(令和4年6月) '!U21</f>
        <v>3069</v>
      </c>
      <c r="V40" s="21">
        <f>+'(令和4年6月) '!V21</f>
        <v>754793</v>
      </c>
      <c r="W40" s="27">
        <f>+'(令和4年6月) '!W21</f>
        <v>7971</v>
      </c>
      <c r="X40" s="21">
        <f>+'(令和4年6月) '!X21</f>
        <v>1602428</v>
      </c>
      <c r="Y40" s="58">
        <f>+'(令和4年6月) '!Y21</f>
        <v>109932.48400000001</v>
      </c>
      <c r="Z40" s="59">
        <f>+'(令和4年6月) '!Z21</f>
        <v>32623534</v>
      </c>
    </row>
    <row r="41" spans="1:26" ht="18.95" customHeight="1">
      <c r="A41" s="22" t="s">
        <v>52</v>
      </c>
      <c r="B41" s="202"/>
      <c r="C41" s="22"/>
      <c r="D41" s="141" t="s">
        <v>24</v>
      </c>
      <c r="E41" s="27">
        <f>+'(令和4年6月) '!E22</f>
        <v>2324</v>
      </c>
      <c r="F41" s="21">
        <f>+'(令和4年6月) '!F22</f>
        <v>377618</v>
      </c>
      <c r="G41" s="27">
        <f>+'(令和4年6月) '!G22</f>
        <v>1584</v>
      </c>
      <c r="H41" s="21">
        <f>+'(令和4年6月) '!H22</f>
        <v>678001</v>
      </c>
      <c r="I41" s="27">
        <f>+'(令和4年6月) '!I22</f>
        <v>2126</v>
      </c>
      <c r="J41" s="21">
        <f>+'(令和4年6月) '!J22</f>
        <v>2775594</v>
      </c>
      <c r="K41" s="27">
        <f>+'(令和4年6月) '!K22</f>
        <v>5121</v>
      </c>
      <c r="L41" s="21">
        <f>+'(令和4年6月) '!L22</f>
        <v>9675211</v>
      </c>
      <c r="M41" s="27">
        <f>+'(令和4年6月) '!M22</f>
        <v>16655.471999999998</v>
      </c>
      <c r="N41" s="21">
        <f>+'(令和4年6月) '!N22</f>
        <v>3479869</v>
      </c>
      <c r="O41" s="27">
        <f>+'(令和4年6月) '!O22</f>
        <v>4965</v>
      </c>
      <c r="P41" s="21">
        <f>+'(令和4年6月) '!P22</f>
        <v>1363418</v>
      </c>
      <c r="Q41" s="27">
        <f>+'(令和4年6月) '!Q22</f>
        <v>61756</v>
      </c>
      <c r="R41" s="21">
        <f>+'(令和4年6月) '!R22</f>
        <v>10760448</v>
      </c>
      <c r="S41" s="25">
        <f>+'(令和4年6月) '!S22</f>
        <v>29269</v>
      </c>
      <c r="T41" s="26">
        <f>+'(令和4年6月) '!T22</f>
        <v>2616320</v>
      </c>
      <c r="U41" s="27">
        <f>+'(令和4年6月) '!U22</f>
        <v>4684</v>
      </c>
      <c r="V41" s="21">
        <f>+'(令和4年6月) '!V22</f>
        <v>1637571</v>
      </c>
      <c r="W41" s="27">
        <f>+'(令和4年6月) '!W22</f>
        <v>8454</v>
      </c>
      <c r="X41" s="21">
        <f>+'(令和4年6月) '!X22</f>
        <v>2047444</v>
      </c>
      <c r="Y41" s="58">
        <f>+'(令和4年6月) '!Y22</f>
        <v>136938.472</v>
      </c>
      <c r="Z41" s="59">
        <f>+'(令和4年6月) '!Z22</f>
        <v>35411494</v>
      </c>
    </row>
    <row r="42" spans="1:26" ht="18.95" customHeight="1" thickBot="1">
      <c r="A42" s="22"/>
      <c r="B42" s="202"/>
      <c r="C42" s="22"/>
      <c r="D42" s="139" t="s">
        <v>44</v>
      </c>
      <c r="E42" s="204">
        <f>+(E39+E40)/(E41+'(令和4年6月) '!E41)*100</f>
        <v>51.85107718050617</v>
      </c>
      <c r="F42" s="198"/>
      <c r="G42" s="204">
        <f>+(G39+G40)/(G41+'(令和4年6月) '!G41)*100</f>
        <v>88.09823677581863</v>
      </c>
      <c r="H42" s="198"/>
      <c r="I42" s="204">
        <f>+(I39+I40)/(I41+'(令和4年6月) '!I41)*100</f>
        <v>94.13566739606128</v>
      </c>
      <c r="J42" s="198"/>
      <c r="K42" s="204">
        <f>+(K39+K40)/(K41+'(令和4年6月) '!K41)*100</f>
        <v>57.61141985398278</v>
      </c>
      <c r="L42" s="198"/>
      <c r="M42" s="204">
        <f>+(M39+M40)/(M41+'(令和4年6月) '!M41)*100</f>
        <v>53.432125400894925</v>
      </c>
      <c r="N42" s="198"/>
      <c r="O42" s="204">
        <f>+(O39+O40)/(O41+'(令和4年6月) '!O41)*100</f>
        <v>78.98690488275302</v>
      </c>
      <c r="P42" s="198"/>
      <c r="Q42" s="204">
        <f>+(Q39+Q40)/(Q41+'(令和4年6月) '!Q41)*100</f>
        <v>47.41866814001105</v>
      </c>
      <c r="R42" s="198"/>
      <c r="S42" s="204">
        <f>+(S39+S40)/(S41+'(令和4年6月) '!S41)*100</f>
        <v>171.16727123400176</v>
      </c>
      <c r="T42" s="198"/>
      <c r="U42" s="204">
        <f>+(U39+U40)/(U41+'(令和4年6月) '!U41)*100</f>
        <v>69.49245241741413</v>
      </c>
      <c r="V42" s="198"/>
      <c r="W42" s="204">
        <f>+(W39+W40)/(W41+'(令和4年6月) '!W41)*100</f>
        <v>93.29802883200942</v>
      </c>
      <c r="X42" s="198"/>
      <c r="Y42" s="204">
        <f>+(Y39+Y40)/(Y41+'(令和4年6月) '!Y41)*100</f>
        <v>81.07035949720081</v>
      </c>
      <c r="Z42" s="198"/>
    </row>
    <row r="43" spans="1:26" ht="18.95" customHeight="1">
      <c r="A43" s="22"/>
      <c r="B43" s="202"/>
      <c r="C43" s="12" t="s">
        <v>45</v>
      </c>
      <c r="D43" s="145" t="s">
        <v>21</v>
      </c>
      <c r="E43" s="94">
        <f aca="true" t="shared" si="17" ref="E43:Z46">E20-E39</f>
        <v>-305</v>
      </c>
      <c r="F43" s="97">
        <f t="shared" si="17"/>
        <v>-22987</v>
      </c>
      <c r="G43" s="94">
        <f t="shared" si="17"/>
        <v>-302</v>
      </c>
      <c r="H43" s="95">
        <f t="shared" si="17"/>
        <v>-79031</v>
      </c>
      <c r="I43" s="96">
        <f t="shared" si="17"/>
        <v>-231</v>
      </c>
      <c r="J43" s="97">
        <f t="shared" si="17"/>
        <v>-547761</v>
      </c>
      <c r="K43" s="94">
        <f t="shared" si="17"/>
        <v>-1497</v>
      </c>
      <c r="L43" s="95">
        <f t="shared" si="17"/>
        <v>-2907269</v>
      </c>
      <c r="M43" s="96">
        <f t="shared" si="17"/>
        <v>1148.4720000000016</v>
      </c>
      <c r="N43" s="97">
        <f t="shared" si="17"/>
        <v>-364662</v>
      </c>
      <c r="O43" s="94">
        <f t="shared" si="17"/>
        <v>383</v>
      </c>
      <c r="P43" s="95">
        <f t="shared" si="17"/>
        <v>107814</v>
      </c>
      <c r="Q43" s="96">
        <f t="shared" si="17"/>
        <v>-2012</v>
      </c>
      <c r="R43" s="97">
        <f t="shared" si="17"/>
        <v>-297856</v>
      </c>
      <c r="S43" s="94">
        <f t="shared" si="17"/>
        <v>5284</v>
      </c>
      <c r="T43" s="95">
        <f t="shared" si="17"/>
        <v>315265301</v>
      </c>
      <c r="U43" s="96">
        <f t="shared" si="17"/>
        <v>-196</v>
      </c>
      <c r="V43" s="97">
        <f t="shared" si="17"/>
        <v>197229</v>
      </c>
      <c r="W43" s="94">
        <f t="shared" si="17"/>
        <v>-968</v>
      </c>
      <c r="X43" s="95">
        <f t="shared" si="17"/>
        <v>-110603</v>
      </c>
      <c r="Y43" s="94">
        <f t="shared" si="17"/>
        <v>1304.4720000000088</v>
      </c>
      <c r="Z43" s="95">
        <f t="shared" si="17"/>
        <v>311240175</v>
      </c>
    </row>
    <row r="44" spans="1:26" ht="18.95" customHeight="1">
      <c r="A44" s="22"/>
      <c r="B44" s="202"/>
      <c r="C44" s="22"/>
      <c r="D44" s="141" t="s">
        <v>22</v>
      </c>
      <c r="E44" s="98">
        <f t="shared" si="17"/>
        <v>-184</v>
      </c>
      <c r="F44" s="101">
        <f t="shared" si="17"/>
        <v>-57952</v>
      </c>
      <c r="G44" s="98">
        <f t="shared" si="17"/>
        <v>-231</v>
      </c>
      <c r="H44" s="99">
        <f t="shared" si="17"/>
        <v>-65065</v>
      </c>
      <c r="I44" s="100">
        <f t="shared" si="17"/>
        <v>-179</v>
      </c>
      <c r="J44" s="101">
        <f t="shared" si="17"/>
        <v>-352397</v>
      </c>
      <c r="K44" s="98">
        <f t="shared" si="17"/>
        <v>-730</v>
      </c>
      <c r="L44" s="99">
        <f t="shared" si="17"/>
        <v>-1132616</v>
      </c>
      <c r="M44" s="100">
        <f t="shared" si="17"/>
        <v>306.99199999999837</v>
      </c>
      <c r="N44" s="101">
        <f t="shared" si="17"/>
        <v>-403957</v>
      </c>
      <c r="O44" s="98">
        <f t="shared" si="17"/>
        <v>476</v>
      </c>
      <c r="P44" s="99">
        <f t="shared" si="17"/>
        <v>156068</v>
      </c>
      <c r="Q44" s="100">
        <f t="shared" si="17"/>
        <v>-1086</v>
      </c>
      <c r="R44" s="101">
        <f t="shared" si="17"/>
        <v>-59573</v>
      </c>
      <c r="S44" s="98">
        <f t="shared" si="17"/>
        <v>4116</v>
      </c>
      <c r="T44" s="99">
        <f t="shared" si="17"/>
        <v>315565910</v>
      </c>
      <c r="U44" s="100">
        <f t="shared" si="17"/>
        <v>-209</v>
      </c>
      <c r="V44" s="101">
        <f t="shared" si="17"/>
        <v>-133606</v>
      </c>
      <c r="W44" s="98">
        <f t="shared" si="17"/>
        <v>-564</v>
      </c>
      <c r="X44" s="99">
        <f t="shared" si="17"/>
        <v>-13684</v>
      </c>
      <c r="Y44" s="98">
        <f t="shared" si="17"/>
        <v>1715.9919999999984</v>
      </c>
      <c r="Z44" s="99">
        <f t="shared" si="17"/>
        <v>313503128</v>
      </c>
    </row>
    <row r="45" spans="1:26" ht="18.95" customHeight="1">
      <c r="A45" s="22"/>
      <c r="B45" s="202"/>
      <c r="C45" s="22"/>
      <c r="D45" s="141" t="s">
        <v>24</v>
      </c>
      <c r="E45" s="98">
        <f t="shared" si="17"/>
        <v>-248</v>
      </c>
      <c r="F45" s="101">
        <f t="shared" si="17"/>
        <v>-25295</v>
      </c>
      <c r="G45" s="98">
        <f t="shared" si="17"/>
        <v>-71</v>
      </c>
      <c r="H45" s="99">
        <f t="shared" si="17"/>
        <v>-24623</v>
      </c>
      <c r="I45" s="100">
        <f t="shared" si="17"/>
        <v>110</v>
      </c>
      <c r="J45" s="101">
        <f t="shared" si="17"/>
        <v>216134</v>
      </c>
      <c r="K45" s="98">
        <f t="shared" si="17"/>
        <v>298</v>
      </c>
      <c r="L45" s="99">
        <f t="shared" si="17"/>
        <v>656150</v>
      </c>
      <c r="M45" s="100">
        <f t="shared" si="17"/>
        <v>416.5520000000033</v>
      </c>
      <c r="N45" s="101">
        <f t="shared" si="17"/>
        <v>185344</v>
      </c>
      <c r="O45" s="98">
        <f t="shared" si="17"/>
        <v>-14</v>
      </c>
      <c r="P45" s="99">
        <f t="shared" si="17"/>
        <v>-33232</v>
      </c>
      <c r="Q45" s="100">
        <f t="shared" si="17"/>
        <v>-487</v>
      </c>
      <c r="R45" s="101">
        <f t="shared" si="17"/>
        <v>-33720</v>
      </c>
      <c r="S45" s="98">
        <f t="shared" si="17"/>
        <v>1261</v>
      </c>
      <c r="T45" s="99">
        <f t="shared" si="17"/>
        <v>-249612</v>
      </c>
      <c r="U45" s="100">
        <f t="shared" si="17"/>
        <v>228</v>
      </c>
      <c r="V45" s="101">
        <f t="shared" si="17"/>
        <v>466390</v>
      </c>
      <c r="W45" s="98">
        <f t="shared" si="17"/>
        <v>-490</v>
      </c>
      <c r="X45" s="99">
        <f t="shared" si="17"/>
        <v>-31734</v>
      </c>
      <c r="Y45" s="98">
        <f t="shared" si="17"/>
        <v>1003.551999999996</v>
      </c>
      <c r="Z45" s="99">
        <f t="shared" si="17"/>
        <v>1125802</v>
      </c>
    </row>
    <row r="46" spans="1:38" ht="18.95" customHeight="1" thickBot="1">
      <c r="A46" s="22"/>
      <c r="B46" s="202"/>
      <c r="C46" s="46"/>
      <c r="D46" s="139" t="s">
        <v>44</v>
      </c>
      <c r="E46" s="204">
        <f>E23-E42</f>
        <v>-6.62380445323344</v>
      </c>
      <c r="F46" s="198"/>
      <c r="G46" s="204">
        <f>G23-G42</f>
        <v>-14.962944557542883</v>
      </c>
      <c r="H46" s="198"/>
      <c r="I46" s="204">
        <f>I23-I42</f>
        <v>-4.910541307111259</v>
      </c>
      <c r="J46" s="198"/>
      <c r="K46" s="204">
        <f>K23-K42</f>
        <v>-28.57916178946665</v>
      </c>
      <c r="L46" s="198"/>
      <c r="M46" s="204">
        <f>M23-M42</f>
        <v>4.3284744372905095</v>
      </c>
      <c r="N46" s="198"/>
      <c r="O46" s="204">
        <f t="shared" si="17"/>
        <v>8.14500314467739</v>
      </c>
      <c r="P46" s="198"/>
      <c r="Q46" s="204">
        <f t="shared" si="17"/>
        <v>-2.4985299567149752</v>
      </c>
      <c r="R46" s="198"/>
      <c r="S46" s="204">
        <f t="shared" si="17"/>
        <v>11.840805824143018</v>
      </c>
      <c r="T46" s="198"/>
      <c r="U46" s="204">
        <f t="shared" si="17"/>
        <v>-7.508292350719671</v>
      </c>
      <c r="V46" s="198"/>
      <c r="W46" s="204">
        <f t="shared" si="17"/>
        <v>-6.052322899496332</v>
      </c>
      <c r="X46" s="198"/>
      <c r="Y46" s="204">
        <f t="shared" si="17"/>
        <v>0.5288107836910001</v>
      </c>
      <c r="Z46" s="198"/>
      <c r="AA46" s="205"/>
      <c r="AB46" s="206"/>
      <c r="AC46" s="205"/>
      <c r="AD46" s="206"/>
      <c r="AE46" s="205"/>
      <c r="AF46" s="206"/>
      <c r="AG46" s="135"/>
      <c r="AH46" s="136"/>
      <c r="AI46" s="135"/>
      <c r="AJ46" s="136"/>
      <c r="AK46" s="135"/>
      <c r="AL46" s="136"/>
    </row>
    <row r="47" spans="1:26" ht="18.95" customHeight="1">
      <c r="A47" s="22"/>
      <c r="B47" s="202"/>
      <c r="C47" s="22" t="s">
        <v>48</v>
      </c>
      <c r="D47" s="54" t="s">
        <v>21</v>
      </c>
      <c r="E47" s="75">
        <f aca="true" t="shared" si="18" ref="E47:Z49">E20/E39*100</f>
        <v>74.06462585034014</v>
      </c>
      <c r="F47" s="76">
        <f t="shared" si="18"/>
        <v>75.59248248035676</v>
      </c>
      <c r="G47" s="75">
        <f t="shared" si="18"/>
        <v>78.41315225160828</v>
      </c>
      <c r="H47" s="77">
        <f t="shared" si="18"/>
        <v>84.015153353883</v>
      </c>
      <c r="I47" s="78">
        <f t="shared" si="18"/>
        <v>89.65053763440861</v>
      </c>
      <c r="J47" s="76">
        <f t="shared" si="18"/>
        <v>89.76581707683228</v>
      </c>
      <c r="K47" s="75">
        <f t="shared" si="18"/>
        <v>52.86523929471033</v>
      </c>
      <c r="L47" s="77">
        <f t="shared" si="18"/>
        <v>52.86122279029255</v>
      </c>
      <c r="M47" s="78">
        <f t="shared" si="18"/>
        <v>113.05043853269726</v>
      </c>
      <c r="N47" s="76">
        <f t="shared" si="18"/>
        <v>84.90423727199794</v>
      </c>
      <c r="O47" s="75">
        <f t="shared" si="18"/>
        <v>109.74554707379134</v>
      </c>
      <c r="P47" s="77">
        <f t="shared" si="18"/>
        <v>107.8627708948976</v>
      </c>
      <c r="Q47" s="78">
        <f t="shared" si="18"/>
        <v>93.15646258503402</v>
      </c>
      <c r="R47" s="76">
        <f t="shared" si="18"/>
        <v>94.77285865259172</v>
      </c>
      <c r="S47" s="75">
        <f t="shared" si="18"/>
        <v>110.55427943673224</v>
      </c>
      <c r="T47" s="77">
        <f t="shared" si="18"/>
        <v>2758.02465700921</v>
      </c>
      <c r="U47" s="78">
        <f t="shared" si="18"/>
        <v>94.03166869671132</v>
      </c>
      <c r="V47" s="76">
        <f t="shared" si="18"/>
        <v>122.1519001558941</v>
      </c>
      <c r="W47" s="75">
        <f t="shared" si="18"/>
        <v>87.72352568167406</v>
      </c>
      <c r="X47" s="77">
        <f t="shared" si="18"/>
        <v>93.36758588473465</v>
      </c>
      <c r="Y47" s="75">
        <f t="shared" si="18"/>
        <v>101.17153493212263</v>
      </c>
      <c r="Z47" s="77">
        <f t="shared" si="18"/>
        <v>964.2610165657617</v>
      </c>
    </row>
    <row r="48" spans="1:26" ht="18.95" customHeight="1">
      <c r="A48" s="22"/>
      <c r="B48" s="202"/>
      <c r="C48" s="22"/>
      <c r="D48" s="57" t="s">
        <v>22</v>
      </c>
      <c r="E48" s="67">
        <f t="shared" si="18"/>
        <v>85.87874136607829</v>
      </c>
      <c r="F48" s="70">
        <f t="shared" si="18"/>
        <v>62.47604247604248</v>
      </c>
      <c r="G48" s="67">
        <f t="shared" si="18"/>
        <v>83.48820586132952</v>
      </c>
      <c r="H48" s="68">
        <f t="shared" si="18"/>
        <v>87.11760175342378</v>
      </c>
      <c r="I48" s="69">
        <f t="shared" si="18"/>
        <v>91.35265700483092</v>
      </c>
      <c r="J48" s="70">
        <f t="shared" si="18"/>
        <v>92.86757066862641</v>
      </c>
      <c r="K48" s="67">
        <f t="shared" si="18"/>
        <v>65.41923259118902</v>
      </c>
      <c r="L48" s="68">
        <f t="shared" si="18"/>
        <v>69.6891211815884</v>
      </c>
      <c r="M48" s="69">
        <f t="shared" si="18"/>
        <v>103.32765196926252</v>
      </c>
      <c r="N48" s="70">
        <f t="shared" si="18"/>
        <v>82.2014717072412</v>
      </c>
      <c r="O48" s="67">
        <f t="shared" si="18"/>
        <v>112.3604258634121</v>
      </c>
      <c r="P48" s="68">
        <f t="shared" si="18"/>
        <v>111.50796284252611</v>
      </c>
      <c r="Q48" s="69">
        <f t="shared" si="18"/>
        <v>96.25012948447913</v>
      </c>
      <c r="R48" s="70">
        <f t="shared" si="18"/>
        <v>98.9156114418438</v>
      </c>
      <c r="S48" s="67">
        <f t="shared" si="18"/>
        <v>108.23661250300167</v>
      </c>
      <c r="T48" s="68">
        <f t="shared" si="18"/>
        <v>2772.047834484487</v>
      </c>
      <c r="U48" s="69">
        <f t="shared" si="18"/>
        <v>93.1899641577061</v>
      </c>
      <c r="V48" s="70">
        <f t="shared" si="18"/>
        <v>82.2989879344403</v>
      </c>
      <c r="W48" s="67">
        <f t="shared" si="18"/>
        <v>92.92435077154686</v>
      </c>
      <c r="X48" s="68">
        <f t="shared" si="18"/>
        <v>99.1460458753841</v>
      </c>
      <c r="Y48" s="67">
        <f t="shared" si="18"/>
        <v>101.56095081049929</v>
      </c>
      <c r="Z48" s="68">
        <f t="shared" si="18"/>
        <v>1060.9723091311935</v>
      </c>
    </row>
    <row r="49" spans="1:26" ht="18.95" customHeight="1" thickBot="1">
      <c r="A49" s="46"/>
      <c r="B49" s="203"/>
      <c r="C49" s="46"/>
      <c r="D49" s="47" t="s">
        <v>24</v>
      </c>
      <c r="E49" s="71">
        <f t="shared" si="18"/>
        <v>89.328743545611</v>
      </c>
      <c r="F49" s="74">
        <f t="shared" si="18"/>
        <v>93.30143160548491</v>
      </c>
      <c r="G49" s="71">
        <f t="shared" si="18"/>
        <v>95.51767676767676</v>
      </c>
      <c r="H49" s="72">
        <f t="shared" si="18"/>
        <v>96.3682944420436</v>
      </c>
      <c r="I49" s="73">
        <f t="shared" si="18"/>
        <v>105.17403574788335</v>
      </c>
      <c r="J49" s="74">
        <f t="shared" si="18"/>
        <v>107.78694578529857</v>
      </c>
      <c r="K49" s="71">
        <f t="shared" si="18"/>
        <v>105.81917594219878</v>
      </c>
      <c r="L49" s="72">
        <f t="shared" si="18"/>
        <v>106.78176424266097</v>
      </c>
      <c r="M49" s="73">
        <f t="shared" si="18"/>
        <v>102.50099186621672</v>
      </c>
      <c r="N49" s="74">
        <f t="shared" si="18"/>
        <v>105.3261775084062</v>
      </c>
      <c r="O49" s="71">
        <f t="shared" si="18"/>
        <v>99.71802618328299</v>
      </c>
      <c r="P49" s="72">
        <f t="shared" si="18"/>
        <v>97.56259635709665</v>
      </c>
      <c r="Q49" s="73">
        <f t="shared" si="18"/>
        <v>99.21141265626012</v>
      </c>
      <c r="R49" s="74">
        <f t="shared" si="18"/>
        <v>99.68663014774106</v>
      </c>
      <c r="S49" s="71">
        <f t="shared" si="18"/>
        <v>104.3083125491134</v>
      </c>
      <c r="T49" s="72">
        <f t="shared" si="18"/>
        <v>90.45942392367905</v>
      </c>
      <c r="U49" s="73">
        <f t="shared" si="18"/>
        <v>104.86763450042697</v>
      </c>
      <c r="V49" s="74">
        <f t="shared" si="18"/>
        <v>128.48059717716055</v>
      </c>
      <c r="W49" s="71">
        <f t="shared" si="18"/>
        <v>94.20392713508399</v>
      </c>
      <c r="X49" s="72">
        <f t="shared" si="18"/>
        <v>98.45006749879362</v>
      </c>
      <c r="Y49" s="71">
        <f t="shared" si="18"/>
        <v>100.7328488373961</v>
      </c>
      <c r="Z49" s="72">
        <f t="shared" si="18"/>
        <v>103.17919938650428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23DED-AAF4-4298-AC3A-F0E18F9464D9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G42" sqref="G42:Z42"/>
    </sheetView>
  </sheetViews>
  <sheetFormatPr defaultColWidth="9.140625" defaultRowHeight="15"/>
  <cols>
    <col min="1" max="1" width="2.57421875" style="121" customWidth="1"/>
    <col min="2" max="2" width="3.140625" style="121" customWidth="1"/>
    <col min="3" max="3" width="12.57421875" style="121" customWidth="1"/>
    <col min="4" max="4" width="7.28125" style="121" customWidth="1"/>
    <col min="5" max="5" width="7.57421875" style="121" customWidth="1"/>
    <col min="6" max="6" width="10.140625" style="121" customWidth="1"/>
    <col min="7" max="7" width="7.57421875" style="121" customWidth="1"/>
    <col min="8" max="8" width="10.140625" style="121" customWidth="1"/>
    <col min="9" max="9" width="7.57421875" style="121" customWidth="1"/>
    <col min="10" max="10" width="10.140625" style="121" customWidth="1"/>
    <col min="11" max="11" width="7.57421875" style="121" customWidth="1"/>
    <col min="12" max="12" width="10.140625" style="121" customWidth="1"/>
    <col min="13" max="13" width="7.57421875" style="121" customWidth="1"/>
    <col min="14" max="14" width="10.140625" style="121" customWidth="1"/>
    <col min="15" max="15" width="7.57421875" style="121" customWidth="1"/>
    <col min="16" max="16" width="10.140625" style="121" customWidth="1"/>
    <col min="17" max="17" width="8.140625" style="121" customWidth="1"/>
    <col min="18" max="18" width="11.140625" style="121" customWidth="1"/>
    <col min="19" max="19" width="8.140625" style="121" customWidth="1"/>
    <col min="20" max="20" width="11.140625" style="121" customWidth="1"/>
    <col min="21" max="21" width="8.140625" style="121" customWidth="1"/>
    <col min="22" max="22" width="11.140625" style="121" customWidth="1"/>
    <col min="23" max="23" width="7.57421875" style="121" customWidth="1"/>
    <col min="24" max="24" width="10.421875" style="121" bestFit="1" customWidth="1"/>
    <col min="25" max="25" width="8.57421875" style="121" customWidth="1"/>
    <col min="26" max="26" width="11.57421875" style="121" customWidth="1"/>
    <col min="27" max="16384" width="9.00390625" style="121" customWidth="1"/>
  </cols>
  <sheetData>
    <row r="1" spans="1:26" ht="29.25" thickBot="1">
      <c r="A1" s="164" t="s">
        <v>63</v>
      </c>
      <c r="B1" s="165"/>
      <c r="C1" s="165"/>
      <c r="D1" s="165"/>
      <c r="E1" s="166" t="s">
        <v>0</v>
      </c>
      <c r="F1" s="167"/>
      <c r="G1" s="167"/>
      <c r="H1" s="167"/>
      <c r="J1" s="168" t="s">
        <v>1</v>
      </c>
      <c r="K1" s="165"/>
      <c r="L1" s="1" t="s">
        <v>2</v>
      </c>
      <c r="M1" s="1" t="s">
        <v>3</v>
      </c>
      <c r="N1" s="1" t="s">
        <v>4</v>
      </c>
      <c r="O1" s="168" t="s">
        <v>5</v>
      </c>
      <c r="P1" s="165"/>
      <c r="Q1" s="165"/>
      <c r="R1" s="1"/>
      <c r="S1" s="1"/>
      <c r="T1" s="1"/>
      <c r="V1" s="1"/>
      <c r="W1" s="1"/>
      <c r="X1" s="120" t="s">
        <v>6</v>
      </c>
      <c r="Y1" s="1"/>
      <c r="Z1" s="1"/>
    </row>
    <row r="2" spans="1:26" ht="15">
      <c r="A2" s="4"/>
      <c r="B2" s="5"/>
      <c r="C2" s="5"/>
      <c r="D2" s="6"/>
      <c r="E2" s="169" t="s">
        <v>7</v>
      </c>
      <c r="F2" s="170"/>
      <c r="G2" s="171" t="s">
        <v>8</v>
      </c>
      <c r="H2" s="171"/>
      <c r="I2" s="172" t="s">
        <v>9</v>
      </c>
      <c r="J2" s="173"/>
      <c r="K2" s="171" t="s">
        <v>10</v>
      </c>
      <c r="L2" s="171"/>
      <c r="M2" s="172" t="s">
        <v>11</v>
      </c>
      <c r="N2" s="173"/>
      <c r="O2" s="171" t="s">
        <v>12</v>
      </c>
      <c r="P2" s="171"/>
      <c r="Q2" s="172" t="s">
        <v>13</v>
      </c>
      <c r="R2" s="173"/>
      <c r="S2" s="171" t="s">
        <v>14</v>
      </c>
      <c r="T2" s="171"/>
      <c r="U2" s="172" t="s">
        <v>15</v>
      </c>
      <c r="V2" s="173"/>
      <c r="W2" s="171" t="s">
        <v>16</v>
      </c>
      <c r="X2" s="171"/>
      <c r="Y2" s="174" t="s">
        <v>17</v>
      </c>
      <c r="Z2" s="175"/>
    </row>
    <row r="3" spans="1:26" ht="18.75">
      <c r="A3" s="7"/>
      <c r="C3" s="178"/>
      <c r="D3" s="179"/>
      <c r="E3" s="180" t="s">
        <v>53</v>
      </c>
      <c r="F3" s="181"/>
      <c r="G3" s="182" t="s">
        <v>54</v>
      </c>
      <c r="H3" s="182"/>
      <c r="I3" s="180" t="s">
        <v>55</v>
      </c>
      <c r="J3" s="181"/>
      <c r="K3" s="182" t="s">
        <v>56</v>
      </c>
      <c r="L3" s="182"/>
      <c r="M3" s="180" t="s">
        <v>57</v>
      </c>
      <c r="N3" s="181"/>
      <c r="O3" s="182">
        <v>26</v>
      </c>
      <c r="P3" s="182"/>
      <c r="Q3" s="180" t="s">
        <v>58</v>
      </c>
      <c r="R3" s="181"/>
      <c r="S3" s="182" t="s">
        <v>59</v>
      </c>
      <c r="T3" s="182"/>
      <c r="U3" s="180" t="s">
        <v>60</v>
      </c>
      <c r="V3" s="181"/>
      <c r="W3" s="182">
        <v>40</v>
      </c>
      <c r="X3" s="182"/>
      <c r="Y3" s="176"/>
      <c r="Z3" s="17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22" t="s">
        <v>21</v>
      </c>
      <c r="E5" s="13">
        <v>992</v>
      </c>
      <c r="F5" s="14">
        <v>62739</v>
      </c>
      <c r="G5" s="15">
        <v>30</v>
      </c>
      <c r="H5" s="16">
        <v>5400</v>
      </c>
      <c r="I5" s="13">
        <v>1767</v>
      </c>
      <c r="J5" s="14">
        <v>5189077</v>
      </c>
      <c r="K5" s="17">
        <v>3056</v>
      </c>
      <c r="L5" s="18">
        <v>6073158</v>
      </c>
      <c r="M5" s="13">
        <v>632</v>
      </c>
      <c r="N5" s="79">
        <v>222708</v>
      </c>
      <c r="O5" s="19">
        <v>551</v>
      </c>
      <c r="P5" s="18">
        <v>42492</v>
      </c>
      <c r="Q5" s="13">
        <v>13714</v>
      </c>
      <c r="R5" s="14">
        <v>2182358</v>
      </c>
      <c r="S5" s="19">
        <v>18507</v>
      </c>
      <c r="T5" s="18">
        <v>7372063</v>
      </c>
      <c r="U5" s="13">
        <v>2747</v>
      </c>
      <c r="V5" s="14">
        <v>842240</v>
      </c>
      <c r="W5" s="13">
        <v>254</v>
      </c>
      <c r="X5" s="18">
        <v>41702</v>
      </c>
      <c r="Y5" s="20">
        <f aca="true" t="shared" si="0" ref="Y5:Z19">+W5+U5+S5+Q5+O5+M5+K5+I5+G5+E5</f>
        <v>42250</v>
      </c>
      <c r="Z5" s="21">
        <f t="shared" si="0"/>
        <v>22033937</v>
      </c>
    </row>
    <row r="6" spans="1:26" ht="18.95" customHeight="1">
      <c r="A6" s="7"/>
      <c r="B6" s="22"/>
      <c r="C6" s="115"/>
      <c r="D6" s="118" t="s">
        <v>22</v>
      </c>
      <c r="E6" s="23">
        <v>1075</v>
      </c>
      <c r="F6" s="24">
        <v>114654</v>
      </c>
      <c r="G6" s="25">
        <v>30</v>
      </c>
      <c r="H6" s="26">
        <v>5400</v>
      </c>
      <c r="I6" s="27">
        <v>1569</v>
      </c>
      <c r="J6" s="21">
        <v>4778429</v>
      </c>
      <c r="K6" s="25">
        <v>1841</v>
      </c>
      <c r="L6" s="26">
        <v>3638319</v>
      </c>
      <c r="M6" s="27">
        <v>625.3</v>
      </c>
      <c r="N6" s="80">
        <v>213758</v>
      </c>
      <c r="O6" s="25">
        <v>476</v>
      </c>
      <c r="P6" s="26">
        <v>27824</v>
      </c>
      <c r="Q6" s="27">
        <v>13042</v>
      </c>
      <c r="R6" s="21">
        <v>2029436</v>
      </c>
      <c r="S6" s="25">
        <v>18798</v>
      </c>
      <c r="T6" s="26">
        <v>7400078</v>
      </c>
      <c r="U6" s="27">
        <v>2330</v>
      </c>
      <c r="V6" s="21">
        <v>689453</v>
      </c>
      <c r="W6" s="27">
        <v>384</v>
      </c>
      <c r="X6" s="26">
        <v>48975</v>
      </c>
      <c r="Y6" s="20">
        <f t="shared" si="0"/>
        <v>40170.3</v>
      </c>
      <c r="Z6" s="21">
        <f t="shared" si="0"/>
        <v>18946326</v>
      </c>
    </row>
    <row r="7" spans="1:26" ht="18.95" customHeight="1" thickBot="1">
      <c r="A7" s="7" t="s">
        <v>23</v>
      </c>
      <c r="B7" s="22"/>
      <c r="C7" s="116"/>
      <c r="D7" s="28" t="s">
        <v>24</v>
      </c>
      <c r="E7" s="23">
        <v>1751</v>
      </c>
      <c r="F7" s="36">
        <v>251664</v>
      </c>
      <c r="G7" s="29">
        <v>151</v>
      </c>
      <c r="H7" s="30">
        <v>74238</v>
      </c>
      <c r="I7" s="31">
        <v>1445</v>
      </c>
      <c r="J7" s="32">
        <v>2517548</v>
      </c>
      <c r="K7" s="81">
        <v>4713</v>
      </c>
      <c r="L7" s="30">
        <v>9490189</v>
      </c>
      <c r="M7" s="23">
        <v>1150.1</v>
      </c>
      <c r="N7" s="24">
        <v>264093</v>
      </c>
      <c r="O7" s="33">
        <v>2897</v>
      </c>
      <c r="P7" s="34">
        <v>550254</v>
      </c>
      <c r="Q7" s="23">
        <v>34653</v>
      </c>
      <c r="R7" s="24">
        <v>5330439</v>
      </c>
      <c r="S7" s="33">
        <v>23945</v>
      </c>
      <c r="T7" s="34">
        <v>1828265</v>
      </c>
      <c r="U7" s="23">
        <v>2778</v>
      </c>
      <c r="V7" s="24">
        <v>1489823</v>
      </c>
      <c r="W7" s="23">
        <v>1070</v>
      </c>
      <c r="X7" s="34">
        <v>252979</v>
      </c>
      <c r="Y7" s="31">
        <f t="shared" si="0"/>
        <v>74553.1</v>
      </c>
      <c r="Z7" s="24">
        <f t="shared" si="0"/>
        <v>22049492</v>
      </c>
    </row>
    <row r="8" spans="1:26" ht="18.95" customHeight="1">
      <c r="A8" s="7"/>
      <c r="B8" s="22" t="s">
        <v>25</v>
      </c>
      <c r="C8" s="2" t="s">
        <v>26</v>
      </c>
      <c r="D8" s="122" t="s">
        <v>21</v>
      </c>
      <c r="E8" s="13">
        <v>184</v>
      </c>
      <c r="F8" s="14">
        <v>31441</v>
      </c>
      <c r="G8" s="15">
        <v>128</v>
      </c>
      <c r="H8" s="16">
        <v>71400</v>
      </c>
      <c r="I8" s="13">
        <v>92</v>
      </c>
      <c r="J8" s="14">
        <v>22362</v>
      </c>
      <c r="K8" s="17">
        <v>0</v>
      </c>
      <c r="L8" s="18">
        <v>0</v>
      </c>
      <c r="M8" s="13">
        <v>5960</v>
      </c>
      <c r="N8" s="79">
        <v>1699845</v>
      </c>
      <c r="O8" s="19">
        <v>0</v>
      </c>
      <c r="P8" s="18">
        <v>0</v>
      </c>
      <c r="Q8" s="13">
        <v>7299</v>
      </c>
      <c r="R8" s="14">
        <v>1594023</v>
      </c>
      <c r="S8" s="19">
        <v>31318</v>
      </c>
      <c r="T8" s="18">
        <v>4435561</v>
      </c>
      <c r="U8" s="13">
        <v>528</v>
      </c>
      <c r="V8" s="14">
        <v>45995</v>
      </c>
      <c r="W8" s="13">
        <v>18</v>
      </c>
      <c r="X8" s="18">
        <v>900</v>
      </c>
      <c r="Y8" s="13">
        <f t="shared" si="0"/>
        <v>45527</v>
      </c>
      <c r="Z8" s="14">
        <f t="shared" si="0"/>
        <v>7901527</v>
      </c>
    </row>
    <row r="9" spans="1:26" ht="18.95" customHeight="1">
      <c r="A9" s="7" t="s">
        <v>27</v>
      </c>
      <c r="B9" s="22"/>
      <c r="C9" s="115"/>
      <c r="D9" s="118" t="s">
        <v>22</v>
      </c>
      <c r="E9" s="23">
        <v>175</v>
      </c>
      <c r="F9" s="24">
        <v>28543</v>
      </c>
      <c r="G9" s="25">
        <v>137</v>
      </c>
      <c r="H9" s="26">
        <v>81400</v>
      </c>
      <c r="I9" s="27">
        <v>79</v>
      </c>
      <c r="J9" s="21">
        <v>21884</v>
      </c>
      <c r="K9" s="25">
        <v>149</v>
      </c>
      <c r="L9" s="26">
        <v>2376</v>
      </c>
      <c r="M9" s="27">
        <v>6206</v>
      </c>
      <c r="N9" s="80">
        <v>1463112</v>
      </c>
      <c r="O9" s="25">
        <v>0</v>
      </c>
      <c r="P9" s="26">
        <v>0</v>
      </c>
      <c r="Q9" s="27">
        <v>8064</v>
      </c>
      <c r="R9" s="21">
        <v>1682085</v>
      </c>
      <c r="S9" s="25">
        <v>30934</v>
      </c>
      <c r="T9" s="26">
        <v>4355835</v>
      </c>
      <c r="U9" s="27">
        <v>725</v>
      </c>
      <c r="V9" s="21">
        <v>63140</v>
      </c>
      <c r="W9" s="27">
        <v>18</v>
      </c>
      <c r="X9" s="26">
        <v>900</v>
      </c>
      <c r="Y9" s="20">
        <f t="shared" si="0"/>
        <v>46487</v>
      </c>
      <c r="Z9" s="21">
        <f t="shared" si="0"/>
        <v>7699275</v>
      </c>
    </row>
    <row r="10" spans="1:26" ht="18.95" customHeight="1" thickBot="1">
      <c r="A10" s="7"/>
      <c r="B10" s="22"/>
      <c r="C10" s="116"/>
      <c r="D10" s="28" t="s">
        <v>24</v>
      </c>
      <c r="E10" s="35">
        <v>138</v>
      </c>
      <c r="F10" s="36">
        <v>21441</v>
      </c>
      <c r="G10" s="29">
        <v>229</v>
      </c>
      <c r="H10" s="30">
        <v>104200</v>
      </c>
      <c r="I10" s="37">
        <v>154</v>
      </c>
      <c r="J10" s="38">
        <v>35114</v>
      </c>
      <c r="K10" s="81">
        <v>182</v>
      </c>
      <c r="L10" s="30">
        <v>4867</v>
      </c>
      <c r="M10" s="35">
        <v>8986</v>
      </c>
      <c r="N10" s="36">
        <v>1973350</v>
      </c>
      <c r="O10" s="29">
        <v>0</v>
      </c>
      <c r="P10" s="30">
        <v>0</v>
      </c>
      <c r="Q10" s="35">
        <v>12226</v>
      </c>
      <c r="R10" s="36">
        <v>1466283</v>
      </c>
      <c r="S10" s="29">
        <v>5166</v>
      </c>
      <c r="T10" s="30">
        <v>750850</v>
      </c>
      <c r="U10" s="35">
        <v>1792</v>
      </c>
      <c r="V10" s="36">
        <v>127140</v>
      </c>
      <c r="W10" s="35">
        <v>15</v>
      </c>
      <c r="X10" s="30">
        <v>100</v>
      </c>
      <c r="Y10" s="37">
        <f t="shared" si="0"/>
        <v>28888</v>
      </c>
      <c r="Z10" s="36">
        <f t="shared" si="0"/>
        <v>4483345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25</v>
      </c>
      <c r="J11" s="14">
        <v>3471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3015</v>
      </c>
      <c r="R11" s="14">
        <v>715803</v>
      </c>
      <c r="S11" s="19">
        <v>0</v>
      </c>
      <c r="T11" s="18">
        <v>0</v>
      </c>
      <c r="U11" s="13">
        <v>3</v>
      </c>
      <c r="V11" s="14">
        <v>793</v>
      </c>
      <c r="W11" s="13">
        <v>0</v>
      </c>
      <c r="X11" s="18">
        <v>0</v>
      </c>
      <c r="Y11" s="13">
        <f>+W11+U11+S11+Q11+O11+M11+K11+I11+G11+E11</f>
        <v>3133</v>
      </c>
      <c r="Z11" s="14">
        <f t="shared" si="0"/>
        <v>810067</v>
      </c>
    </row>
    <row r="12" spans="1:26" ht="18.95" customHeight="1">
      <c r="A12" s="7"/>
      <c r="B12" s="7"/>
      <c r="C12" s="115"/>
      <c r="D12" s="119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29</v>
      </c>
      <c r="J12" s="21">
        <v>8877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3013</v>
      </c>
      <c r="R12" s="21">
        <v>662857</v>
      </c>
      <c r="S12" s="25">
        <v>0</v>
      </c>
      <c r="T12" s="26">
        <v>0</v>
      </c>
      <c r="U12" s="27">
        <v>8</v>
      </c>
      <c r="V12" s="21">
        <v>880</v>
      </c>
      <c r="W12" s="27">
        <v>0</v>
      </c>
      <c r="X12" s="26">
        <v>0</v>
      </c>
      <c r="Y12" s="20">
        <f aca="true" t="shared" si="1" ref="Y12:Y19">+W12+U12+S12+Q12+O12+M12+K12+I12+G12+E12</f>
        <v>3140</v>
      </c>
      <c r="Z12" s="21">
        <f t="shared" si="0"/>
        <v>762614</v>
      </c>
    </row>
    <row r="13" spans="1:26" ht="18.95" customHeight="1" thickBot="1">
      <c r="A13" s="7"/>
      <c r="B13" s="7"/>
      <c r="C13" s="116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83</v>
      </c>
      <c r="J13" s="38">
        <v>30010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7484</v>
      </c>
      <c r="R13" s="36">
        <v>1970546</v>
      </c>
      <c r="S13" s="29">
        <v>0</v>
      </c>
      <c r="T13" s="30">
        <v>0</v>
      </c>
      <c r="U13" s="35">
        <v>48</v>
      </c>
      <c r="V13" s="36">
        <v>6088</v>
      </c>
      <c r="W13" s="35">
        <v>0</v>
      </c>
      <c r="X13" s="30">
        <v>0</v>
      </c>
      <c r="Y13" s="37">
        <f t="shared" si="1"/>
        <v>7829.1</v>
      </c>
      <c r="Z13" s="36">
        <f t="shared" si="0"/>
        <v>2220644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22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1296</v>
      </c>
      <c r="N14" s="79">
        <v>139750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1296</v>
      </c>
      <c r="Z14" s="14">
        <f t="shared" si="0"/>
        <v>139750</v>
      </c>
    </row>
    <row r="15" spans="1:26" ht="18.95" customHeight="1">
      <c r="A15" s="7"/>
      <c r="B15" s="22"/>
      <c r="C15" s="115"/>
      <c r="D15" s="118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1380</v>
      </c>
      <c r="N15" s="80">
        <v>141367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1380</v>
      </c>
      <c r="Z15" s="24">
        <f t="shared" si="0"/>
        <v>141367</v>
      </c>
    </row>
    <row r="16" spans="1:26" ht="18.95" customHeight="1" thickBot="1">
      <c r="A16" s="7" t="s">
        <v>34</v>
      </c>
      <c r="B16" s="22"/>
      <c r="C16" s="116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4393</v>
      </c>
      <c r="N16" s="36">
        <v>479571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4393</v>
      </c>
      <c r="Z16" s="36">
        <f t="shared" si="0"/>
        <v>479571</v>
      </c>
    </row>
    <row r="17" spans="1:26" ht="18.95" customHeight="1">
      <c r="A17" s="7"/>
      <c r="B17" s="22"/>
      <c r="C17" s="2" t="s">
        <v>35</v>
      </c>
      <c r="D17" s="122" t="s">
        <v>21</v>
      </c>
      <c r="E17" s="13">
        <v>0</v>
      </c>
      <c r="F17" s="14">
        <v>0</v>
      </c>
      <c r="G17" s="19">
        <v>1166</v>
      </c>
      <c r="H17" s="18">
        <v>342612</v>
      </c>
      <c r="I17" s="13">
        <v>348</v>
      </c>
      <c r="J17" s="14">
        <v>137359</v>
      </c>
      <c r="K17" s="19">
        <v>120</v>
      </c>
      <c r="L17" s="18">
        <v>94310</v>
      </c>
      <c r="M17" s="13">
        <v>897.256</v>
      </c>
      <c r="N17" s="79">
        <v>338355</v>
      </c>
      <c r="O17" s="19">
        <v>3379</v>
      </c>
      <c r="P17" s="18">
        <v>1328704</v>
      </c>
      <c r="Q17" s="13">
        <v>5372</v>
      </c>
      <c r="R17" s="14">
        <v>1206074</v>
      </c>
      <c r="S17" s="19">
        <v>240</v>
      </c>
      <c r="T17" s="18">
        <v>53263</v>
      </c>
      <c r="U17" s="13">
        <v>6</v>
      </c>
      <c r="V17" s="14">
        <v>1320</v>
      </c>
      <c r="W17" s="13">
        <v>7613</v>
      </c>
      <c r="X17" s="18">
        <v>1625011</v>
      </c>
      <c r="Y17" s="41">
        <f t="shared" si="1"/>
        <v>19141.256</v>
      </c>
      <c r="Z17" s="42">
        <f t="shared" si="0"/>
        <v>5127008</v>
      </c>
    </row>
    <row r="18" spans="1:26" ht="18.95" customHeight="1">
      <c r="A18" s="7" t="s">
        <v>36</v>
      </c>
      <c r="B18" s="22"/>
      <c r="C18" s="115"/>
      <c r="D18" s="118" t="s">
        <v>22</v>
      </c>
      <c r="E18" s="27">
        <v>53</v>
      </c>
      <c r="F18" s="21">
        <v>11243</v>
      </c>
      <c r="G18" s="25">
        <v>1157</v>
      </c>
      <c r="H18" s="26">
        <v>343269</v>
      </c>
      <c r="I18" s="27">
        <v>393</v>
      </c>
      <c r="J18" s="21">
        <v>131581</v>
      </c>
      <c r="K18" s="25">
        <v>121</v>
      </c>
      <c r="L18" s="26">
        <v>95970</v>
      </c>
      <c r="M18" s="27">
        <v>999.184</v>
      </c>
      <c r="N18" s="21">
        <v>436372</v>
      </c>
      <c r="O18" s="25">
        <v>3375</v>
      </c>
      <c r="P18" s="26">
        <v>1328350</v>
      </c>
      <c r="Q18" s="27">
        <v>4842</v>
      </c>
      <c r="R18" s="21">
        <v>1119317</v>
      </c>
      <c r="S18" s="25">
        <v>240</v>
      </c>
      <c r="T18" s="26">
        <v>53977</v>
      </c>
      <c r="U18" s="27">
        <v>6</v>
      </c>
      <c r="V18" s="21">
        <v>1320</v>
      </c>
      <c r="W18" s="27">
        <v>7569</v>
      </c>
      <c r="X18" s="26">
        <v>1552553</v>
      </c>
      <c r="Y18" s="23">
        <f t="shared" si="1"/>
        <v>18755.184</v>
      </c>
      <c r="Z18" s="24">
        <f t="shared" si="0"/>
        <v>5073952</v>
      </c>
    </row>
    <row r="19" spans="1:26" ht="18.95" customHeight="1" thickBot="1">
      <c r="A19" s="7"/>
      <c r="B19" s="22"/>
      <c r="C19" s="116"/>
      <c r="D19" s="43" t="s">
        <v>24</v>
      </c>
      <c r="E19" s="23">
        <v>435</v>
      </c>
      <c r="F19" s="24">
        <v>104513</v>
      </c>
      <c r="G19" s="33">
        <v>1009</v>
      </c>
      <c r="H19" s="34">
        <v>304563</v>
      </c>
      <c r="I19" s="23">
        <v>444</v>
      </c>
      <c r="J19" s="24">
        <v>192922</v>
      </c>
      <c r="K19" s="82">
        <v>226</v>
      </c>
      <c r="L19" s="34">
        <v>180155</v>
      </c>
      <c r="M19" s="23">
        <v>2107.272</v>
      </c>
      <c r="N19" s="24">
        <v>743855</v>
      </c>
      <c r="O19" s="33">
        <v>2068</v>
      </c>
      <c r="P19" s="34">
        <v>813164</v>
      </c>
      <c r="Q19" s="23">
        <v>7393</v>
      </c>
      <c r="R19" s="24">
        <v>1993180</v>
      </c>
      <c r="S19" s="33">
        <v>158</v>
      </c>
      <c r="T19" s="34">
        <v>37205</v>
      </c>
      <c r="U19" s="23">
        <v>66</v>
      </c>
      <c r="V19" s="24">
        <v>14520</v>
      </c>
      <c r="W19" s="23">
        <v>7369</v>
      </c>
      <c r="X19" s="34">
        <v>1794365</v>
      </c>
      <c r="Y19" s="35">
        <f t="shared" si="1"/>
        <v>21275.272</v>
      </c>
      <c r="Z19" s="36">
        <f t="shared" si="0"/>
        <v>6178442</v>
      </c>
    </row>
    <row r="20" spans="1:28" ht="18.95" customHeight="1">
      <c r="A20" s="7"/>
      <c r="B20" s="22"/>
      <c r="C20" s="2" t="s">
        <v>17</v>
      </c>
      <c r="D20" s="122" t="s">
        <v>21</v>
      </c>
      <c r="E20" s="13">
        <f>+E17+E14+E11+E8+E5</f>
        <v>1176</v>
      </c>
      <c r="F20" s="14">
        <f aca="true" t="shared" si="2" ref="F20:Z20">+F17+F14+F11+F8+F5</f>
        <v>94180</v>
      </c>
      <c r="G20" s="19">
        <f t="shared" si="2"/>
        <v>1399</v>
      </c>
      <c r="H20" s="18">
        <f t="shared" si="2"/>
        <v>494412</v>
      </c>
      <c r="I20" s="13">
        <f t="shared" si="2"/>
        <v>2232</v>
      </c>
      <c r="J20" s="14">
        <f t="shared" si="2"/>
        <v>5352269</v>
      </c>
      <c r="K20" s="19">
        <f t="shared" si="2"/>
        <v>3176</v>
      </c>
      <c r="L20" s="18">
        <f t="shared" si="2"/>
        <v>6167468</v>
      </c>
      <c r="M20" s="13">
        <f t="shared" si="2"/>
        <v>8800.256</v>
      </c>
      <c r="N20" s="14">
        <f t="shared" si="2"/>
        <v>2415658</v>
      </c>
      <c r="O20" s="19">
        <f t="shared" si="2"/>
        <v>3930</v>
      </c>
      <c r="P20" s="18">
        <f t="shared" si="2"/>
        <v>1371196</v>
      </c>
      <c r="Q20" s="13">
        <f t="shared" si="2"/>
        <v>29400</v>
      </c>
      <c r="R20" s="14">
        <f t="shared" si="2"/>
        <v>5698258</v>
      </c>
      <c r="S20" s="19">
        <f t="shared" si="2"/>
        <v>50065</v>
      </c>
      <c r="T20" s="18">
        <f t="shared" si="2"/>
        <v>11860887</v>
      </c>
      <c r="U20" s="13">
        <f t="shared" si="2"/>
        <v>3284</v>
      </c>
      <c r="V20" s="14">
        <f t="shared" si="2"/>
        <v>890348</v>
      </c>
      <c r="W20" s="13">
        <f t="shared" si="2"/>
        <v>7885</v>
      </c>
      <c r="X20" s="18">
        <f t="shared" si="2"/>
        <v>1667613</v>
      </c>
      <c r="Y20" s="31">
        <f t="shared" si="2"/>
        <v>111347.256</v>
      </c>
      <c r="Z20" s="32">
        <f t="shared" si="2"/>
        <v>36012289</v>
      </c>
      <c r="AA20" s="3"/>
      <c r="AB20" s="3"/>
    </row>
    <row r="21" spans="1:28" ht="18.95" customHeight="1">
      <c r="A21" s="7" t="s">
        <v>37</v>
      </c>
      <c r="B21" s="22"/>
      <c r="C21" s="115"/>
      <c r="D21" s="118" t="s">
        <v>22</v>
      </c>
      <c r="E21" s="27">
        <f aca="true" t="shared" si="3" ref="E21:Z22">+E18+E15+E12+E9+E6</f>
        <v>1303</v>
      </c>
      <c r="F21" s="21">
        <f t="shared" si="3"/>
        <v>154440</v>
      </c>
      <c r="G21" s="25">
        <f t="shared" si="3"/>
        <v>1399</v>
      </c>
      <c r="H21" s="26">
        <f t="shared" si="3"/>
        <v>505069</v>
      </c>
      <c r="I21" s="27">
        <f t="shared" si="3"/>
        <v>2070</v>
      </c>
      <c r="J21" s="21">
        <f t="shared" si="3"/>
        <v>4940771</v>
      </c>
      <c r="K21" s="25">
        <f t="shared" si="3"/>
        <v>2111</v>
      </c>
      <c r="L21" s="26">
        <f t="shared" si="3"/>
        <v>3736665</v>
      </c>
      <c r="M21" s="27">
        <f t="shared" si="3"/>
        <v>9225.484</v>
      </c>
      <c r="N21" s="21">
        <f t="shared" si="3"/>
        <v>2269609</v>
      </c>
      <c r="O21" s="25">
        <f t="shared" si="3"/>
        <v>3851</v>
      </c>
      <c r="P21" s="26">
        <f t="shared" si="3"/>
        <v>1356174</v>
      </c>
      <c r="Q21" s="27">
        <f t="shared" si="3"/>
        <v>28961</v>
      </c>
      <c r="R21" s="21">
        <f t="shared" si="3"/>
        <v>5493695</v>
      </c>
      <c r="S21" s="25">
        <f t="shared" si="3"/>
        <v>49972</v>
      </c>
      <c r="T21" s="26">
        <f t="shared" si="3"/>
        <v>11809890</v>
      </c>
      <c r="U21" s="27">
        <f t="shared" si="3"/>
        <v>3069</v>
      </c>
      <c r="V21" s="21">
        <f t="shared" si="3"/>
        <v>754793</v>
      </c>
      <c r="W21" s="27">
        <f t="shared" si="3"/>
        <v>7971</v>
      </c>
      <c r="X21" s="26">
        <f t="shared" si="3"/>
        <v>1602428</v>
      </c>
      <c r="Y21" s="23">
        <f t="shared" si="3"/>
        <v>109932.48400000001</v>
      </c>
      <c r="Z21" s="24">
        <f t="shared" si="3"/>
        <v>32623534</v>
      </c>
      <c r="AA21" s="3"/>
      <c r="AB21" s="3"/>
    </row>
    <row r="22" spans="1:28" ht="18.95" customHeight="1" thickBot="1">
      <c r="A22" s="7"/>
      <c r="B22" s="22"/>
      <c r="C22" s="116"/>
      <c r="D22" s="43" t="s">
        <v>24</v>
      </c>
      <c r="E22" s="23">
        <f t="shared" si="3"/>
        <v>2324</v>
      </c>
      <c r="F22" s="24">
        <f t="shared" si="3"/>
        <v>377618</v>
      </c>
      <c r="G22" s="33">
        <f t="shared" si="3"/>
        <v>1584</v>
      </c>
      <c r="H22" s="34">
        <f t="shared" si="3"/>
        <v>678001</v>
      </c>
      <c r="I22" s="23">
        <f t="shared" si="3"/>
        <v>2126</v>
      </c>
      <c r="J22" s="24">
        <f t="shared" si="3"/>
        <v>2775594</v>
      </c>
      <c r="K22" s="33">
        <f t="shared" si="3"/>
        <v>5121</v>
      </c>
      <c r="L22" s="34">
        <f t="shared" si="3"/>
        <v>9675211</v>
      </c>
      <c r="M22" s="23">
        <f t="shared" si="3"/>
        <v>16655.471999999998</v>
      </c>
      <c r="N22" s="24">
        <f t="shared" si="3"/>
        <v>3479869</v>
      </c>
      <c r="O22" s="33">
        <f t="shared" si="3"/>
        <v>4965</v>
      </c>
      <c r="P22" s="34">
        <f t="shared" si="3"/>
        <v>1363418</v>
      </c>
      <c r="Q22" s="23">
        <f t="shared" si="3"/>
        <v>61756</v>
      </c>
      <c r="R22" s="24">
        <f t="shared" si="3"/>
        <v>10760448</v>
      </c>
      <c r="S22" s="33">
        <f t="shared" si="3"/>
        <v>29269</v>
      </c>
      <c r="T22" s="34">
        <f t="shared" si="3"/>
        <v>2616320</v>
      </c>
      <c r="U22" s="23">
        <f t="shared" si="3"/>
        <v>4684</v>
      </c>
      <c r="V22" s="24">
        <f t="shared" si="3"/>
        <v>1637571</v>
      </c>
      <c r="W22" s="23">
        <f t="shared" si="3"/>
        <v>8454</v>
      </c>
      <c r="X22" s="34">
        <f t="shared" si="3"/>
        <v>2047444</v>
      </c>
      <c r="Y22" s="23">
        <f t="shared" si="3"/>
        <v>136938.472</v>
      </c>
      <c r="Z22" s="24">
        <f t="shared" si="3"/>
        <v>35411494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83">
        <f>(E20+E21)/(E22+E41)*100</f>
        <v>51.85107718050617</v>
      </c>
      <c r="F23" s="184"/>
      <c r="G23" s="183">
        <f>(G20+G21)/(G22+G41)*100</f>
        <v>88.09823677581863</v>
      </c>
      <c r="H23" s="184"/>
      <c r="I23" s="183">
        <f>(I20+I21)/(I22+I41)*100</f>
        <v>94.13566739606128</v>
      </c>
      <c r="J23" s="184"/>
      <c r="K23" s="183">
        <f>(K20+K21)/(K22+K41)*100</f>
        <v>57.61141985398278</v>
      </c>
      <c r="L23" s="184"/>
      <c r="M23" s="183">
        <f>(M20+M21)/(M22+M41)*100</f>
        <v>53.432125400894925</v>
      </c>
      <c r="N23" s="184"/>
      <c r="O23" s="183">
        <f>(O20+O21)/(O22+O41)*100</f>
        <v>78.98690488275302</v>
      </c>
      <c r="P23" s="184"/>
      <c r="Q23" s="183">
        <f>(Q20+Q21)/(Q22+Q41)*100</f>
        <v>47.41866814001105</v>
      </c>
      <c r="R23" s="184"/>
      <c r="S23" s="183">
        <f>(S20+S21)/(S22+S41)*100</f>
        <v>171.16727123400176</v>
      </c>
      <c r="T23" s="184"/>
      <c r="U23" s="183">
        <f>(U20+U21)/(U22+U41)*100</f>
        <v>69.49245241741413</v>
      </c>
      <c r="V23" s="184"/>
      <c r="W23" s="183">
        <f>(W20+W21)/(W22+W41)*100</f>
        <v>93.29802883200942</v>
      </c>
      <c r="X23" s="184"/>
      <c r="Y23" s="183">
        <f>(Y20+Y21)/(Y22+Y41)*100</f>
        <v>81.07035949720081</v>
      </c>
      <c r="Z23" s="184"/>
    </row>
    <row r="24" spans="1:26" ht="18.95" customHeight="1">
      <c r="A24" s="7"/>
      <c r="B24" s="22"/>
      <c r="C24" s="45" t="s">
        <v>39</v>
      </c>
      <c r="D24" s="43" t="s">
        <v>40</v>
      </c>
      <c r="E24" s="185">
        <f>F22/E22*1000</f>
        <v>162486.23063683306</v>
      </c>
      <c r="F24" s="186"/>
      <c r="G24" s="187">
        <f>H22/G22*1000</f>
        <v>428030.93434343435</v>
      </c>
      <c r="H24" s="188"/>
      <c r="I24" s="189">
        <f>J22/I22*1000</f>
        <v>1305547.5070555033</v>
      </c>
      <c r="J24" s="190"/>
      <c r="K24" s="187">
        <f>L22/K22*1000</f>
        <v>1889320.6404999024</v>
      </c>
      <c r="L24" s="188"/>
      <c r="M24" s="189">
        <f>N22/M22*1000</f>
        <v>208932.47576532207</v>
      </c>
      <c r="N24" s="190"/>
      <c r="O24" s="187">
        <f>P22/O22*1000</f>
        <v>274605.8408862034</v>
      </c>
      <c r="P24" s="188"/>
      <c r="Q24" s="189">
        <f>R22/Q22*1000</f>
        <v>174241.33687414989</v>
      </c>
      <c r="R24" s="190"/>
      <c r="S24" s="187">
        <f>T22/S22*1000</f>
        <v>89388.77310464997</v>
      </c>
      <c r="T24" s="188"/>
      <c r="U24" s="189">
        <f>V22/U22*1000</f>
        <v>349609.5217762596</v>
      </c>
      <c r="V24" s="190"/>
      <c r="W24" s="187">
        <f>X22/W22*1000</f>
        <v>242186.4206292879</v>
      </c>
      <c r="X24" s="188"/>
      <c r="Y24" s="189">
        <f>Z22/Y22*1000</f>
        <v>258594.19550117367</v>
      </c>
      <c r="Z24" s="19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1.6971125543156342</v>
      </c>
      <c r="F25" s="49"/>
      <c r="G25" s="50">
        <f>G22/Y22*100</f>
        <v>1.1567238752306217</v>
      </c>
      <c r="H25" s="51"/>
      <c r="I25" s="48">
        <f>I22/Y22*100</f>
        <v>1.5525220699118067</v>
      </c>
      <c r="J25" s="49"/>
      <c r="K25" s="50">
        <f>K22/Y22*100</f>
        <v>3.739635710262635</v>
      </c>
      <c r="L25" s="51"/>
      <c r="M25" s="48">
        <f>M22/Y22*100</f>
        <v>12.162741234618126</v>
      </c>
      <c r="N25" s="49"/>
      <c r="O25" s="50">
        <f>O22/Y22*100</f>
        <v>3.62571593467174</v>
      </c>
      <c r="P25" s="51"/>
      <c r="Q25" s="48">
        <f>Q22/Y22*100</f>
        <v>45.09762603455952</v>
      </c>
      <c r="R25" s="49"/>
      <c r="S25" s="50">
        <f>S22/Y22*100</f>
        <v>21.373832767755722</v>
      </c>
      <c r="T25" s="51"/>
      <c r="U25" s="48">
        <f>U22/Y22*100</f>
        <v>3.420514287613783</v>
      </c>
      <c r="V25" s="49"/>
      <c r="W25" s="50">
        <f>W22/Y22*100</f>
        <v>6.1735755310604015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14"/>
      <c r="E26" s="52"/>
      <c r="F26" s="114"/>
      <c r="G26" s="52"/>
      <c r="H26" s="114"/>
      <c r="I26" s="52"/>
      <c r="J26" s="114"/>
      <c r="K26" s="52"/>
      <c r="L26" s="114"/>
      <c r="M26" s="52"/>
      <c r="N26" s="114"/>
      <c r="O26" s="52"/>
      <c r="P26" s="114"/>
      <c r="Q26" s="52"/>
      <c r="R26" s="114"/>
      <c r="S26" s="52"/>
      <c r="T26" s="114"/>
      <c r="U26" s="52"/>
      <c r="V26" s="114"/>
      <c r="W26" s="52"/>
      <c r="X26" s="114"/>
      <c r="Y26" s="52"/>
      <c r="Z26" s="53"/>
    </row>
    <row r="27" spans="1:26" ht="18.95" customHeight="1">
      <c r="A27" s="22"/>
      <c r="B27" s="193" t="s">
        <v>42</v>
      </c>
      <c r="C27" s="4" t="s">
        <v>43</v>
      </c>
      <c r="D27" s="54" t="s">
        <v>21</v>
      </c>
      <c r="E27" s="146">
        <v>1286</v>
      </c>
      <c r="F27" s="147">
        <v>88981</v>
      </c>
      <c r="G27" s="162">
        <v>659</v>
      </c>
      <c r="H27" s="148">
        <v>199392</v>
      </c>
      <c r="I27" s="146">
        <v>2536</v>
      </c>
      <c r="J27" s="147">
        <v>1919161</v>
      </c>
      <c r="K27" s="150">
        <v>1054</v>
      </c>
      <c r="L27" s="148">
        <v>260620</v>
      </c>
      <c r="M27" s="146">
        <v>7622</v>
      </c>
      <c r="N27" s="147">
        <v>1946419</v>
      </c>
      <c r="O27" s="150">
        <v>4631</v>
      </c>
      <c r="P27" s="148">
        <v>1595167</v>
      </c>
      <c r="Q27" s="146">
        <v>29468</v>
      </c>
      <c r="R27" s="147">
        <v>5714343</v>
      </c>
      <c r="S27" s="150">
        <v>44564</v>
      </c>
      <c r="T27" s="148">
        <v>10773964</v>
      </c>
      <c r="U27" s="146">
        <v>3933</v>
      </c>
      <c r="V27" s="147">
        <v>1491077</v>
      </c>
      <c r="W27" s="146">
        <v>8844</v>
      </c>
      <c r="X27" s="148">
        <v>1837472</v>
      </c>
      <c r="Y27" s="158">
        <v>104597</v>
      </c>
      <c r="Z27" s="159">
        <v>25826596</v>
      </c>
    </row>
    <row r="28" spans="1:26" ht="18.95" customHeight="1">
      <c r="A28" s="22"/>
      <c r="B28" s="194"/>
      <c r="C28" s="7"/>
      <c r="D28" s="57" t="s">
        <v>22</v>
      </c>
      <c r="E28" s="154">
        <v>1332</v>
      </c>
      <c r="F28" s="155">
        <v>176209</v>
      </c>
      <c r="G28" s="152">
        <v>636</v>
      </c>
      <c r="H28" s="153">
        <v>203219</v>
      </c>
      <c r="I28" s="154">
        <v>2515</v>
      </c>
      <c r="J28" s="155">
        <v>1329456</v>
      </c>
      <c r="K28" s="152">
        <v>927</v>
      </c>
      <c r="L28" s="153">
        <v>240330</v>
      </c>
      <c r="M28" s="154">
        <v>7612</v>
      </c>
      <c r="N28" s="155">
        <v>1638853</v>
      </c>
      <c r="O28" s="156">
        <v>4471</v>
      </c>
      <c r="P28" s="153">
        <v>1582532</v>
      </c>
      <c r="Q28" s="154">
        <v>29639</v>
      </c>
      <c r="R28" s="155">
        <v>5856115</v>
      </c>
      <c r="S28" s="156">
        <v>45299</v>
      </c>
      <c r="T28" s="153">
        <v>10768350</v>
      </c>
      <c r="U28" s="154">
        <v>3116</v>
      </c>
      <c r="V28" s="155">
        <v>632178</v>
      </c>
      <c r="W28" s="154">
        <v>8932</v>
      </c>
      <c r="X28" s="153">
        <v>1820984</v>
      </c>
      <c r="Y28" s="157">
        <v>104479</v>
      </c>
      <c r="Z28" s="151">
        <v>24248226</v>
      </c>
    </row>
    <row r="29" spans="1:26" ht="18.95" customHeight="1" thickBot="1">
      <c r="A29" s="22"/>
      <c r="B29" s="194"/>
      <c r="C29" s="7"/>
      <c r="D29" s="57" t="s">
        <v>24</v>
      </c>
      <c r="E29" s="157">
        <v>2404</v>
      </c>
      <c r="F29" s="151">
        <v>414994</v>
      </c>
      <c r="G29" s="163">
        <v>868</v>
      </c>
      <c r="H29" s="161">
        <v>382431</v>
      </c>
      <c r="I29" s="157">
        <v>2044</v>
      </c>
      <c r="J29" s="151">
        <v>2183396</v>
      </c>
      <c r="K29" s="160">
        <v>1238</v>
      </c>
      <c r="L29" s="161">
        <v>1920402</v>
      </c>
      <c r="M29" s="157">
        <v>15448</v>
      </c>
      <c r="N29" s="151">
        <v>3143169</v>
      </c>
      <c r="O29" s="160">
        <v>4254</v>
      </c>
      <c r="P29" s="161">
        <v>1189508</v>
      </c>
      <c r="Q29" s="157">
        <v>59615</v>
      </c>
      <c r="R29" s="151">
        <v>9946673</v>
      </c>
      <c r="S29" s="160">
        <v>28667</v>
      </c>
      <c r="T29" s="161">
        <v>2473342</v>
      </c>
      <c r="U29" s="157">
        <v>5593</v>
      </c>
      <c r="V29" s="151">
        <v>2270522</v>
      </c>
      <c r="W29" s="157">
        <v>9940</v>
      </c>
      <c r="X29" s="161">
        <v>2202697</v>
      </c>
      <c r="Y29" s="157">
        <v>130071</v>
      </c>
      <c r="Z29" s="151">
        <v>26127134</v>
      </c>
    </row>
    <row r="30" spans="1:26" ht="18.95" customHeight="1" thickBot="1">
      <c r="A30" s="22" t="s">
        <v>29</v>
      </c>
      <c r="B30" s="194"/>
      <c r="C30" s="7"/>
      <c r="D30" s="60" t="s">
        <v>44</v>
      </c>
      <c r="E30" s="191">
        <v>53.9</v>
      </c>
      <c r="F30" s="196"/>
      <c r="G30" s="191">
        <v>75.6</v>
      </c>
      <c r="H30" s="196"/>
      <c r="I30" s="191">
        <v>124.2</v>
      </c>
      <c r="J30" s="196"/>
      <c r="K30" s="191">
        <v>84.3</v>
      </c>
      <c r="L30" s="196"/>
      <c r="M30" s="191">
        <v>49.3</v>
      </c>
      <c r="N30" s="196"/>
      <c r="O30" s="191">
        <v>109</v>
      </c>
      <c r="P30" s="196"/>
      <c r="Q30" s="191">
        <v>49.5</v>
      </c>
      <c r="R30" s="196"/>
      <c r="S30" s="191">
        <v>154.8</v>
      </c>
      <c r="T30" s="196"/>
      <c r="U30" s="191">
        <v>68</v>
      </c>
      <c r="V30" s="196"/>
      <c r="W30" s="191">
        <v>89</v>
      </c>
      <c r="X30" s="196"/>
      <c r="Y30" s="191">
        <v>82.3</v>
      </c>
      <c r="Z30" s="192"/>
    </row>
    <row r="31" spans="1:26" ht="18.95" customHeight="1">
      <c r="A31" s="22"/>
      <c r="B31" s="194"/>
      <c r="C31" s="4" t="s">
        <v>45</v>
      </c>
      <c r="D31" s="122" t="s">
        <v>21</v>
      </c>
      <c r="E31" s="94">
        <f>E20-E27</f>
        <v>-110</v>
      </c>
      <c r="F31" s="95">
        <f aca="true" t="shared" si="4" ref="F31:Z33">F20-F27</f>
        <v>5199</v>
      </c>
      <c r="G31" s="96">
        <f t="shared" si="4"/>
        <v>740</v>
      </c>
      <c r="H31" s="97">
        <f t="shared" si="4"/>
        <v>295020</v>
      </c>
      <c r="I31" s="94">
        <f t="shared" si="4"/>
        <v>-304</v>
      </c>
      <c r="J31" s="95">
        <f t="shared" si="4"/>
        <v>3433108</v>
      </c>
      <c r="K31" s="96">
        <f t="shared" si="4"/>
        <v>2122</v>
      </c>
      <c r="L31" s="97">
        <f t="shared" si="4"/>
        <v>5906848</v>
      </c>
      <c r="M31" s="94">
        <f t="shared" si="4"/>
        <v>1178.2559999999994</v>
      </c>
      <c r="N31" s="95">
        <f t="shared" si="4"/>
        <v>469239</v>
      </c>
      <c r="O31" s="96">
        <f t="shared" si="4"/>
        <v>-701</v>
      </c>
      <c r="P31" s="97">
        <f t="shared" si="4"/>
        <v>-223971</v>
      </c>
      <c r="Q31" s="94">
        <f t="shared" si="4"/>
        <v>-68</v>
      </c>
      <c r="R31" s="95">
        <f t="shared" si="4"/>
        <v>-16085</v>
      </c>
      <c r="S31" s="96">
        <f t="shared" si="4"/>
        <v>5501</v>
      </c>
      <c r="T31" s="97">
        <f t="shared" si="4"/>
        <v>1086923</v>
      </c>
      <c r="U31" s="94">
        <f t="shared" si="4"/>
        <v>-649</v>
      </c>
      <c r="V31" s="95">
        <f t="shared" si="4"/>
        <v>-600729</v>
      </c>
      <c r="W31" s="96">
        <f t="shared" si="4"/>
        <v>-959</v>
      </c>
      <c r="X31" s="97">
        <f t="shared" si="4"/>
        <v>-169859</v>
      </c>
      <c r="Y31" s="94">
        <f t="shared" si="4"/>
        <v>6750.255999999994</v>
      </c>
      <c r="Z31" s="95">
        <f t="shared" si="4"/>
        <v>10185693</v>
      </c>
    </row>
    <row r="32" spans="1:26" ht="18.95" customHeight="1">
      <c r="A32" s="22" t="s">
        <v>46</v>
      </c>
      <c r="B32" s="194"/>
      <c r="C32" s="7"/>
      <c r="D32" s="118" t="s">
        <v>22</v>
      </c>
      <c r="E32" s="98">
        <f aca="true" t="shared" si="5" ref="E32:T33">E21-E28</f>
        <v>-29</v>
      </c>
      <c r="F32" s="99">
        <f t="shared" si="5"/>
        <v>-21769</v>
      </c>
      <c r="G32" s="100">
        <f t="shared" si="5"/>
        <v>763</v>
      </c>
      <c r="H32" s="101">
        <f t="shared" si="5"/>
        <v>301850</v>
      </c>
      <c r="I32" s="98">
        <f t="shared" si="5"/>
        <v>-445</v>
      </c>
      <c r="J32" s="99">
        <f t="shared" si="5"/>
        <v>3611315</v>
      </c>
      <c r="K32" s="100">
        <f t="shared" si="5"/>
        <v>1184</v>
      </c>
      <c r="L32" s="101">
        <f t="shared" si="5"/>
        <v>3496335</v>
      </c>
      <c r="M32" s="98">
        <f t="shared" si="5"/>
        <v>1613.4840000000004</v>
      </c>
      <c r="N32" s="99">
        <f t="shared" si="5"/>
        <v>630756</v>
      </c>
      <c r="O32" s="100">
        <f t="shared" si="5"/>
        <v>-620</v>
      </c>
      <c r="P32" s="101">
        <f t="shared" si="5"/>
        <v>-226358</v>
      </c>
      <c r="Q32" s="98">
        <f t="shared" si="5"/>
        <v>-678</v>
      </c>
      <c r="R32" s="99">
        <f t="shared" si="5"/>
        <v>-362420</v>
      </c>
      <c r="S32" s="100">
        <f t="shared" si="5"/>
        <v>4673</v>
      </c>
      <c r="T32" s="101">
        <f t="shared" si="5"/>
        <v>1041540</v>
      </c>
      <c r="U32" s="98">
        <f t="shared" si="4"/>
        <v>-47</v>
      </c>
      <c r="V32" s="99">
        <f t="shared" si="4"/>
        <v>122615</v>
      </c>
      <c r="W32" s="100">
        <f t="shared" si="4"/>
        <v>-961</v>
      </c>
      <c r="X32" s="101">
        <f t="shared" si="4"/>
        <v>-218556</v>
      </c>
      <c r="Y32" s="98">
        <f t="shared" si="4"/>
        <v>5453.484000000011</v>
      </c>
      <c r="Z32" s="99">
        <f t="shared" si="4"/>
        <v>8375308</v>
      </c>
    </row>
    <row r="33" spans="1:26" ht="18.95" customHeight="1">
      <c r="A33" s="22"/>
      <c r="B33" s="194"/>
      <c r="C33" s="7"/>
      <c r="D33" s="118" t="s">
        <v>24</v>
      </c>
      <c r="E33" s="98">
        <f t="shared" si="5"/>
        <v>-80</v>
      </c>
      <c r="F33" s="99">
        <f t="shared" si="4"/>
        <v>-37376</v>
      </c>
      <c r="G33" s="100">
        <f t="shared" si="4"/>
        <v>716</v>
      </c>
      <c r="H33" s="101">
        <f t="shared" si="4"/>
        <v>295570</v>
      </c>
      <c r="I33" s="98">
        <f t="shared" si="4"/>
        <v>82</v>
      </c>
      <c r="J33" s="99">
        <f t="shared" si="4"/>
        <v>592198</v>
      </c>
      <c r="K33" s="100">
        <f t="shared" si="4"/>
        <v>3883</v>
      </c>
      <c r="L33" s="101">
        <f t="shared" si="4"/>
        <v>7754809</v>
      </c>
      <c r="M33" s="98">
        <f t="shared" si="4"/>
        <v>1207.471999999998</v>
      </c>
      <c r="N33" s="99">
        <f t="shared" si="4"/>
        <v>336700</v>
      </c>
      <c r="O33" s="100">
        <f t="shared" si="4"/>
        <v>711</v>
      </c>
      <c r="P33" s="101">
        <f t="shared" si="4"/>
        <v>173910</v>
      </c>
      <c r="Q33" s="98">
        <f t="shared" si="4"/>
        <v>2141</v>
      </c>
      <c r="R33" s="99">
        <f t="shared" si="4"/>
        <v>813775</v>
      </c>
      <c r="S33" s="100">
        <f t="shared" si="4"/>
        <v>602</v>
      </c>
      <c r="T33" s="101">
        <f t="shared" si="4"/>
        <v>142978</v>
      </c>
      <c r="U33" s="98">
        <f t="shared" si="4"/>
        <v>-909</v>
      </c>
      <c r="V33" s="99">
        <f t="shared" si="4"/>
        <v>-632951</v>
      </c>
      <c r="W33" s="100">
        <f t="shared" si="4"/>
        <v>-1486</v>
      </c>
      <c r="X33" s="101">
        <f t="shared" si="4"/>
        <v>-155253</v>
      </c>
      <c r="Y33" s="98">
        <f t="shared" si="4"/>
        <v>6867.472000000009</v>
      </c>
      <c r="Z33" s="99">
        <f t="shared" si="4"/>
        <v>9284360</v>
      </c>
    </row>
    <row r="34" spans="1:26" ht="18.95" customHeight="1" thickBot="1">
      <c r="A34" s="22" t="s">
        <v>47</v>
      </c>
      <c r="B34" s="194"/>
      <c r="C34" s="61"/>
      <c r="D34" s="28" t="s">
        <v>44</v>
      </c>
      <c r="E34" s="197">
        <f>+E23-E30</f>
        <v>-2.048922819493832</v>
      </c>
      <c r="F34" s="198"/>
      <c r="G34" s="199">
        <f aca="true" t="shared" si="6" ref="G34">+G23-G30</f>
        <v>12.49823677581864</v>
      </c>
      <c r="H34" s="200"/>
      <c r="I34" s="197">
        <f aca="true" t="shared" si="7" ref="I34">+I23-I30</f>
        <v>-30.064332603938723</v>
      </c>
      <c r="J34" s="198"/>
      <c r="K34" s="199">
        <f aca="true" t="shared" si="8" ref="K34">+K23-K30</f>
        <v>-26.688580146017216</v>
      </c>
      <c r="L34" s="200"/>
      <c r="M34" s="197">
        <f aca="true" t="shared" si="9" ref="M34">+M23-M30</f>
        <v>4.132125400894928</v>
      </c>
      <c r="N34" s="198"/>
      <c r="O34" s="199">
        <f aca="true" t="shared" si="10" ref="O34">+O23-O30</f>
        <v>-30.013095117246976</v>
      </c>
      <c r="P34" s="200"/>
      <c r="Q34" s="197">
        <f aca="true" t="shared" si="11" ref="Q34">+Q23-Q30</f>
        <v>-2.08133185998895</v>
      </c>
      <c r="R34" s="198"/>
      <c r="S34" s="199">
        <f aca="true" t="shared" si="12" ref="S34">+S23-S30</f>
        <v>16.36727123400175</v>
      </c>
      <c r="T34" s="200"/>
      <c r="U34" s="197">
        <f aca="true" t="shared" si="13" ref="U34">+U23-U30</f>
        <v>1.4924524174141283</v>
      </c>
      <c r="V34" s="198"/>
      <c r="W34" s="199">
        <f aca="true" t="shared" si="14" ref="W34">+W23-W30</f>
        <v>4.298028832009422</v>
      </c>
      <c r="X34" s="200"/>
      <c r="Y34" s="197">
        <f aca="true" t="shared" si="15" ref="Y34">+Y23-Y30</f>
        <v>-1.2296405027991852</v>
      </c>
      <c r="Z34" s="198"/>
    </row>
    <row r="35" spans="1:26" ht="18.95" customHeight="1">
      <c r="A35" s="22"/>
      <c r="B35" s="194"/>
      <c r="C35" s="7" t="s">
        <v>48</v>
      </c>
      <c r="D35" s="62" t="s">
        <v>21</v>
      </c>
      <c r="E35" s="63">
        <f aca="true" t="shared" si="16" ref="E35:Z37">E20/E27*100</f>
        <v>91.44634525660965</v>
      </c>
      <c r="F35" s="64">
        <f t="shared" si="16"/>
        <v>105.84282037738393</v>
      </c>
      <c r="G35" s="65">
        <f t="shared" si="16"/>
        <v>212.29135053110775</v>
      </c>
      <c r="H35" s="66">
        <f t="shared" si="16"/>
        <v>247.95979778526723</v>
      </c>
      <c r="I35" s="63">
        <f t="shared" si="16"/>
        <v>88.01261829652996</v>
      </c>
      <c r="J35" s="64">
        <f t="shared" si="16"/>
        <v>278.8858777351145</v>
      </c>
      <c r="K35" s="65">
        <f t="shared" si="16"/>
        <v>301.32827324478177</v>
      </c>
      <c r="L35" s="66">
        <f t="shared" si="16"/>
        <v>2366.459980047579</v>
      </c>
      <c r="M35" s="63">
        <f t="shared" si="16"/>
        <v>115.45861978483336</v>
      </c>
      <c r="N35" s="64">
        <f t="shared" si="16"/>
        <v>124.10781029161757</v>
      </c>
      <c r="O35" s="65">
        <f t="shared" si="16"/>
        <v>84.86288058734614</v>
      </c>
      <c r="P35" s="66">
        <f t="shared" si="16"/>
        <v>85.959401115996</v>
      </c>
      <c r="Q35" s="63">
        <f t="shared" si="16"/>
        <v>99.76924121080494</v>
      </c>
      <c r="R35" s="64">
        <f t="shared" si="16"/>
        <v>99.7185153218839</v>
      </c>
      <c r="S35" s="65">
        <f t="shared" si="16"/>
        <v>112.34404452024056</v>
      </c>
      <c r="T35" s="66">
        <f t="shared" si="16"/>
        <v>110.08842242279628</v>
      </c>
      <c r="U35" s="63">
        <f t="shared" si="16"/>
        <v>83.49860157640478</v>
      </c>
      <c r="V35" s="64">
        <f t="shared" si="16"/>
        <v>59.71173856212657</v>
      </c>
      <c r="W35" s="65">
        <f t="shared" si="16"/>
        <v>89.15649027589326</v>
      </c>
      <c r="X35" s="66">
        <f t="shared" si="16"/>
        <v>90.75583192560212</v>
      </c>
      <c r="Y35" s="63">
        <f t="shared" si="16"/>
        <v>106.45358471084256</v>
      </c>
      <c r="Z35" s="64">
        <f t="shared" si="16"/>
        <v>139.4387746646906</v>
      </c>
    </row>
    <row r="36" spans="1:26" ht="18.95" customHeight="1">
      <c r="A36" s="22" t="s">
        <v>49</v>
      </c>
      <c r="B36" s="194"/>
      <c r="C36" s="7" t="s">
        <v>62</v>
      </c>
      <c r="D36" s="60" t="s">
        <v>22</v>
      </c>
      <c r="E36" s="67">
        <f t="shared" si="16"/>
        <v>97.82282282282281</v>
      </c>
      <c r="F36" s="68">
        <f t="shared" si="16"/>
        <v>87.64592046944254</v>
      </c>
      <c r="G36" s="69">
        <f t="shared" si="16"/>
        <v>219.9685534591195</v>
      </c>
      <c r="H36" s="70">
        <f t="shared" si="16"/>
        <v>248.53433980090443</v>
      </c>
      <c r="I36" s="67">
        <f t="shared" si="16"/>
        <v>82.30616302186878</v>
      </c>
      <c r="J36" s="68">
        <f t="shared" si="16"/>
        <v>371.6385499031183</v>
      </c>
      <c r="K36" s="69">
        <f t="shared" si="16"/>
        <v>227.72384034519953</v>
      </c>
      <c r="L36" s="70">
        <f t="shared" si="16"/>
        <v>1554.8058918986394</v>
      </c>
      <c r="M36" s="67">
        <f t="shared" si="16"/>
        <v>121.19658434051499</v>
      </c>
      <c r="N36" s="68">
        <f t="shared" si="16"/>
        <v>138.48764959395382</v>
      </c>
      <c r="O36" s="69">
        <f t="shared" si="16"/>
        <v>86.13285618429882</v>
      </c>
      <c r="P36" s="70">
        <f t="shared" si="16"/>
        <v>85.69646616940447</v>
      </c>
      <c r="Q36" s="67">
        <f t="shared" si="16"/>
        <v>97.71247343027768</v>
      </c>
      <c r="R36" s="68">
        <f t="shared" si="16"/>
        <v>93.81125541421233</v>
      </c>
      <c r="S36" s="69">
        <f t="shared" si="16"/>
        <v>110.3159010132674</v>
      </c>
      <c r="T36" s="70">
        <f t="shared" si="16"/>
        <v>109.67223390770174</v>
      </c>
      <c r="U36" s="67">
        <f t="shared" si="16"/>
        <v>98.49165596919127</v>
      </c>
      <c r="V36" s="68">
        <f t="shared" si="16"/>
        <v>119.3956448974814</v>
      </c>
      <c r="W36" s="69">
        <f t="shared" si="16"/>
        <v>89.2409314823108</v>
      </c>
      <c r="X36" s="70">
        <f t="shared" si="16"/>
        <v>87.99791760938042</v>
      </c>
      <c r="Y36" s="67">
        <f t="shared" si="16"/>
        <v>105.21969390978091</v>
      </c>
      <c r="Z36" s="68">
        <f t="shared" si="16"/>
        <v>134.5398793297291</v>
      </c>
    </row>
    <row r="37" spans="1:26" ht="18.95" customHeight="1" thickBot="1">
      <c r="A37" s="22"/>
      <c r="B37" s="195"/>
      <c r="C37" s="61"/>
      <c r="D37" s="47" t="s">
        <v>24</v>
      </c>
      <c r="E37" s="71">
        <f t="shared" si="16"/>
        <v>96.67221297836939</v>
      </c>
      <c r="F37" s="72">
        <f t="shared" si="16"/>
        <v>90.99360472681532</v>
      </c>
      <c r="G37" s="73">
        <f t="shared" si="16"/>
        <v>182.48847926267283</v>
      </c>
      <c r="H37" s="74">
        <f t="shared" si="16"/>
        <v>177.28714460909288</v>
      </c>
      <c r="I37" s="71">
        <f t="shared" si="16"/>
        <v>104.01174168297456</v>
      </c>
      <c r="J37" s="72">
        <f t="shared" si="16"/>
        <v>127.12279403278195</v>
      </c>
      <c r="K37" s="73">
        <f t="shared" si="16"/>
        <v>413.65105008077546</v>
      </c>
      <c r="L37" s="74">
        <f t="shared" si="16"/>
        <v>503.8117539973402</v>
      </c>
      <c r="M37" s="71">
        <f t="shared" si="16"/>
        <v>107.81636457793888</v>
      </c>
      <c r="N37" s="72">
        <f t="shared" si="16"/>
        <v>110.71211888383985</v>
      </c>
      <c r="O37" s="73">
        <f t="shared" si="16"/>
        <v>116.71368124118477</v>
      </c>
      <c r="P37" s="74">
        <f t="shared" si="16"/>
        <v>114.62033042232586</v>
      </c>
      <c r="Q37" s="71">
        <f t="shared" si="16"/>
        <v>103.59137800889037</v>
      </c>
      <c r="R37" s="72">
        <f t="shared" si="16"/>
        <v>108.18137883893439</v>
      </c>
      <c r="S37" s="73">
        <f t="shared" si="16"/>
        <v>102.09997558167929</v>
      </c>
      <c r="T37" s="74">
        <f t="shared" si="16"/>
        <v>105.78076141512172</v>
      </c>
      <c r="U37" s="71">
        <f t="shared" si="16"/>
        <v>83.74754156981942</v>
      </c>
      <c r="V37" s="72">
        <f t="shared" si="16"/>
        <v>72.12310649269199</v>
      </c>
      <c r="W37" s="73">
        <f t="shared" si="16"/>
        <v>85.0503018108652</v>
      </c>
      <c r="X37" s="74">
        <f t="shared" si="16"/>
        <v>92.9516860466964</v>
      </c>
      <c r="Y37" s="71">
        <f t="shared" si="16"/>
        <v>105.27978719314837</v>
      </c>
      <c r="Z37" s="72">
        <f t="shared" si="16"/>
        <v>135.53531742134442</v>
      </c>
    </row>
    <row r="38" ht="5.25" customHeight="1" thickBot="1">
      <c r="A38" s="22"/>
    </row>
    <row r="39" spans="1:26" ht="18.95" customHeight="1">
      <c r="A39" s="22" t="s">
        <v>50</v>
      </c>
      <c r="B39" s="201" t="s">
        <v>51</v>
      </c>
      <c r="C39" s="12" t="s">
        <v>43</v>
      </c>
      <c r="D39" s="123" t="s">
        <v>21</v>
      </c>
      <c r="E39" s="13">
        <f>+'(令和4年5月) '!E20</f>
        <v>828</v>
      </c>
      <c r="F39" s="14">
        <f>+'(令和4年5月) '!F20</f>
        <v>64910</v>
      </c>
      <c r="G39" s="13">
        <f>+'(令和4年5月) '!G20</f>
        <v>1166</v>
      </c>
      <c r="H39" s="14">
        <f>+'(令和4年5月) '!H20</f>
        <v>423015</v>
      </c>
      <c r="I39" s="13">
        <f>+'(令和4年5月) '!I20</f>
        <v>2371</v>
      </c>
      <c r="J39" s="14">
        <f>+'(令和4年5月) '!J20</f>
        <v>5974330</v>
      </c>
      <c r="K39" s="13">
        <f>+'(令和4年5月) '!K20</f>
        <v>2099</v>
      </c>
      <c r="L39" s="14">
        <f>+'(令和4年5月) '!L20</f>
        <v>4620748</v>
      </c>
      <c r="M39" s="13">
        <f>+'(令和4年5月) '!M20</f>
        <v>10227</v>
      </c>
      <c r="N39" s="14">
        <f>+'(令和4年5月) '!N20</f>
        <v>1960892</v>
      </c>
      <c r="O39" s="13">
        <f>+'(令和4年5月) '!O20</f>
        <v>3717</v>
      </c>
      <c r="P39" s="14">
        <f>+'(令和4年5月) '!P20</f>
        <v>1298719</v>
      </c>
      <c r="Q39" s="13">
        <f>+'(令和4年5月) '!Q20</f>
        <v>29613</v>
      </c>
      <c r="R39" s="14">
        <f>+'(令和4年5月) '!R20</f>
        <v>5478326</v>
      </c>
      <c r="S39" s="25">
        <f>+'(令和4年5月) '!S20</f>
        <v>42276</v>
      </c>
      <c r="T39" s="26">
        <f>+'(令和4年5月) '!T20</f>
        <v>9754849</v>
      </c>
      <c r="U39" s="13">
        <f>+'(令和4年5月) '!U20</f>
        <v>2778</v>
      </c>
      <c r="V39" s="14">
        <f>+'(令和4年5月) '!V20</f>
        <v>656241</v>
      </c>
      <c r="W39" s="13">
        <f>+'(令和4年5月) '!W20</f>
        <v>7177</v>
      </c>
      <c r="X39" s="14">
        <f>+'(令和4年5月) '!X20</f>
        <v>1402290</v>
      </c>
      <c r="Y39" s="55">
        <f>+'(令和4年5月) '!Y20</f>
        <v>102252</v>
      </c>
      <c r="Z39" s="56">
        <f>+'(令和4年5月) '!Z20</f>
        <v>31634320</v>
      </c>
    </row>
    <row r="40" spans="1:26" ht="18.95" customHeight="1">
      <c r="A40" s="22"/>
      <c r="B40" s="202"/>
      <c r="C40" s="22"/>
      <c r="D40" s="119" t="s">
        <v>22</v>
      </c>
      <c r="E40" s="27">
        <f>+'(令和4年5月) '!E21</f>
        <v>1322</v>
      </c>
      <c r="F40" s="21">
        <f>+'(令和4年5月) '!F21</f>
        <v>188029</v>
      </c>
      <c r="G40" s="27">
        <f>+'(令和4年5月) '!G21</f>
        <v>1068</v>
      </c>
      <c r="H40" s="21">
        <f>+'(令和4年5月) '!H21</f>
        <v>392500</v>
      </c>
      <c r="I40" s="27">
        <f>+'(令和4年5月) '!I21</f>
        <v>2302</v>
      </c>
      <c r="J40" s="21">
        <f>+'(令和4年5月) '!J21</f>
        <v>5662966</v>
      </c>
      <c r="K40" s="27">
        <f>+'(令和4年5月) '!K21</f>
        <v>2552</v>
      </c>
      <c r="L40" s="21">
        <f>+'(令和4年5月) '!L21</f>
        <v>4031296</v>
      </c>
      <c r="M40" s="27">
        <f>+'(令和4年5月) '!M21</f>
        <v>8446.248</v>
      </c>
      <c r="N40" s="21">
        <f>+'(令和4年5月) '!N21</f>
        <v>1808423</v>
      </c>
      <c r="O40" s="27">
        <f>+'(令和4年5月) '!O21</f>
        <v>3466</v>
      </c>
      <c r="P40" s="21">
        <f>+'(令和4年5月) '!P21</f>
        <v>1261430</v>
      </c>
      <c r="Q40" s="27">
        <f>+'(令和4年5月) '!Q21</f>
        <v>28366</v>
      </c>
      <c r="R40" s="21">
        <f>+'(令和4年5月) '!R21</f>
        <v>5373156</v>
      </c>
      <c r="S40" s="25">
        <f>+'(令和4年5月) '!S21</f>
        <v>43544</v>
      </c>
      <c r="T40" s="26">
        <f>+'(令和4年5月) '!T21</f>
        <v>10046258</v>
      </c>
      <c r="U40" s="27">
        <f>+'(令和4年5月) '!U21</f>
        <v>2894</v>
      </c>
      <c r="V40" s="21">
        <f>+'(令和4年5月) '!V21</f>
        <v>540556</v>
      </c>
      <c r="W40" s="27">
        <f>+'(令和4年5月) '!W21</f>
        <v>6666</v>
      </c>
      <c r="X40" s="21">
        <f>+'(令和4年5月) '!X21</f>
        <v>1364807</v>
      </c>
      <c r="Y40" s="58">
        <f>+'(令和4年5月) '!Y21</f>
        <v>100626.24799999999</v>
      </c>
      <c r="Z40" s="59">
        <f>+'(令和4年5月) '!Z21</f>
        <v>30669421</v>
      </c>
    </row>
    <row r="41" spans="1:26" ht="18.95" customHeight="1">
      <c r="A41" s="22" t="s">
        <v>52</v>
      </c>
      <c r="B41" s="202"/>
      <c r="C41" s="22"/>
      <c r="D41" s="119" t="s">
        <v>24</v>
      </c>
      <c r="E41" s="27">
        <f>+'(令和4年5月) '!E22</f>
        <v>2457</v>
      </c>
      <c r="F41" s="21">
        <f>+'(令和4年5月) '!F22</f>
        <v>439378</v>
      </c>
      <c r="G41" s="27">
        <f>+'(令和4年5月) '!G22</f>
        <v>1592</v>
      </c>
      <c r="H41" s="21">
        <f>+'(令和4年5月) '!H22</f>
        <v>705658</v>
      </c>
      <c r="I41" s="27">
        <f>+'(令和4年5月) '!I22</f>
        <v>2444</v>
      </c>
      <c r="J41" s="21">
        <f>+'(令和4年5月) '!J22</f>
        <v>2507292</v>
      </c>
      <c r="K41" s="27">
        <f>+'(令和4年5月) '!K22</f>
        <v>4056</v>
      </c>
      <c r="L41" s="21">
        <f>+'(令和4年5月) '!L22</f>
        <v>7245808</v>
      </c>
      <c r="M41" s="27">
        <f>+'(令和4年5月) '!M22</f>
        <v>17080.3</v>
      </c>
      <c r="N41" s="21">
        <f>+'(令和4年5月) '!N22</f>
        <v>3329323</v>
      </c>
      <c r="O41" s="27">
        <f>+'(令和4年5月) '!O22</f>
        <v>4886</v>
      </c>
      <c r="P41" s="21">
        <f>+'(令和4年5月) '!P22</f>
        <v>1348397</v>
      </c>
      <c r="Q41" s="27">
        <f>+'(令和4年5月) '!Q22</f>
        <v>61320</v>
      </c>
      <c r="R41" s="21">
        <f>+'(令和4年5月) '!R22</f>
        <v>10564309</v>
      </c>
      <c r="S41" s="25">
        <f>+'(令和4年5月) '!S22</f>
        <v>29175</v>
      </c>
      <c r="T41" s="26">
        <f>+'(令和4年5月) '!T22</f>
        <v>2565323</v>
      </c>
      <c r="U41" s="27">
        <f>+'(令和4年5月) '!U22</f>
        <v>4458</v>
      </c>
      <c r="V41" s="21">
        <f>+'(令和4年5月) '!V22</f>
        <v>1500837</v>
      </c>
      <c r="W41" s="27">
        <f>+'(令和4年5月) '!W22</f>
        <v>8541</v>
      </c>
      <c r="X41" s="21">
        <f>+'(令和4年5月) '!X22</f>
        <v>1982634</v>
      </c>
      <c r="Y41" s="58">
        <f>+'(令和4年5月) '!Y22</f>
        <v>136009.3</v>
      </c>
      <c r="Z41" s="59">
        <f>+'(令和4年5月) '!Z22</f>
        <v>32188959</v>
      </c>
    </row>
    <row r="42" spans="1:26" ht="18.95" customHeight="1" thickBot="1">
      <c r="A42" s="22"/>
      <c r="B42" s="202"/>
      <c r="C42" s="22"/>
      <c r="D42" s="117" t="s">
        <v>44</v>
      </c>
      <c r="E42" s="204">
        <f>+(E39+E40)/(E41+'(令和4年5月) '!E41)*100</f>
        <v>34.577034416211</v>
      </c>
      <c r="F42" s="198"/>
      <c r="G42" s="204">
        <f>+(G39+G40)/(G41+'(令和4年5月) '!G41)*100</f>
        <v>79.38877043354655</v>
      </c>
      <c r="H42" s="198"/>
      <c r="I42" s="204">
        <f>+(I39+I40)/(I41+'(令和4年5月) '!I41)*100</f>
        <v>106.86027898467871</v>
      </c>
      <c r="J42" s="198"/>
      <c r="K42" s="204">
        <f>+(K39+K40)/(K41+'(令和4年5月) '!K41)*100</f>
        <v>54.30239346176299</v>
      </c>
      <c r="L42" s="198"/>
      <c r="M42" s="204">
        <f>+(M39+M40)/(M41+'(令和4年5月) '!M41)*100</f>
        <v>57.64006383445023</v>
      </c>
      <c r="N42" s="198"/>
      <c r="O42" s="204">
        <f>+(O39+O40)/(O41+'(令和4年5月) '!O41)*100</f>
        <v>75.61052631578947</v>
      </c>
      <c r="P42" s="198"/>
      <c r="Q42" s="204">
        <f>+(Q39+Q40)/(Q41+'(令和4年5月) '!Q41)*100</f>
        <v>47.68284358474583</v>
      </c>
      <c r="R42" s="198"/>
      <c r="S42" s="204">
        <f>+(S39+S40)/(S41+'(令和4年5月) '!S41)*100</f>
        <v>143.9522283912307</v>
      </c>
      <c r="T42" s="198"/>
      <c r="U42" s="204">
        <f>+(U39+U40)/(U41+'(令和4年5月) '!U41)*100</f>
        <v>61.53846153846154</v>
      </c>
      <c r="V42" s="198"/>
      <c r="W42" s="204">
        <f>+(W39+W40)/(W41+'(令和4年5月) '!W41)*100</f>
        <v>82.62997672058736</v>
      </c>
      <c r="X42" s="198"/>
      <c r="Y42" s="204">
        <f>+(Y39+Y40)/(Y41+'(令和4年5月) '!Y41)*100</f>
        <v>74.85003410856375</v>
      </c>
      <c r="Z42" s="198"/>
    </row>
    <row r="43" spans="1:26" ht="18.95" customHeight="1">
      <c r="A43" s="22"/>
      <c r="B43" s="202"/>
      <c r="C43" s="12" t="s">
        <v>45</v>
      </c>
      <c r="D43" s="123" t="s">
        <v>21</v>
      </c>
      <c r="E43" s="94">
        <f aca="true" t="shared" si="17" ref="E43:Z46">E20-E39</f>
        <v>348</v>
      </c>
      <c r="F43" s="97">
        <f t="shared" si="17"/>
        <v>29270</v>
      </c>
      <c r="G43" s="94">
        <f t="shared" si="17"/>
        <v>233</v>
      </c>
      <c r="H43" s="95">
        <f t="shared" si="17"/>
        <v>71397</v>
      </c>
      <c r="I43" s="96">
        <f t="shared" si="17"/>
        <v>-139</v>
      </c>
      <c r="J43" s="97">
        <f t="shared" si="17"/>
        <v>-622061</v>
      </c>
      <c r="K43" s="94">
        <f t="shared" si="17"/>
        <v>1077</v>
      </c>
      <c r="L43" s="95">
        <f t="shared" si="17"/>
        <v>1546720</v>
      </c>
      <c r="M43" s="96">
        <f t="shared" si="17"/>
        <v>-1426.7440000000006</v>
      </c>
      <c r="N43" s="97">
        <f t="shared" si="17"/>
        <v>454766</v>
      </c>
      <c r="O43" s="94">
        <f t="shared" si="17"/>
        <v>213</v>
      </c>
      <c r="P43" s="95">
        <f t="shared" si="17"/>
        <v>72477</v>
      </c>
      <c r="Q43" s="96">
        <f t="shared" si="17"/>
        <v>-213</v>
      </c>
      <c r="R43" s="97">
        <f t="shared" si="17"/>
        <v>219932</v>
      </c>
      <c r="S43" s="94">
        <f t="shared" si="17"/>
        <v>7789</v>
      </c>
      <c r="T43" s="95">
        <f t="shared" si="17"/>
        <v>2106038</v>
      </c>
      <c r="U43" s="96">
        <f t="shared" si="17"/>
        <v>506</v>
      </c>
      <c r="V43" s="97">
        <f t="shared" si="17"/>
        <v>234107</v>
      </c>
      <c r="W43" s="94">
        <f t="shared" si="17"/>
        <v>708</v>
      </c>
      <c r="X43" s="95">
        <f t="shared" si="17"/>
        <v>265323</v>
      </c>
      <c r="Y43" s="94">
        <f t="shared" si="17"/>
        <v>9095.255999999994</v>
      </c>
      <c r="Z43" s="95">
        <f t="shared" si="17"/>
        <v>4377969</v>
      </c>
    </row>
    <row r="44" spans="1:26" ht="18.95" customHeight="1">
      <c r="A44" s="22"/>
      <c r="B44" s="202"/>
      <c r="C44" s="22"/>
      <c r="D44" s="119" t="s">
        <v>22</v>
      </c>
      <c r="E44" s="98">
        <f t="shared" si="17"/>
        <v>-19</v>
      </c>
      <c r="F44" s="101">
        <f t="shared" si="17"/>
        <v>-33589</v>
      </c>
      <c r="G44" s="98">
        <f t="shared" si="17"/>
        <v>331</v>
      </c>
      <c r="H44" s="99">
        <f t="shared" si="17"/>
        <v>112569</v>
      </c>
      <c r="I44" s="100">
        <f t="shared" si="17"/>
        <v>-232</v>
      </c>
      <c r="J44" s="101">
        <f t="shared" si="17"/>
        <v>-722195</v>
      </c>
      <c r="K44" s="98">
        <f t="shared" si="17"/>
        <v>-441</v>
      </c>
      <c r="L44" s="99">
        <f t="shared" si="17"/>
        <v>-294631</v>
      </c>
      <c r="M44" s="100">
        <f t="shared" si="17"/>
        <v>779.2360000000008</v>
      </c>
      <c r="N44" s="101">
        <f t="shared" si="17"/>
        <v>461186</v>
      </c>
      <c r="O44" s="98">
        <f t="shared" si="17"/>
        <v>385</v>
      </c>
      <c r="P44" s="99">
        <f t="shared" si="17"/>
        <v>94744</v>
      </c>
      <c r="Q44" s="100">
        <f t="shared" si="17"/>
        <v>595</v>
      </c>
      <c r="R44" s="101">
        <f t="shared" si="17"/>
        <v>120539</v>
      </c>
      <c r="S44" s="98">
        <f t="shared" si="17"/>
        <v>6428</v>
      </c>
      <c r="T44" s="99">
        <f t="shared" si="17"/>
        <v>1763632</v>
      </c>
      <c r="U44" s="100">
        <f t="shared" si="17"/>
        <v>175</v>
      </c>
      <c r="V44" s="101">
        <f t="shared" si="17"/>
        <v>214237</v>
      </c>
      <c r="W44" s="98">
        <f t="shared" si="17"/>
        <v>1305</v>
      </c>
      <c r="X44" s="99">
        <f t="shared" si="17"/>
        <v>237621</v>
      </c>
      <c r="Y44" s="98">
        <f t="shared" si="17"/>
        <v>9306.236000000019</v>
      </c>
      <c r="Z44" s="99">
        <f t="shared" si="17"/>
        <v>1954113</v>
      </c>
    </row>
    <row r="45" spans="1:26" ht="18.95" customHeight="1">
      <c r="A45" s="22"/>
      <c r="B45" s="202"/>
      <c r="C45" s="22"/>
      <c r="D45" s="119" t="s">
        <v>24</v>
      </c>
      <c r="E45" s="98">
        <f t="shared" si="17"/>
        <v>-133</v>
      </c>
      <c r="F45" s="101">
        <f t="shared" si="17"/>
        <v>-61760</v>
      </c>
      <c r="G45" s="98">
        <f t="shared" si="17"/>
        <v>-8</v>
      </c>
      <c r="H45" s="99">
        <f t="shared" si="17"/>
        <v>-27657</v>
      </c>
      <c r="I45" s="100">
        <f t="shared" si="17"/>
        <v>-318</v>
      </c>
      <c r="J45" s="101">
        <f t="shared" si="17"/>
        <v>268302</v>
      </c>
      <c r="K45" s="98">
        <f t="shared" si="17"/>
        <v>1065</v>
      </c>
      <c r="L45" s="99">
        <f t="shared" si="17"/>
        <v>2429403</v>
      </c>
      <c r="M45" s="100">
        <f t="shared" si="17"/>
        <v>-424.82800000000134</v>
      </c>
      <c r="N45" s="101">
        <f t="shared" si="17"/>
        <v>150546</v>
      </c>
      <c r="O45" s="98">
        <f t="shared" si="17"/>
        <v>79</v>
      </c>
      <c r="P45" s="99">
        <f t="shared" si="17"/>
        <v>15021</v>
      </c>
      <c r="Q45" s="100">
        <f t="shared" si="17"/>
        <v>436</v>
      </c>
      <c r="R45" s="101">
        <f t="shared" si="17"/>
        <v>196139</v>
      </c>
      <c r="S45" s="98">
        <f t="shared" si="17"/>
        <v>94</v>
      </c>
      <c r="T45" s="99">
        <f t="shared" si="17"/>
        <v>50997</v>
      </c>
      <c r="U45" s="100">
        <f t="shared" si="17"/>
        <v>226</v>
      </c>
      <c r="V45" s="101">
        <f t="shared" si="17"/>
        <v>136734</v>
      </c>
      <c r="W45" s="98">
        <f t="shared" si="17"/>
        <v>-87</v>
      </c>
      <c r="X45" s="99">
        <f t="shared" si="17"/>
        <v>64810</v>
      </c>
      <c r="Y45" s="98">
        <f t="shared" si="17"/>
        <v>929.1720000000205</v>
      </c>
      <c r="Z45" s="99">
        <f t="shared" si="17"/>
        <v>3222535</v>
      </c>
    </row>
    <row r="46" spans="1:38" ht="18.95" customHeight="1" thickBot="1">
      <c r="A46" s="22"/>
      <c r="B46" s="202"/>
      <c r="C46" s="46"/>
      <c r="D46" s="117" t="s">
        <v>44</v>
      </c>
      <c r="E46" s="204">
        <f>E23-E42</f>
        <v>17.274042764295167</v>
      </c>
      <c r="F46" s="198"/>
      <c r="G46" s="204">
        <f>G23-G42</f>
        <v>8.70946634227208</v>
      </c>
      <c r="H46" s="198"/>
      <c r="I46" s="204">
        <f>I23-I42</f>
        <v>-12.724611588617435</v>
      </c>
      <c r="J46" s="198"/>
      <c r="K46" s="204">
        <f>K23-K42</f>
        <v>3.309026392219792</v>
      </c>
      <c r="L46" s="198"/>
      <c r="M46" s="204">
        <f>M23-M42</f>
        <v>-4.207938433555306</v>
      </c>
      <c r="N46" s="198"/>
      <c r="O46" s="204">
        <f t="shared" si="17"/>
        <v>3.3763785669635524</v>
      </c>
      <c r="P46" s="198"/>
      <c r="Q46" s="204">
        <f t="shared" si="17"/>
        <v>-0.26417544473478216</v>
      </c>
      <c r="R46" s="198"/>
      <c r="S46" s="204">
        <f t="shared" si="17"/>
        <v>27.215042842771055</v>
      </c>
      <c r="T46" s="198"/>
      <c r="U46" s="204">
        <f t="shared" si="17"/>
        <v>7.953990878952588</v>
      </c>
      <c r="V46" s="198"/>
      <c r="W46" s="204">
        <f t="shared" si="17"/>
        <v>10.668052111422057</v>
      </c>
      <c r="X46" s="198"/>
      <c r="Y46" s="204">
        <f t="shared" si="17"/>
        <v>6.220325388637065</v>
      </c>
      <c r="Z46" s="198"/>
      <c r="AA46" s="205"/>
      <c r="AB46" s="206"/>
      <c r="AC46" s="205"/>
      <c r="AD46" s="206"/>
      <c r="AE46" s="205"/>
      <c r="AF46" s="206"/>
      <c r="AG46" s="113"/>
      <c r="AH46" s="114"/>
      <c r="AI46" s="113"/>
      <c r="AJ46" s="114"/>
      <c r="AK46" s="113"/>
      <c r="AL46" s="114"/>
    </row>
    <row r="47" spans="1:26" ht="18.95" customHeight="1">
      <c r="A47" s="22"/>
      <c r="B47" s="202"/>
      <c r="C47" s="22" t="s">
        <v>48</v>
      </c>
      <c r="D47" s="54" t="s">
        <v>21</v>
      </c>
      <c r="E47" s="75">
        <f aca="true" t="shared" si="18" ref="E47:Z49">E20/E39*100</f>
        <v>142.02898550724638</v>
      </c>
      <c r="F47" s="76">
        <f t="shared" si="18"/>
        <v>145.09320597750732</v>
      </c>
      <c r="G47" s="75">
        <f t="shared" si="18"/>
        <v>119.9828473413379</v>
      </c>
      <c r="H47" s="77">
        <f t="shared" si="18"/>
        <v>116.87812488918831</v>
      </c>
      <c r="I47" s="78">
        <f t="shared" si="18"/>
        <v>94.13749472796289</v>
      </c>
      <c r="J47" s="76">
        <f t="shared" si="18"/>
        <v>89.58776967459113</v>
      </c>
      <c r="K47" s="75">
        <f t="shared" si="18"/>
        <v>151.3101476893759</v>
      </c>
      <c r="L47" s="77">
        <f t="shared" si="18"/>
        <v>133.47336838105</v>
      </c>
      <c r="M47" s="78">
        <f t="shared" si="18"/>
        <v>86.04924220201427</v>
      </c>
      <c r="N47" s="76">
        <f t="shared" si="18"/>
        <v>123.19179230676652</v>
      </c>
      <c r="O47" s="75">
        <f t="shared" si="18"/>
        <v>105.73042776432607</v>
      </c>
      <c r="P47" s="77">
        <f t="shared" si="18"/>
        <v>105.5806529357005</v>
      </c>
      <c r="Q47" s="78">
        <f t="shared" si="18"/>
        <v>99.28072130483234</v>
      </c>
      <c r="R47" s="76">
        <f t="shared" si="18"/>
        <v>104.01458401708842</v>
      </c>
      <c r="S47" s="75">
        <f t="shared" si="18"/>
        <v>118.42416501088088</v>
      </c>
      <c r="T47" s="77">
        <f t="shared" si="18"/>
        <v>121.58965248975151</v>
      </c>
      <c r="U47" s="78">
        <f t="shared" si="18"/>
        <v>118.21454283657306</v>
      </c>
      <c r="V47" s="76">
        <f t="shared" si="18"/>
        <v>135.6739368616103</v>
      </c>
      <c r="W47" s="75">
        <f t="shared" si="18"/>
        <v>109.86484603594818</v>
      </c>
      <c r="X47" s="77">
        <f t="shared" si="18"/>
        <v>118.9206940076589</v>
      </c>
      <c r="Y47" s="75">
        <f t="shared" si="18"/>
        <v>108.89494190822673</v>
      </c>
      <c r="Z47" s="77">
        <f t="shared" si="18"/>
        <v>113.83930174569899</v>
      </c>
    </row>
    <row r="48" spans="1:26" ht="18.95" customHeight="1">
      <c r="A48" s="22"/>
      <c r="B48" s="202"/>
      <c r="C48" s="22"/>
      <c r="D48" s="57" t="s">
        <v>22</v>
      </c>
      <c r="E48" s="67">
        <f t="shared" si="18"/>
        <v>98.56278366111951</v>
      </c>
      <c r="F48" s="70">
        <f t="shared" si="18"/>
        <v>82.13626621425418</v>
      </c>
      <c r="G48" s="67">
        <f t="shared" si="18"/>
        <v>130.99250936329588</v>
      </c>
      <c r="H48" s="68">
        <f t="shared" si="18"/>
        <v>128.68</v>
      </c>
      <c r="I48" s="69">
        <f t="shared" si="18"/>
        <v>89.92180712423979</v>
      </c>
      <c r="J48" s="70">
        <f t="shared" si="18"/>
        <v>87.2470539289835</v>
      </c>
      <c r="K48" s="67">
        <f t="shared" si="18"/>
        <v>82.71943573667711</v>
      </c>
      <c r="L48" s="68">
        <f t="shared" si="18"/>
        <v>92.69140742828112</v>
      </c>
      <c r="M48" s="69">
        <f t="shared" si="18"/>
        <v>109.22582429500058</v>
      </c>
      <c r="N48" s="70">
        <f t="shared" si="18"/>
        <v>125.50210874336369</v>
      </c>
      <c r="O48" s="67">
        <f t="shared" si="18"/>
        <v>111.10790536641662</v>
      </c>
      <c r="P48" s="68">
        <f t="shared" si="18"/>
        <v>107.51084087107489</v>
      </c>
      <c r="Q48" s="69">
        <f t="shared" si="18"/>
        <v>102.09758161178877</v>
      </c>
      <c r="R48" s="70">
        <f t="shared" si="18"/>
        <v>102.243355674021</v>
      </c>
      <c r="S48" s="67">
        <f t="shared" si="18"/>
        <v>114.76207973544001</v>
      </c>
      <c r="T48" s="68">
        <f t="shared" si="18"/>
        <v>117.55511355571397</v>
      </c>
      <c r="U48" s="69">
        <f t="shared" si="18"/>
        <v>106.04699378023497</v>
      </c>
      <c r="V48" s="70">
        <f t="shared" si="18"/>
        <v>139.63271150445098</v>
      </c>
      <c r="W48" s="67">
        <f t="shared" si="18"/>
        <v>119.57695769576956</v>
      </c>
      <c r="X48" s="68">
        <f t="shared" si="18"/>
        <v>117.41059358575974</v>
      </c>
      <c r="Y48" s="67">
        <f t="shared" si="18"/>
        <v>109.24831858979778</v>
      </c>
      <c r="Z48" s="68">
        <f t="shared" si="18"/>
        <v>106.37153534786327</v>
      </c>
    </row>
    <row r="49" spans="1:26" ht="18.95" customHeight="1" thickBot="1">
      <c r="A49" s="46"/>
      <c r="B49" s="203"/>
      <c r="C49" s="46"/>
      <c r="D49" s="47" t="s">
        <v>24</v>
      </c>
      <c r="E49" s="71">
        <f t="shared" si="18"/>
        <v>94.58689458689459</v>
      </c>
      <c r="F49" s="74">
        <f t="shared" si="18"/>
        <v>85.94376596006173</v>
      </c>
      <c r="G49" s="71">
        <f t="shared" si="18"/>
        <v>99.49748743718592</v>
      </c>
      <c r="H49" s="72">
        <f t="shared" si="18"/>
        <v>96.08067930924045</v>
      </c>
      <c r="I49" s="73">
        <f t="shared" si="18"/>
        <v>86.9885433715221</v>
      </c>
      <c r="J49" s="74">
        <f t="shared" si="18"/>
        <v>110.7008677090662</v>
      </c>
      <c r="K49" s="71">
        <f t="shared" si="18"/>
        <v>126.25739644970415</v>
      </c>
      <c r="L49" s="72">
        <f t="shared" si="18"/>
        <v>133.52839324475613</v>
      </c>
      <c r="M49" s="73">
        <f t="shared" si="18"/>
        <v>97.51276031451438</v>
      </c>
      <c r="N49" s="74">
        <f t="shared" si="18"/>
        <v>104.52182020188489</v>
      </c>
      <c r="O49" s="71">
        <f t="shared" si="18"/>
        <v>101.61686451084732</v>
      </c>
      <c r="P49" s="72">
        <f t="shared" si="18"/>
        <v>101.11398942596284</v>
      </c>
      <c r="Q49" s="73">
        <f t="shared" si="18"/>
        <v>100.71102413568167</v>
      </c>
      <c r="R49" s="74">
        <f t="shared" si="18"/>
        <v>101.8566193018398</v>
      </c>
      <c r="S49" s="71">
        <f t="shared" si="18"/>
        <v>100.32219365895459</v>
      </c>
      <c r="T49" s="72">
        <f t="shared" si="18"/>
        <v>101.9879368017205</v>
      </c>
      <c r="U49" s="73">
        <f t="shared" si="18"/>
        <v>105.06953790937641</v>
      </c>
      <c r="V49" s="74">
        <f t="shared" si="18"/>
        <v>109.1105163318868</v>
      </c>
      <c r="W49" s="71">
        <f t="shared" si="18"/>
        <v>98.98138391289076</v>
      </c>
      <c r="X49" s="72">
        <f t="shared" si="18"/>
        <v>103.26888371731746</v>
      </c>
      <c r="Y49" s="71">
        <f t="shared" si="18"/>
        <v>100.6831679892478</v>
      </c>
      <c r="Z49" s="72">
        <f t="shared" si="18"/>
        <v>110.01130542929332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7" sqref="E47"/>
    </sheetView>
  </sheetViews>
  <sheetFormatPr defaultColWidth="9.140625" defaultRowHeight="15"/>
  <cols>
    <col min="1" max="1" width="2.57421875" style="105" customWidth="1"/>
    <col min="2" max="2" width="3.140625" style="105" customWidth="1"/>
    <col min="3" max="3" width="12.57421875" style="105" customWidth="1"/>
    <col min="4" max="4" width="7.28125" style="105" customWidth="1"/>
    <col min="5" max="5" width="7.57421875" style="105" customWidth="1"/>
    <col min="6" max="6" width="10.140625" style="105" customWidth="1"/>
    <col min="7" max="7" width="7.57421875" style="105" customWidth="1"/>
    <col min="8" max="8" width="10.140625" style="105" customWidth="1"/>
    <col min="9" max="9" width="7.57421875" style="105" customWidth="1"/>
    <col min="10" max="10" width="10.140625" style="105" customWidth="1"/>
    <col min="11" max="11" width="7.57421875" style="105" customWidth="1"/>
    <col min="12" max="12" width="10.140625" style="105" customWidth="1"/>
    <col min="13" max="13" width="7.57421875" style="105" customWidth="1"/>
    <col min="14" max="14" width="10.140625" style="105" customWidth="1"/>
    <col min="15" max="15" width="7.57421875" style="105" customWidth="1"/>
    <col min="16" max="16" width="10.140625" style="105" customWidth="1"/>
    <col min="17" max="17" width="8.140625" style="105" customWidth="1"/>
    <col min="18" max="18" width="11.140625" style="105" customWidth="1"/>
    <col min="19" max="19" width="8.140625" style="105" customWidth="1"/>
    <col min="20" max="20" width="11.140625" style="105" customWidth="1"/>
    <col min="21" max="21" width="8.140625" style="105" customWidth="1"/>
    <col min="22" max="22" width="11.140625" style="105" customWidth="1"/>
    <col min="23" max="23" width="7.57421875" style="105" customWidth="1"/>
    <col min="24" max="24" width="10.421875" style="105" bestFit="1" customWidth="1"/>
    <col min="25" max="25" width="8.57421875" style="105" customWidth="1"/>
    <col min="26" max="26" width="11.57421875" style="105" customWidth="1"/>
    <col min="27" max="16384" width="9.00390625" style="105" customWidth="1"/>
  </cols>
  <sheetData>
    <row r="1" spans="1:26" ht="29.25" thickBot="1">
      <c r="A1" s="164" t="s">
        <v>64</v>
      </c>
      <c r="B1" s="165"/>
      <c r="C1" s="165"/>
      <c r="D1" s="165"/>
      <c r="E1" s="166" t="s">
        <v>0</v>
      </c>
      <c r="F1" s="167"/>
      <c r="G1" s="167"/>
      <c r="H1" s="167"/>
      <c r="J1" s="168" t="s">
        <v>1</v>
      </c>
      <c r="K1" s="165"/>
      <c r="L1" s="1" t="s">
        <v>2</v>
      </c>
      <c r="M1" s="1" t="s">
        <v>3</v>
      </c>
      <c r="N1" s="1" t="s">
        <v>4</v>
      </c>
      <c r="O1" s="168" t="s">
        <v>5</v>
      </c>
      <c r="P1" s="165"/>
      <c r="Q1" s="165"/>
      <c r="R1" s="1"/>
      <c r="S1" s="1"/>
      <c r="T1" s="1"/>
      <c r="V1" s="1"/>
      <c r="W1" s="1"/>
      <c r="X1" s="104" t="s">
        <v>6</v>
      </c>
      <c r="Y1" s="1"/>
      <c r="Z1" s="1"/>
    </row>
    <row r="2" spans="1:26" ht="15">
      <c r="A2" s="4"/>
      <c r="B2" s="5"/>
      <c r="C2" s="5"/>
      <c r="D2" s="6"/>
      <c r="E2" s="169" t="s">
        <v>7</v>
      </c>
      <c r="F2" s="170"/>
      <c r="G2" s="171" t="s">
        <v>8</v>
      </c>
      <c r="H2" s="171"/>
      <c r="I2" s="172" t="s">
        <v>9</v>
      </c>
      <c r="J2" s="173"/>
      <c r="K2" s="171" t="s">
        <v>10</v>
      </c>
      <c r="L2" s="171"/>
      <c r="M2" s="172" t="s">
        <v>11</v>
      </c>
      <c r="N2" s="173"/>
      <c r="O2" s="171" t="s">
        <v>12</v>
      </c>
      <c r="P2" s="171"/>
      <c r="Q2" s="172" t="s">
        <v>13</v>
      </c>
      <c r="R2" s="173"/>
      <c r="S2" s="171" t="s">
        <v>14</v>
      </c>
      <c r="T2" s="171"/>
      <c r="U2" s="172" t="s">
        <v>15</v>
      </c>
      <c r="V2" s="173"/>
      <c r="W2" s="171" t="s">
        <v>16</v>
      </c>
      <c r="X2" s="171"/>
      <c r="Y2" s="174" t="s">
        <v>17</v>
      </c>
      <c r="Z2" s="175"/>
    </row>
    <row r="3" spans="1:26" ht="18.75">
      <c r="A3" s="7"/>
      <c r="C3" s="178"/>
      <c r="D3" s="179"/>
      <c r="E3" s="180" t="s">
        <v>53</v>
      </c>
      <c r="F3" s="181"/>
      <c r="G3" s="182" t="s">
        <v>54</v>
      </c>
      <c r="H3" s="182"/>
      <c r="I3" s="180" t="s">
        <v>55</v>
      </c>
      <c r="J3" s="181"/>
      <c r="K3" s="182" t="s">
        <v>56</v>
      </c>
      <c r="L3" s="182"/>
      <c r="M3" s="180" t="s">
        <v>57</v>
      </c>
      <c r="N3" s="181"/>
      <c r="O3" s="182">
        <v>26</v>
      </c>
      <c r="P3" s="182"/>
      <c r="Q3" s="180" t="s">
        <v>58</v>
      </c>
      <c r="R3" s="181"/>
      <c r="S3" s="182" t="s">
        <v>59</v>
      </c>
      <c r="T3" s="182"/>
      <c r="U3" s="180" t="s">
        <v>60</v>
      </c>
      <c r="V3" s="181"/>
      <c r="W3" s="182">
        <v>40</v>
      </c>
      <c r="X3" s="182"/>
      <c r="Y3" s="176"/>
      <c r="Z3" s="17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03" t="s">
        <v>21</v>
      </c>
      <c r="E5" s="13">
        <v>698</v>
      </c>
      <c r="F5" s="14">
        <v>45909</v>
      </c>
      <c r="G5" s="15">
        <v>30</v>
      </c>
      <c r="H5" s="16">
        <v>5400</v>
      </c>
      <c r="I5" s="13">
        <v>1760</v>
      </c>
      <c r="J5" s="14">
        <v>5706434</v>
      </c>
      <c r="K5" s="17">
        <v>1994</v>
      </c>
      <c r="L5" s="18">
        <v>4540558</v>
      </c>
      <c r="M5" s="13">
        <v>564</v>
      </c>
      <c r="N5" s="79">
        <v>190864</v>
      </c>
      <c r="O5" s="19">
        <v>494</v>
      </c>
      <c r="P5" s="18">
        <v>33470</v>
      </c>
      <c r="Q5" s="13">
        <v>14288</v>
      </c>
      <c r="R5" s="14">
        <v>2098114</v>
      </c>
      <c r="S5" s="19">
        <v>15168</v>
      </c>
      <c r="T5" s="18">
        <v>6154810</v>
      </c>
      <c r="U5" s="13">
        <v>1956</v>
      </c>
      <c r="V5" s="14">
        <v>584141</v>
      </c>
      <c r="W5" s="13">
        <v>282</v>
      </c>
      <c r="X5" s="18">
        <v>30841</v>
      </c>
      <c r="Y5" s="20">
        <f>+W5+U5+S5+Q5+O5+M5+K5+I5+G5+E5</f>
        <v>37234</v>
      </c>
      <c r="Z5" s="21">
        <f aca="true" t="shared" si="0" ref="Y5:Z19">+X5+V5+T5+R5+P5+N5+L5+J5+H5+F5</f>
        <v>19390541</v>
      </c>
    </row>
    <row r="6" spans="1:26" ht="18.95" customHeight="1">
      <c r="A6" s="7"/>
      <c r="B6" s="22"/>
      <c r="C6" s="109"/>
      <c r="D6" s="106" t="s">
        <v>22</v>
      </c>
      <c r="E6" s="23">
        <v>1101</v>
      </c>
      <c r="F6" s="24">
        <v>146376</v>
      </c>
      <c r="G6" s="25">
        <v>35</v>
      </c>
      <c r="H6" s="26">
        <v>6400</v>
      </c>
      <c r="I6" s="27">
        <v>1710</v>
      </c>
      <c r="J6" s="21">
        <v>5391729</v>
      </c>
      <c r="K6" s="25">
        <v>1683</v>
      </c>
      <c r="L6" s="26">
        <v>3956727</v>
      </c>
      <c r="M6" s="27">
        <v>545</v>
      </c>
      <c r="N6" s="80">
        <v>188522</v>
      </c>
      <c r="O6" s="25">
        <v>335</v>
      </c>
      <c r="P6" s="26">
        <v>18309</v>
      </c>
      <c r="Q6" s="27">
        <v>13732</v>
      </c>
      <c r="R6" s="21">
        <v>2032022</v>
      </c>
      <c r="S6" s="25">
        <v>16018</v>
      </c>
      <c r="T6" s="26">
        <v>6392895</v>
      </c>
      <c r="U6" s="27">
        <v>1967</v>
      </c>
      <c r="V6" s="21">
        <v>458791</v>
      </c>
      <c r="W6" s="27">
        <v>351</v>
      </c>
      <c r="X6" s="26">
        <v>71272</v>
      </c>
      <c r="Y6" s="20">
        <f t="shared" si="0"/>
        <v>37477</v>
      </c>
      <c r="Z6" s="21">
        <f t="shared" si="0"/>
        <v>18663043</v>
      </c>
    </row>
    <row r="7" spans="1:26" ht="18.95" customHeight="1" thickBot="1">
      <c r="A7" s="7" t="s">
        <v>23</v>
      </c>
      <c r="B7" s="22"/>
      <c r="C7" s="110"/>
      <c r="D7" s="28" t="s">
        <v>24</v>
      </c>
      <c r="E7" s="23">
        <v>1834</v>
      </c>
      <c r="F7" s="36">
        <v>303579</v>
      </c>
      <c r="G7" s="29">
        <v>151</v>
      </c>
      <c r="H7" s="30">
        <v>74238</v>
      </c>
      <c r="I7" s="31">
        <v>1247</v>
      </c>
      <c r="J7" s="32">
        <v>2106900</v>
      </c>
      <c r="K7" s="81">
        <v>3498</v>
      </c>
      <c r="L7" s="30">
        <v>7056750</v>
      </c>
      <c r="M7" s="23">
        <v>1143</v>
      </c>
      <c r="N7" s="24">
        <v>253508</v>
      </c>
      <c r="O7" s="33">
        <v>2822</v>
      </c>
      <c r="P7" s="34">
        <v>535587</v>
      </c>
      <c r="Q7" s="23">
        <v>33981</v>
      </c>
      <c r="R7" s="24">
        <v>5180691</v>
      </c>
      <c r="S7" s="33">
        <v>24235</v>
      </c>
      <c r="T7" s="34">
        <v>1856280</v>
      </c>
      <c r="U7" s="23">
        <v>2361</v>
      </c>
      <c r="V7" s="24">
        <v>1337356</v>
      </c>
      <c r="W7" s="23">
        <v>1200</v>
      </c>
      <c r="X7" s="34">
        <v>260627</v>
      </c>
      <c r="Y7" s="31">
        <f t="shared" si="0"/>
        <v>72472</v>
      </c>
      <c r="Z7" s="24">
        <f t="shared" si="0"/>
        <v>18965516</v>
      </c>
    </row>
    <row r="8" spans="1:26" ht="18.95" customHeight="1">
      <c r="A8" s="7"/>
      <c r="B8" s="22" t="s">
        <v>25</v>
      </c>
      <c r="C8" s="2" t="s">
        <v>26</v>
      </c>
      <c r="D8" s="103" t="s">
        <v>21</v>
      </c>
      <c r="E8" s="13">
        <v>130</v>
      </c>
      <c r="F8" s="14">
        <v>19001</v>
      </c>
      <c r="G8" s="15">
        <v>76</v>
      </c>
      <c r="H8" s="16">
        <v>39800</v>
      </c>
      <c r="I8" s="13">
        <v>106</v>
      </c>
      <c r="J8" s="14">
        <v>63114</v>
      </c>
      <c r="K8" s="17">
        <v>0</v>
      </c>
      <c r="L8" s="18">
        <v>0</v>
      </c>
      <c r="M8" s="13">
        <v>5769</v>
      </c>
      <c r="N8" s="79">
        <v>956398</v>
      </c>
      <c r="O8" s="19">
        <v>0</v>
      </c>
      <c r="P8" s="18">
        <v>0</v>
      </c>
      <c r="Q8" s="13">
        <v>7604</v>
      </c>
      <c r="R8" s="14">
        <v>1695946</v>
      </c>
      <c r="S8" s="19">
        <v>26884</v>
      </c>
      <c r="T8" s="18">
        <v>3548192</v>
      </c>
      <c r="U8" s="13">
        <v>821</v>
      </c>
      <c r="V8" s="14">
        <v>71500</v>
      </c>
      <c r="W8" s="13">
        <v>18</v>
      </c>
      <c r="X8" s="18">
        <v>900</v>
      </c>
      <c r="Y8" s="13">
        <f t="shared" si="0"/>
        <v>41408</v>
      </c>
      <c r="Z8" s="14">
        <f t="shared" si="0"/>
        <v>6394851</v>
      </c>
    </row>
    <row r="9" spans="1:26" ht="18.95" customHeight="1">
      <c r="A9" s="7" t="s">
        <v>27</v>
      </c>
      <c r="B9" s="22"/>
      <c r="C9" s="109"/>
      <c r="D9" s="106" t="s">
        <v>22</v>
      </c>
      <c r="E9" s="23">
        <v>152</v>
      </c>
      <c r="F9" s="24">
        <v>23932</v>
      </c>
      <c r="G9" s="25">
        <v>92</v>
      </c>
      <c r="H9" s="26">
        <v>52000</v>
      </c>
      <c r="I9" s="27">
        <v>131</v>
      </c>
      <c r="J9" s="21">
        <v>76172</v>
      </c>
      <c r="K9" s="25">
        <v>777</v>
      </c>
      <c r="L9" s="26">
        <v>6824</v>
      </c>
      <c r="M9" s="27">
        <v>6100</v>
      </c>
      <c r="N9" s="80">
        <v>1190767</v>
      </c>
      <c r="O9" s="25">
        <v>0</v>
      </c>
      <c r="P9" s="26">
        <v>0</v>
      </c>
      <c r="Q9" s="27">
        <v>7492</v>
      </c>
      <c r="R9" s="21">
        <v>1673816</v>
      </c>
      <c r="S9" s="25">
        <v>27351</v>
      </c>
      <c r="T9" s="26">
        <v>3611420</v>
      </c>
      <c r="U9" s="27">
        <v>922</v>
      </c>
      <c r="V9" s="21">
        <v>80285</v>
      </c>
      <c r="W9" s="27">
        <v>18</v>
      </c>
      <c r="X9" s="26">
        <v>900</v>
      </c>
      <c r="Y9" s="20">
        <f t="shared" si="0"/>
        <v>43035</v>
      </c>
      <c r="Z9" s="21">
        <f t="shared" si="0"/>
        <v>6716116</v>
      </c>
    </row>
    <row r="10" spans="1:26" ht="18.95" customHeight="1" thickBot="1">
      <c r="A10" s="7"/>
      <c r="B10" s="22"/>
      <c r="C10" s="110"/>
      <c r="D10" s="28" t="s">
        <v>24</v>
      </c>
      <c r="E10" s="35">
        <v>135</v>
      </c>
      <c r="F10" s="36">
        <v>20043</v>
      </c>
      <c r="G10" s="29">
        <v>238</v>
      </c>
      <c r="H10" s="30">
        <v>114200</v>
      </c>
      <c r="I10" s="37">
        <v>141</v>
      </c>
      <c r="J10" s="38">
        <v>34636</v>
      </c>
      <c r="K10" s="81">
        <v>331</v>
      </c>
      <c r="L10" s="30">
        <v>7243</v>
      </c>
      <c r="M10" s="35">
        <v>9232</v>
      </c>
      <c r="N10" s="36">
        <v>1733755</v>
      </c>
      <c r="O10" s="29">
        <v>0</v>
      </c>
      <c r="P10" s="30">
        <v>0</v>
      </c>
      <c r="Q10" s="35">
        <v>12991</v>
      </c>
      <c r="R10" s="36">
        <v>1554345</v>
      </c>
      <c r="S10" s="29">
        <v>4782</v>
      </c>
      <c r="T10" s="30">
        <v>671124</v>
      </c>
      <c r="U10" s="35">
        <v>1989</v>
      </c>
      <c r="V10" s="36">
        <v>144285</v>
      </c>
      <c r="W10" s="35">
        <v>15</v>
      </c>
      <c r="X10" s="30">
        <v>100</v>
      </c>
      <c r="Y10" s="37">
        <f t="shared" si="0"/>
        <v>29854</v>
      </c>
      <c r="Z10" s="36">
        <f t="shared" si="0"/>
        <v>4279731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</v>
      </c>
      <c r="J11" s="14">
        <v>841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3411</v>
      </c>
      <c r="R11" s="14">
        <v>680486</v>
      </c>
      <c r="S11" s="19">
        <v>0</v>
      </c>
      <c r="T11" s="18">
        <v>0</v>
      </c>
      <c r="U11" s="13">
        <v>1</v>
      </c>
      <c r="V11" s="14">
        <v>600</v>
      </c>
      <c r="W11" s="13">
        <v>0</v>
      </c>
      <c r="X11" s="18">
        <v>0</v>
      </c>
      <c r="Y11" s="13">
        <f>+W11+U11+S11+Q11+O11+M11+K11+I11+G11+E11</f>
        <v>3515</v>
      </c>
      <c r="Z11" s="14">
        <f t="shared" si="0"/>
        <v>771927</v>
      </c>
    </row>
    <row r="12" spans="1:26" ht="18.95" customHeight="1">
      <c r="A12" s="7"/>
      <c r="B12" s="7"/>
      <c r="C12" s="109"/>
      <c r="D12" s="107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0</v>
      </c>
      <c r="J12" s="21">
        <v>0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2708</v>
      </c>
      <c r="R12" s="21">
        <v>632958</v>
      </c>
      <c r="S12" s="25">
        <v>0</v>
      </c>
      <c r="T12" s="26">
        <v>0</v>
      </c>
      <c r="U12" s="27">
        <v>1</v>
      </c>
      <c r="V12" s="21">
        <v>600</v>
      </c>
      <c r="W12" s="27">
        <v>0</v>
      </c>
      <c r="X12" s="26">
        <v>0</v>
      </c>
      <c r="Y12" s="20">
        <f aca="true" t="shared" si="1" ref="Y12:Y19">+W12+U12+S12+Q12+O12+M12+K12+I12+G12+E12</f>
        <v>2799</v>
      </c>
      <c r="Z12" s="21">
        <f t="shared" si="0"/>
        <v>723558</v>
      </c>
    </row>
    <row r="13" spans="1:26" ht="18.95" customHeight="1" thickBot="1">
      <c r="A13" s="7"/>
      <c r="B13" s="7"/>
      <c r="C13" s="110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84</v>
      </c>
      <c r="J13" s="38">
        <v>31362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7485</v>
      </c>
      <c r="R13" s="36">
        <v>1922850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7829.1</v>
      </c>
      <c r="Z13" s="36">
        <f t="shared" si="0"/>
        <v>2173768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03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3011</v>
      </c>
      <c r="N14" s="79">
        <v>230839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3011</v>
      </c>
      <c r="Z14" s="14">
        <f t="shared" si="0"/>
        <v>230839</v>
      </c>
    </row>
    <row r="15" spans="1:26" ht="18.95" customHeight="1">
      <c r="A15" s="7"/>
      <c r="B15" s="22"/>
      <c r="C15" s="109"/>
      <c r="D15" s="106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904</v>
      </c>
      <c r="N15" s="80">
        <v>78641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904</v>
      </c>
      <c r="Z15" s="24">
        <f t="shared" si="0"/>
        <v>78641</v>
      </c>
    </row>
    <row r="16" spans="1:26" ht="18.95" customHeight="1" thickBot="1">
      <c r="A16" s="7" t="s">
        <v>34</v>
      </c>
      <c r="B16" s="22"/>
      <c r="C16" s="110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4477</v>
      </c>
      <c r="N16" s="36">
        <v>481188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4477</v>
      </c>
      <c r="Z16" s="36">
        <f t="shared" si="0"/>
        <v>481188</v>
      </c>
    </row>
    <row r="17" spans="1:26" ht="18.95" customHeight="1">
      <c r="A17" s="7"/>
      <c r="B17" s="22"/>
      <c r="C17" s="2" t="s">
        <v>35</v>
      </c>
      <c r="D17" s="103" t="s">
        <v>21</v>
      </c>
      <c r="E17" s="13">
        <v>0</v>
      </c>
      <c r="F17" s="14">
        <v>0</v>
      </c>
      <c r="G17" s="19">
        <v>985</v>
      </c>
      <c r="H17" s="18">
        <v>302815</v>
      </c>
      <c r="I17" s="13">
        <v>492</v>
      </c>
      <c r="J17" s="14">
        <v>203941</v>
      </c>
      <c r="K17" s="19">
        <v>105</v>
      </c>
      <c r="L17" s="18">
        <v>80190</v>
      </c>
      <c r="M17" s="13">
        <v>868</v>
      </c>
      <c r="N17" s="79">
        <v>567791</v>
      </c>
      <c r="O17" s="19">
        <v>3223</v>
      </c>
      <c r="P17" s="18">
        <v>1265249</v>
      </c>
      <c r="Q17" s="13">
        <v>4310</v>
      </c>
      <c r="R17" s="14">
        <v>1003780</v>
      </c>
      <c r="S17" s="19">
        <v>224</v>
      </c>
      <c r="T17" s="18">
        <v>51847</v>
      </c>
      <c r="U17" s="13">
        <v>0</v>
      </c>
      <c r="V17" s="14">
        <v>0</v>
      </c>
      <c r="W17" s="13">
        <v>6877</v>
      </c>
      <c r="X17" s="18">
        <v>1370549</v>
      </c>
      <c r="Y17" s="41">
        <f t="shared" si="1"/>
        <v>17084</v>
      </c>
      <c r="Z17" s="42">
        <f t="shared" si="0"/>
        <v>4846162</v>
      </c>
    </row>
    <row r="18" spans="1:26" ht="18.95" customHeight="1">
      <c r="A18" s="7" t="s">
        <v>36</v>
      </c>
      <c r="B18" s="22"/>
      <c r="C18" s="109"/>
      <c r="D18" s="106" t="s">
        <v>22</v>
      </c>
      <c r="E18" s="27">
        <v>69</v>
      </c>
      <c r="F18" s="21">
        <v>17721</v>
      </c>
      <c r="G18" s="25">
        <v>866</v>
      </c>
      <c r="H18" s="26">
        <v>259100</v>
      </c>
      <c r="I18" s="27">
        <v>461</v>
      </c>
      <c r="J18" s="21">
        <v>195065</v>
      </c>
      <c r="K18" s="25">
        <v>92</v>
      </c>
      <c r="L18" s="26">
        <v>67745</v>
      </c>
      <c r="M18" s="27">
        <v>882.248</v>
      </c>
      <c r="N18" s="21">
        <v>335493</v>
      </c>
      <c r="O18" s="25">
        <v>3131</v>
      </c>
      <c r="P18" s="26">
        <v>1243121</v>
      </c>
      <c r="Q18" s="27">
        <v>4434</v>
      </c>
      <c r="R18" s="21">
        <v>1034360</v>
      </c>
      <c r="S18" s="25">
        <v>175</v>
      </c>
      <c r="T18" s="26">
        <v>41943</v>
      </c>
      <c r="U18" s="27">
        <v>4</v>
      </c>
      <c r="V18" s="21">
        <v>880</v>
      </c>
      <c r="W18" s="27">
        <v>6297</v>
      </c>
      <c r="X18" s="26">
        <v>1292635</v>
      </c>
      <c r="Y18" s="23">
        <f t="shared" si="1"/>
        <v>16411.248</v>
      </c>
      <c r="Z18" s="24">
        <f t="shared" si="0"/>
        <v>4488063</v>
      </c>
    </row>
    <row r="19" spans="1:26" ht="18.95" customHeight="1" thickBot="1">
      <c r="A19" s="7"/>
      <c r="B19" s="22"/>
      <c r="C19" s="110"/>
      <c r="D19" s="43" t="s">
        <v>24</v>
      </c>
      <c r="E19" s="23">
        <v>488</v>
      </c>
      <c r="F19" s="24">
        <v>115756</v>
      </c>
      <c r="G19" s="33">
        <v>1008</v>
      </c>
      <c r="H19" s="34">
        <v>322220</v>
      </c>
      <c r="I19" s="23">
        <v>972</v>
      </c>
      <c r="J19" s="24">
        <v>334394</v>
      </c>
      <c r="K19" s="82">
        <v>227</v>
      </c>
      <c r="L19" s="34">
        <v>181815</v>
      </c>
      <c r="M19" s="23">
        <v>2209.2</v>
      </c>
      <c r="N19" s="24">
        <v>841872</v>
      </c>
      <c r="O19" s="33">
        <v>2064</v>
      </c>
      <c r="P19" s="34">
        <v>812810</v>
      </c>
      <c r="Q19" s="23">
        <v>6863</v>
      </c>
      <c r="R19" s="24">
        <v>1906423</v>
      </c>
      <c r="S19" s="33">
        <v>158</v>
      </c>
      <c r="T19" s="34">
        <v>37919</v>
      </c>
      <c r="U19" s="23">
        <v>62</v>
      </c>
      <c r="V19" s="24">
        <v>13640</v>
      </c>
      <c r="W19" s="23">
        <v>7326</v>
      </c>
      <c r="X19" s="34">
        <v>1721907</v>
      </c>
      <c r="Y19" s="35">
        <f t="shared" si="1"/>
        <v>21377.2</v>
      </c>
      <c r="Z19" s="36">
        <f t="shared" si="0"/>
        <v>6288756</v>
      </c>
    </row>
    <row r="20" spans="1:28" ht="18.95" customHeight="1">
      <c r="A20" s="7"/>
      <c r="B20" s="22"/>
      <c r="C20" s="2" t="s">
        <v>17</v>
      </c>
      <c r="D20" s="103" t="s">
        <v>21</v>
      </c>
      <c r="E20" s="13">
        <f>+E17+E14+E11+E8+E5</f>
        <v>828</v>
      </c>
      <c r="F20" s="14">
        <f aca="true" t="shared" si="2" ref="F20:Z20">+F17+F14+F11+F8+F5</f>
        <v>64910</v>
      </c>
      <c r="G20" s="19">
        <f t="shared" si="2"/>
        <v>1166</v>
      </c>
      <c r="H20" s="18">
        <f t="shared" si="2"/>
        <v>423015</v>
      </c>
      <c r="I20" s="13">
        <f t="shared" si="2"/>
        <v>2371</v>
      </c>
      <c r="J20" s="14">
        <f t="shared" si="2"/>
        <v>5974330</v>
      </c>
      <c r="K20" s="19">
        <f t="shared" si="2"/>
        <v>2099</v>
      </c>
      <c r="L20" s="18">
        <f t="shared" si="2"/>
        <v>4620748</v>
      </c>
      <c r="M20" s="13">
        <f t="shared" si="2"/>
        <v>10227</v>
      </c>
      <c r="N20" s="14">
        <f t="shared" si="2"/>
        <v>1960892</v>
      </c>
      <c r="O20" s="19">
        <f t="shared" si="2"/>
        <v>3717</v>
      </c>
      <c r="P20" s="18">
        <f t="shared" si="2"/>
        <v>1298719</v>
      </c>
      <c r="Q20" s="13">
        <f t="shared" si="2"/>
        <v>29613</v>
      </c>
      <c r="R20" s="14">
        <f t="shared" si="2"/>
        <v>5478326</v>
      </c>
      <c r="S20" s="19">
        <f t="shared" si="2"/>
        <v>42276</v>
      </c>
      <c r="T20" s="18">
        <f t="shared" si="2"/>
        <v>9754849</v>
      </c>
      <c r="U20" s="13">
        <f t="shared" si="2"/>
        <v>2778</v>
      </c>
      <c r="V20" s="14">
        <f t="shared" si="2"/>
        <v>656241</v>
      </c>
      <c r="W20" s="13">
        <f t="shared" si="2"/>
        <v>7177</v>
      </c>
      <c r="X20" s="18">
        <f t="shared" si="2"/>
        <v>1402290</v>
      </c>
      <c r="Y20" s="31">
        <f t="shared" si="2"/>
        <v>102252</v>
      </c>
      <c r="Z20" s="32">
        <f t="shared" si="2"/>
        <v>31634320</v>
      </c>
      <c r="AA20" s="3"/>
      <c r="AB20" s="3"/>
    </row>
    <row r="21" spans="1:28" ht="18.95" customHeight="1">
      <c r="A21" s="7" t="s">
        <v>37</v>
      </c>
      <c r="B21" s="22"/>
      <c r="C21" s="109"/>
      <c r="D21" s="106" t="s">
        <v>22</v>
      </c>
      <c r="E21" s="27">
        <f aca="true" t="shared" si="3" ref="E21:Z21">+E18+E15+E12+E9+E6</f>
        <v>1322</v>
      </c>
      <c r="F21" s="21">
        <f t="shared" si="3"/>
        <v>188029</v>
      </c>
      <c r="G21" s="25">
        <f t="shared" si="3"/>
        <v>1068</v>
      </c>
      <c r="H21" s="26">
        <f t="shared" si="3"/>
        <v>392500</v>
      </c>
      <c r="I21" s="27">
        <f t="shared" si="3"/>
        <v>2302</v>
      </c>
      <c r="J21" s="21">
        <f t="shared" si="3"/>
        <v>5662966</v>
      </c>
      <c r="K21" s="25">
        <f t="shared" si="3"/>
        <v>2552</v>
      </c>
      <c r="L21" s="26">
        <f t="shared" si="3"/>
        <v>4031296</v>
      </c>
      <c r="M21" s="27">
        <f t="shared" si="3"/>
        <v>8446.248</v>
      </c>
      <c r="N21" s="21">
        <f t="shared" si="3"/>
        <v>1808423</v>
      </c>
      <c r="O21" s="25">
        <f t="shared" si="3"/>
        <v>3466</v>
      </c>
      <c r="P21" s="26">
        <f t="shared" si="3"/>
        <v>1261430</v>
      </c>
      <c r="Q21" s="27">
        <f t="shared" si="3"/>
        <v>28366</v>
      </c>
      <c r="R21" s="21">
        <f t="shared" si="3"/>
        <v>5373156</v>
      </c>
      <c r="S21" s="25">
        <f t="shared" si="3"/>
        <v>43544</v>
      </c>
      <c r="T21" s="26">
        <f t="shared" si="3"/>
        <v>10046258</v>
      </c>
      <c r="U21" s="27">
        <f t="shared" si="3"/>
        <v>2894</v>
      </c>
      <c r="V21" s="21">
        <f t="shared" si="3"/>
        <v>540556</v>
      </c>
      <c r="W21" s="27">
        <f t="shared" si="3"/>
        <v>6666</v>
      </c>
      <c r="X21" s="26">
        <f t="shared" si="3"/>
        <v>1364807</v>
      </c>
      <c r="Y21" s="23">
        <f t="shared" si="3"/>
        <v>100626.24799999999</v>
      </c>
      <c r="Z21" s="24">
        <f t="shared" si="3"/>
        <v>30669421</v>
      </c>
      <c r="AA21" s="3"/>
      <c r="AB21" s="3"/>
    </row>
    <row r="22" spans="1:28" ht="18.95" customHeight="1" thickBot="1">
      <c r="A22" s="7"/>
      <c r="B22" s="22"/>
      <c r="C22" s="110"/>
      <c r="D22" s="43" t="s">
        <v>24</v>
      </c>
      <c r="E22" s="23">
        <f aca="true" t="shared" si="4" ref="E22:Z22">+E19+E16+E13+E10+E7</f>
        <v>2457</v>
      </c>
      <c r="F22" s="24">
        <f t="shared" si="4"/>
        <v>439378</v>
      </c>
      <c r="G22" s="33">
        <f t="shared" si="4"/>
        <v>1592</v>
      </c>
      <c r="H22" s="34">
        <f t="shared" si="4"/>
        <v>705658</v>
      </c>
      <c r="I22" s="23">
        <f t="shared" si="4"/>
        <v>2444</v>
      </c>
      <c r="J22" s="24">
        <f t="shared" si="4"/>
        <v>2507292</v>
      </c>
      <c r="K22" s="33">
        <f t="shared" si="4"/>
        <v>4056</v>
      </c>
      <c r="L22" s="34">
        <f t="shared" si="4"/>
        <v>7245808</v>
      </c>
      <c r="M22" s="23">
        <f t="shared" si="4"/>
        <v>17080.3</v>
      </c>
      <c r="N22" s="24">
        <f t="shared" si="4"/>
        <v>3329323</v>
      </c>
      <c r="O22" s="33">
        <f t="shared" si="4"/>
        <v>4886</v>
      </c>
      <c r="P22" s="34">
        <f t="shared" si="4"/>
        <v>1348397</v>
      </c>
      <c r="Q22" s="23">
        <f t="shared" si="4"/>
        <v>61320</v>
      </c>
      <c r="R22" s="24">
        <f t="shared" si="4"/>
        <v>10564309</v>
      </c>
      <c r="S22" s="33">
        <f t="shared" si="4"/>
        <v>29175</v>
      </c>
      <c r="T22" s="34">
        <f t="shared" si="4"/>
        <v>2565323</v>
      </c>
      <c r="U22" s="23">
        <f t="shared" si="4"/>
        <v>4458</v>
      </c>
      <c r="V22" s="24">
        <f t="shared" si="4"/>
        <v>1500837</v>
      </c>
      <c r="W22" s="23">
        <f t="shared" si="4"/>
        <v>8541</v>
      </c>
      <c r="X22" s="34">
        <f t="shared" si="4"/>
        <v>1982634</v>
      </c>
      <c r="Y22" s="23">
        <f t="shared" si="4"/>
        <v>136009.3</v>
      </c>
      <c r="Z22" s="24">
        <f t="shared" si="4"/>
        <v>32188959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83">
        <f>(E20+E21)/(E22+E41)*100</f>
        <v>34.577034416211</v>
      </c>
      <c r="F23" s="184"/>
      <c r="G23" s="183">
        <f>(G20+G21)/(G22+G41)*100</f>
        <v>79.38877043354655</v>
      </c>
      <c r="H23" s="184"/>
      <c r="I23" s="183">
        <f>(I20+I21)/(I22+I41)*100</f>
        <v>106.86027898467871</v>
      </c>
      <c r="J23" s="184"/>
      <c r="K23" s="183">
        <f>(K20+K21)/(K22+K41)*100</f>
        <v>54.30239346176299</v>
      </c>
      <c r="L23" s="184"/>
      <c r="M23" s="183">
        <f>(M20+M21)/(M22+M41)*100</f>
        <v>57.64006383445023</v>
      </c>
      <c r="N23" s="184"/>
      <c r="O23" s="183">
        <f>(O20+O21)/(O22+O41)*100</f>
        <v>75.61052631578947</v>
      </c>
      <c r="P23" s="184"/>
      <c r="Q23" s="183">
        <f>(Q20+Q21)/(Q22+Q41)*100</f>
        <v>47.68284358474583</v>
      </c>
      <c r="R23" s="184"/>
      <c r="S23" s="183">
        <f>(S20+S21)/(S22+S41)*100</f>
        <v>143.9522283912307</v>
      </c>
      <c r="T23" s="184"/>
      <c r="U23" s="183">
        <f>(U20+U21)/(U22+U41)*100</f>
        <v>61.53846153846154</v>
      </c>
      <c r="V23" s="184"/>
      <c r="W23" s="183">
        <f>(W20+W21)/(W22+W41)*100</f>
        <v>82.62997672058736</v>
      </c>
      <c r="X23" s="184"/>
      <c r="Y23" s="183">
        <f>(Y20+Y21)/(Y22+Y41)*100</f>
        <v>74.85003410856375</v>
      </c>
      <c r="Z23" s="184"/>
    </row>
    <row r="24" spans="1:26" ht="18.95" customHeight="1">
      <c r="A24" s="7"/>
      <c r="B24" s="22"/>
      <c r="C24" s="45" t="s">
        <v>39</v>
      </c>
      <c r="D24" s="43" t="s">
        <v>40</v>
      </c>
      <c r="E24" s="185">
        <f>F22/E22*1000</f>
        <v>178827.0248270248</v>
      </c>
      <c r="F24" s="186"/>
      <c r="G24" s="187">
        <f>H22/G22*1000</f>
        <v>443252.51256281405</v>
      </c>
      <c r="H24" s="188"/>
      <c r="I24" s="189">
        <f>J22/I22*1000</f>
        <v>1025896.8903436989</v>
      </c>
      <c r="J24" s="190"/>
      <c r="K24" s="187">
        <f>L22/K22*1000</f>
        <v>1786441.814595661</v>
      </c>
      <c r="L24" s="188"/>
      <c r="M24" s="189">
        <f>N22/M22*1000</f>
        <v>194921.81050684123</v>
      </c>
      <c r="N24" s="190"/>
      <c r="O24" s="187">
        <f>P22/O22*1000</f>
        <v>275971.55137126485</v>
      </c>
      <c r="P24" s="188"/>
      <c r="Q24" s="189">
        <f>R22/Q22*1000</f>
        <v>172281.6210045662</v>
      </c>
      <c r="R24" s="190"/>
      <c r="S24" s="187">
        <f>T22/S22*1000</f>
        <v>87928.80891173951</v>
      </c>
      <c r="T24" s="188"/>
      <c r="U24" s="189">
        <f>V22/U22*1000</f>
        <v>336661.5074024226</v>
      </c>
      <c r="V24" s="190"/>
      <c r="W24" s="187">
        <f>X22/W22*1000</f>
        <v>232131.3663505444</v>
      </c>
      <c r="X24" s="188"/>
      <c r="Y24" s="189">
        <f>Z22/Y22*1000</f>
        <v>236667.3381893738</v>
      </c>
      <c r="Z24" s="19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1.8064941147406834</v>
      </c>
      <c r="F25" s="49"/>
      <c r="G25" s="50">
        <f>G22/Y22*100</f>
        <v>1.1705081931897305</v>
      </c>
      <c r="H25" s="51"/>
      <c r="I25" s="48">
        <f>I22/Y22*100</f>
        <v>1.7969359448214206</v>
      </c>
      <c r="J25" s="49"/>
      <c r="K25" s="50">
        <f>K22/Y22*100</f>
        <v>2.982149014810017</v>
      </c>
      <c r="L25" s="51"/>
      <c r="M25" s="48">
        <f>M22/Y22*100</f>
        <v>12.558185359383515</v>
      </c>
      <c r="N25" s="49"/>
      <c r="O25" s="50">
        <f>O22/Y22*100</f>
        <v>3.5924014019629547</v>
      </c>
      <c r="P25" s="51"/>
      <c r="Q25" s="48">
        <f>Q22/Y22*100</f>
        <v>45.08515226532304</v>
      </c>
      <c r="R25" s="49"/>
      <c r="S25" s="50">
        <f>S22/Y22*100</f>
        <v>21.45073903034572</v>
      </c>
      <c r="T25" s="51"/>
      <c r="U25" s="48">
        <f>U22/Y22*100</f>
        <v>3.2777170384672227</v>
      </c>
      <c r="V25" s="49"/>
      <c r="W25" s="50">
        <f>W22/Y22*100</f>
        <v>6.279717636955709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12"/>
      <c r="E26" s="52"/>
      <c r="F26" s="112"/>
      <c r="G26" s="52"/>
      <c r="H26" s="112"/>
      <c r="I26" s="52"/>
      <c r="J26" s="112"/>
      <c r="K26" s="52"/>
      <c r="L26" s="112"/>
      <c r="M26" s="52"/>
      <c r="N26" s="112"/>
      <c r="O26" s="52"/>
      <c r="P26" s="112"/>
      <c r="Q26" s="52"/>
      <c r="R26" s="112"/>
      <c r="S26" s="52"/>
      <c r="T26" s="112"/>
      <c r="U26" s="52"/>
      <c r="V26" s="112"/>
      <c r="W26" s="52"/>
      <c r="X26" s="112"/>
      <c r="Y26" s="52"/>
      <c r="Z26" s="53"/>
    </row>
    <row r="27" spans="1:26" ht="18.95" customHeight="1">
      <c r="A27" s="22"/>
      <c r="B27" s="193" t="s">
        <v>42</v>
      </c>
      <c r="C27" s="4" t="s">
        <v>43</v>
      </c>
      <c r="D27" s="54" t="s">
        <v>21</v>
      </c>
      <c r="E27" s="149">
        <v>979</v>
      </c>
      <c r="F27" s="147">
        <v>60552</v>
      </c>
      <c r="G27" s="162">
        <v>597</v>
      </c>
      <c r="H27" s="148">
        <v>205645</v>
      </c>
      <c r="I27" s="146">
        <v>2225</v>
      </c>
      <c r="J27" s="147">
        <v>1109727</v>
      </c>
      <c r="K27" s="162">
        <v>744</v>
      </c>
      <c r="L27" s="148">
        <v>1499703</v>
      </c>
      <c r="M27" s="146">
        <v>9979</v>
      </c>
      <c r="N27" s="147">
        <v>1688414</v>
      </c>
      <c r="O27" s="150">
        <v>4400</v>
      </c>
      <c r="P27" s="148">
        <v>1532505</v>
      </c>
      <c r="Q27" s="146">
        <v>27176</v>
      </c>
      <c r="R27" s="147">
        <v>4633373</v>
      </c>
      <c r="S27" s="150">
        <v>36055</v>
      </c>
      <c r="T27" s="148">
        <v>8553753</v>
      </c>
      <c r="U27" s="146">
        <v>2488</v>
      </c>
      <c r="V27" s="147">
        <v>493760</v>
      </c>
      <c r="W27" s="146">
        <v>7229</v>
      </c>
      <c r="X27" s="148">
        <v>1374984</v>
      </c>
      <c r="Y27" s="55">
        <f>+W27+U27+S27+Q27+O27+M27+K27+I27+G27+E27</f>
        <v>91872</v>
      </c>
      <c r="Z27" s="56">
        <f aca="true" t="shared" si="5" ref="Z27:Z29">+X27+V27+T27+R27+P27+N27+L27+J27+H27+F27</f>
        <v>21152416</v>
      </c>
    </row>
    <row r="28" spans="1:26" ht="18.95" customHeight="1">
      <c r="A28" s="22"/>
      <c r="B28" s="194"/>
      <c r="C28" s="7"/>
      <c r="D28" s="57" t="s">
        <v>22</v>
      </c>
      <c r="E28" s="154">
        <v>1480</v>
      </c>
      <c r="F28" s="155">
        <v>187550</v>
      </c>
      <c r="G28" s="152">
        <v>646</v>
      </c>
      <c r="H28" s="153">
        <v>220594</v>
      </c>
      <c r="I28" s="154">
        <v>2416</v>
      </c>
      <c r="J28" s="155">
        <v>1093633</v>
      </c>
      <c r="K28" s="152">
        <v>712</v>
      </c>
      <c r="L28" s="153">
        <v>1541405</v>
      </c>
      <c r="M28" s="154">
        <v>6376</v>
      </c>
      <c r="N28" s="155">
        <v>1390948</v>
      </c>
      <c r="O28" s="156">
        <v>4354</v>
      </c>
      <c r="P28" s="153">
        <v>1526246</v>
      </c>
      <c r="Q28" s="154">
        <v>24928</v>
      </c>
      <c r="R28" s="155">
        <v>4473619</v>
      </c>
      <c r="S28" s="156">
        <v>35429</v>
      </c>
      <c r="T28" s="153">
        <v>8561002</v>
      </c>
      <c r="U28" s="154">
        <v>2685</v>
      </c>
      <c r="V28" s="155">
        <v>488178</v>
      </c>
      <c r="W28" s="154">
        <v>6898</v>
      </c>
      <c r="X28" s="153">
        <v>1366119</v>
      </c>
      <c r="Y28" s="58">
        <f aca="true" t="shared" si="6" ref="Y28:Y29">+W28+U28+S28+Q28+O28+M28+K28+I28+G28+E28</f>
        <v>85924</v>
      </c>
      <c r="Z28" s="59">
        <f t="shared" si="5"/>
        <v>20849294</v>
      </c>
    </row>
    <row r="29" spans="1:26" ht="18.95" customHeight="1" thickBot="1">
      <c r="A29" s="22"/>
      <c r="B29" s="194"/>
      <c r="C29" s="7"/>
      <c r="D29" s="57" t="s">
        <v>24</v>
      </c>
      <c r="E29" s="157">
        <v>2450</v>
      </c>
      <c r="F29" s="151">
        <v>502222</v>
      </c>
      <c r="G29" s="163">
        <v>845</v>
      </c>
      <c r="H29" s="161">
        <v>386258</v>
      </c>
      <c r="I29" s="157">
        <v>2023</v>
      </c>
      <c r="J29" s="151">
        <v>1593691</v>
      </c>
      <c r="K29" s="160">
        <v>1111</v>
      </c>
      <c r="L29" s="161">
        <v>1900112</v>
      </c>
      <c r="M29" s="157">
        <v>15438</v>
      </c>
      <c r="N29" s="151">
        <v>2835603</v>
      </c>
      <c r="O29" s="160">
        <v>4094</v>
      </c>
      <c r="P29" s="161">
        <v>1176873</v>
      </c>
      <c r="Q29" s="157">
        <v>59786</v>
      </c>
      <c r="R29" s="151">
        <v>10088445</v>
      </c>
      <c r="S29" s="160">
        <v>29402</v>
      </c>
      <c r="T29" s="161">
        <v>2467728</v>
      </c>
      <c r="U29" s="157">
        <v>4776</v>
      </c>
      <c r="V29" s="151">
        <v>1411623</v>
      </c>
      <c r="W29" s="157">
        <v>10028</v>
      </c>
      <c r="X29" s="161">
        <v>2186209</v>
      </c>
      <c r="Y29" s="58">
        <f t="shared" si="6"/>
        <v>129953</v>
      </c>
      <c r="Z29" s="59">
        <f t="shared" si="5"/>
        <v>24548764</v>
      </c>
    </row>
    <row r="30" spans="1:26" ht="18.95" customHeight="1" thickBot="1">
      <c r="A30" s="22" t="s">
        <v>29</v>
      </c>
      <c r="B30" s="194"/>
      <c r="C30" s="7"/>
      <c r="D30" s="60" t="s">
        <v>44</v>
      </c>
      <c r="E30" s="191">
        <v>45.5</v>
      </c>
      <c r="F30" s="196"/>
      <c r="G30" s="191">
        <v>71.5</v>
      </c>
      <c r="H30" s="196"/>
      <c r="I30" s="191">
        <v>109.5</v>
      </c>
      <c r="J30" s="196"/>
      <c r="K30" s="191">
        <v>66.5</v>
      </c>
      <c r="L30" s="196"/>
      <c r="M30" s="191">
        <v>60</v>
      </c>
      <c r="N30" s="196"/>
      <c r="O30" s="191">
        <v>107.5</v>
      </c>
      <c r="P30" s="196"/>
      <c r="Q30" s="191">
        <v>44.4</v>
      </c>
      <c r="R30" s="196"/>
      <c r="S30" s="191">
        <v>122.9</v>
      </c>
      <c r="T30" s="196"/>
      <c r="U30" s="191">
        <v>53.1</v>
      </c>
      <c r="V30" s="196"/>
      <c r="W30" s="191">
        <v>71.6</v>
      </c>
      <c r="X30" s="196"/>
      <c r="Y30" s="207">
        <v>70</v>
      </c>
      <c r="Z30" s="208"/>
    </row>
    <row r="31" spans="1:26" ht="18.95" customHeight="1">
      <c r="A31" s="22"/>
      <c r="B31" s="194"/>
      <c r="C31" s="4" t="s">
        <v>45</v>
      </c>
      <c r="D31" s="103" t="s">
        <v>21</v>
      </c>
      <c r="E31" s="94">
        <f>E20-E27</f>
        <v>-151</v>
      </c>
      <c r="F31" s="95">
        <f aca="true" t="shared" si="7" ref="F31:Z33">F20-F27</f>
        <v>4358</v>
      </c>
      <c r="G31" s="96">
        <f t="shared" si="7"/>
        <v>569</v>
      </c>
      <c r="H31" s="97">
        <f t="shared" si="7"/>
        <v>217370</v>
      </c>
      <c r="I31" s="94">
        <f t="shared" si="7"/>
        <v>146</v>
      </c>
      <c r="J31" s="95">
        <f t="shared" si="7"/>
        <v>4864603</v>
      </c>
      <c r="K31" s="96">
        <f t="shared" si="7"/>
        <v>1355</v>
      </c>
      <c r="L31" s="97">
        <f t="shared" si="7"/>
        <v>3121045</v>
      </c>
      <c r="M31" s="94">
        <f t="shared" si="7"/>
        <v>248</v>
      </c>
      <c r="N31" s="95">
        <f t="shared" si="7"/>
        <v>272478</v>
      </c>
      <c r="O31" s="96">
        <f t="shared" si="7"/>
        <v>-683</v>
      </c>
      <c r="P31" s="97">
        <f t="shared" si="7"/>
        <v>-233786</v>
      </c>
      <c r="Q31" s="94">
        <f t="shared" si="7"/>
        <v>2437</v>
      </c>
      <c r="R31" s="95">
        <f t="shared" si="7"/>
        <v>844953</v>
      </c>
      <c r="S31" s="96">
        <f t="shared" si="7"/>
        <v>6221</v>
      </c>
      <c r="T31" s="97">
        <f t="shared" si="7"/>
        <v>1201096</v>
      </c>
      <c r="U31" s="94">
        <f t="shared" si="7"/>
        <v>290</v>
      </c>
      <c r="V31" s="95">
        <f t="shared" si="7"/>
        <v>162481</v>
      </c>
      <c r="W31" s="96">
        <f t="shared" si="7"/>
        <v>-52</v>
      </c>
      <c r="X31" s="97">
        <f t="shared" si="7"/>
        <v>27306</v>
      </c>
      <c r="Y31" s="94">
        <f t="shared" si="7"/>
        <v>10380</v>
      </c>
      <c r="Z31" s="95">
        <f t="shared" si="7"/>
        <v>10481904</v>
      </c>
    </row>
    <row r="32" spans="1:26" ht="18.95" customHeight="1">
      <c r="A32" s="22" t="s">
        <v>46</v>
      </c>
      <c r="B32" s="194"/>
      <c r="C32" s="7"/>
      <c r="D32" s="106" t="s">
        <v>22</v>
      </c>
      <c r="E32" s="98">
        <f aca="true" t="shared" si="8" ref="E32:T33">E21-E28</f>
        <v>-158</v>
      </c>
      <c r="F32" s="99">
        <f t="shared" si="8"/>
        <v>479</v>
      </c>
      <c r="G32" s="100">
        <f t="shared" si="8"/>
        <v>422</v>
      </c>
      <c r="H32" s="101">
        <f t="shared" si="8"/>
        <v>171906</v>
      </c>
      <c r="I32" s="98">
        <f t="shared" si="8"/>
        <v>-114</v>
      </c>
      <c r="J32" s="99">
        <f t="shared" si="8"/>
        <v>4569333</v>
      </c>
      <c r="K32" s="100">
        <f t="shared" si="8"/>
        <v>1840</v>
      </c>
      <c r="L32" s="101">
        <f t="shared" si="8"/>
        <v>2489891</v>
      </c>
      <c r="M32" s="98">
        <f t="shared" si="8"/>
        <v>2070.2479999999996</v>
      </c>
      <c r="N32" s="99">
        <f t="shared" si="8"/>
        <v>417475</v>
      </c>
      <c r="O32" s="100">
        <f t="shared" si="8"/>
        <v>-888</v>
      </c>
      <c r="P32" s="101">
        <f t="shared" si="8"/>
        <v>-264816</v>
      </c>
      <c r="Q32" s="98">
        <f t="shared" si="8"/>
        <v>3438</v>
      </c>
      <c r="R32" s="99">
        <f t="shared" si="8"/>
        <v>899537</v>
      </c>
      <c r="S32" s="100">
        <f t="shared" si="8"/>
        <v>8115</v>
      </c>
      <c r="T32" s="101">
        <f t="shared" si="8"/>
        <v>1485256</v>
      </c>
      <c r="U32" s="98">
        <f t="shared" si="7"/>
        <v>209</v>
      </c>
      <c r="V32" s="99">
        <f t="shared" si="7"/>
        <v>52378</v>
      </c>
      <c r="W32" s="100">
        <f t="shared" si="7"/>
        <v>-232</v>
      </c>
      <c r="X32" s="101">
        <f t="shared" si="7"/>
        <v>-1312</v>
      </c>
      <c r="Y32" s="98">
        <f t="shared" si="7"/>
        <v>14702.247999999992</v>
      </c>
      <c r="Z32" s="99">
        <f t="shared" si="7"/>
        <v>9820127</v>
      </c>
    </row>
    <row r="33" spans="1:26" ht="18.95" customHeight="1">
      <c r="A33" s="22"/>
      <c r="B33" s="194"/>
      <c r="C33" s="7"/>
      <c r="D33" s="106" t="s">
        <v>24</v>
      </c>
      <c r="E33" s="98">
        <f t="shared" si="8"/>
        <v>7</v>
      </c>
      <c r="F33" s="99">
        <f t="shared" si="7"/>
        <v>-62844</v>
      </c>
      <c r="G33" s="100">
        <f t="shared" si="7"/>
        <v>747</v>
      </c>
      <c r="H33" s="101">
        <f t="shared" si="7"/>
        <v>319400</v>
      </c>
      <c r="I33" s="98">
        <f t="shared" si="7"/>
        <v>421</v>
      </c>
      <c r="J33" s="99">
        <f t="shared" si="7"/>
        <v>913601</v>
      </c>
      <c r="K33" s="100">
        <f t="shared" si="7"/>
        <v>2945</v>
      </c>
      <c r="L33" s="101">
        <f t="shared" si="7"/>
        <v>5345696</v>
      </c>
      <c r="M33" s="98">
        <f t="shared" si="7"/>
        <v>1642.2999999999993</v>
      </c>
      <c r="N33" s="99">
        <f t="shared" si="7"/>
        <v>493720</v>
      </c>
      <c r="O33" s="100">
        <f t="shared" si="7"/>
        <v>792</v>
      </c>
      <c r="P33" s="101">
        <f t="shared" si="7"/>
        <v>171524</v>
      </c>
      <c r="Q33" s="98">
        <f t="shared" si="7"/>
        <v>1534</v>
      </c>
      <c r="R33" s="99">
        <f t="shared" si="7"/>
        <v>475864</v>
      </c>
      <c r="S33" s="100">
        <f t="shared" si="7"/>
        <v>-227</v>
      </c>
      <c r="T33" s="101">
        <f t="shared" si="7"/>
        <v>97595</v>
      </c>
      <c r="U33" s="98">
        <f t="shared" si="7"/>
        <v>-318</v>
      </c>
      <c r="V33" s="99">
        <f t="shared" si="7"/>
        <v>89214</v>
      </c>
      <c r="W33" s="100">
        <f t="shared" si="7"/>
        <v>-1487</v>
      </c>
      <c r="X33" s="101">
        <f t="shared" si="7"/>
        <v>-203575</v>
      </c>
      <c r="Y33" s="98">
        <f t="shared" si="7"/>
        <v>6056.299999999988</v>
      </c>
      <c r="Z33" s="99">
        <f t="shared" si="7"/>
        <v>7640195</v>
      </c>
    </row>
    <row r="34" spans="1:26" ht="18.95" customHeight="1" thickBot="1">
      <c r="A34" s="22" t="s">
        <v>47</v>
      </c>
      <c r="B34" s="194"/>
      <c r="C34" s="61"/>
      <c r="D34" s="28" t="s">
        <v>44</v>
      </c>
      <c r="E34" s="197">
        <f>+E23-E30</f>
        <v>-10.922965583789</v>
      </c>
      <c r="F34" s="198"/>
      <c r="G34" s="199">
        <f aca="true" t="shared" si="9" ref="G34">+G23-G30</f>
        <v>7.888770433546554</v>
      </c>
      <c r="H34" s="200"/>
      <c r="I34" s="197">
        <f aca="true" t="shared" si="10" ref="I34">+I23-I30</f>
        <v>-2.6397210153212853</v>
      </c>
      <c r="J34" s="198"/>
      <c r="K34" s="199">
        <f aca="true" t="shared" si="11" ref="K34">+K23-K30</f>
        <v>-12.197606538237011</v>
      </c>
      <c r="L34" s="200"/>
      <c r="M34" s="197">
        <f aca="true" t="shared" si="12" ref="M34">+M23-M30</f>
        <v>-2.359936165549769</v>
      </c>
      <c r="N34" s="198"/>
      <c r="O34" s="199">
        <f aca="true" t="shared" si="13" ref="O34">+O23-O30</f>
        <v>-31.88947368421053</v>
      </c>
      <c r="P34" s="200"/>
      <c r="Q34" s="197">
        <f aca="true" t="shared" si="14" ref="Q34">+Q23-Q30</f>
        <v>3.2828435847458337</v>
      </c>
      <c r="R34" s="198"/>
      <c r="S34" s="199">
        <f aca="true" t="shared" si="15" ref="S34">+S23-S30</f>
        <v>21.0522283912307</v>
      </c>
      <c r="T34" s="200"/>
      <c r="U34" s="197">
        <f aca="true" t="shared" si="16" ref="U34">+U23-U30</f>
        <v>8.438461538461539</v>
      </c>
      <c r="V34" s="198"/>
      <c r="W34" s="199">
        <f aca="true" t="shared" si="17" ref="W34">+W23-W30</f>
        <v>11.02997672058737</v>
      </c>
      <c r="X34" s="200"/>
      <c r="Y34" s="197">
        <f aca="true" t="shared" si="18" ref="Y34">+Y23-Y30</f>
        <v>4.850034108563747</v>
      </c>
      <c r="Z34" s="198"/>
    </row>
    <row r="35" spans="1:26" ht="18.95" customHeight="1">
      <c r="A35" s="22"/>
      <c r="B35" s="194"/>
      <c r="C35" s="7" t="s">
        <v>48</v>
      </c>
      <c r="D35" s="62" t="s">
        <v>21</v>
      </c>
      <c r="E35" s="63">
        <f aca="true" t="shared" si="19" ref="E35:Z37">E20/E27*100</f>
        <v>84.57609805924413</v>
      </c>
      <c r="F35" s="64">
        <f t="shared" si="19"/>
        <v>107.19711983088915</v>
      </c>
      <c r="G35" s="65">
        <f t="shared" si="19"/>
        <v>195.30988274706868</v>
      </c>
      <c r="H35" s="66">
        <f t="shared" si="19"/>
        <v>205.70157309927302</v>
      </c>
      <c r="I35" s="63">
        <f t="shared" si="19"/>
        <v>106.56179775280899</v>
      </c>
      <c r="J35" s="64">
        <f t="shared" si="19"/>
        <v>538.3603354698948</v>
      </c>
      <c r="K35" s="65">
        <f t="shared" si="19"/>
        <v>282.1236559139785</v>
      </c>
      <c r="L35" s="66">
        <f t="shared" si="19"/>
        <v>308.1108726194453</v>
      </c>
      <c r="M35" s="63">
        <f t="shared" si="19"/>
        <v>102.48521895981561</v>
      </c>
      <c r="N35" s="64">
        <f t="shared" si="19"/>
        <v>116.13810356938524</v>
      </c>
      <c r="O35" s="65">
        <f t="shared" si="19"/>
        <v>84.47727272727272</v>
      </c>
      <c r="P35" s="66">
        <f t="shared" si="19"/>
        <v>84.74484585694664</v>
      </c>
      <c r="Q35" s="63">
        <f t="shared" si="19"/>
        <v>108.9674712982043</v>
      </c>
      <c r="R35" s="64">
        <f t="shared" si="19"/>
        <v>118.23623956025125</v>
      </c>
      <c r="S35" s="65">
        <f t="shared" si="19"/>
        <v>117.25419497989182</v>
      </c>
      <c r="T35" s="66">
        <f t="shared" si="19"/>
        <v>114.04174284667793</v>
      </c>
      <c r="U35" s="63">
        <f t="shared" si="19"/>
        <v>111.65594855305466</v>
      </c>
      <c r="V35" s="64">
        <f t="shared" si="19"/>
        <v>132.90687783538561</v>
      </c>
      <c r="W35" s="65">
        <f t="shared" si="19"/>
        <v>99.28067505879098</v>
      </c>
      <c r="X35" s="66">
        <f t="shared" si="19"/>
        <v>101.98591401790857</v>
      </c>
      <c r="Y35" s="63">
        <f t="shared" si="19"/>
        <v>111.29832810867293</v>
      </c>
      <c r="Z35" s="64">
        <f t="shared" si="19"/>
        <v>149.55416913131813</v>
      </c>
    </row>
    <row r="36" spans="1:26" ht="18.95" customHeight="1">
      <c r="A36" s="22" t="s">
        <v>49</v>
      </c>
      <c r="B36" s="194"/>
      <c r="C36" s="7" t="s">
        <v>62</v>
      </c>
      <c r="D36" s="60" t="s">
        <v>22</v>
      </c>
      <c r="E36" s="67">
        <f t="shared" si="19"/>
        <v>89.32432432432432</v>
      </c>
      <c r="F36" s="68">
        <f t="shared" si="19"/>
        <v>100.2553985603839</v>
      </c>
      <c r="G36" s="69">
        <f t="shared" si="19"/>
        <v>165.3250773993808</v>
      </c>
      <c r="H36" s="70">
        <f t="shared" si="19"/>
        <v>177.92868346373882</v>
      </c>
      <c r="I36" s="67">
        <f t="shared" si="19"/>
        <v>95.28145695364239</v>
      </c>
      <c r="J36" s="68">
        <f t="shared" si="19"/>
        <v>517.8122825481674</v>
      </c>
      <c r="K36" s="69">
        <f t="shared" si="19"/>
        <v>358.42696629213486</v>
      </c>
      <c r="L36" s="70">
        <f t="shared" si="19"/>
        <v>261.53386034170126</v>
      </c>
      <c r="M36" s="67">
        <f t="shared" si="19"/>
        <v>132.4693851944793</v>
      </c>
      <c r="N36" s="68">
        <f t="shared" si="19"/>
        <v>130.01370288465134</v>
      </c>
      <c r="O36" s="69">
        <f t="shared" si="19"/>
        <v>79.60496095544327</v>
      </c>
      <c r="P36" s="70">
        <f t="shared" si="19"/>
        <v>82.6491928561975</v>
      </c>
      <c r="Q36" s="67">
        <f t="shared" si="19"/>
        <v>113.79172015404365</v>
      </c>
      <c r="R36" s="68">
        <f t="shared" si="19"/>
        <v>120.10759074476391</v>
      </c>
      <c r="S36" s="69">
        <f t="shared" si="19"/>
        <v>122.90496485929606</v>
      </c>
      <c r="T36" s="70">
        <f t="shared" si="19"/>
        <v>117.34909067887148</v>
      </c>
      <c r="U36" s="67">
        <f t="shared" si="19"/>
        <v>107.78398510242087</v>
      </c>
      <c r="V36" s="68">
        <f t="shared" si="19"/>
        <v>110.72928317130226</v>
      </c>
      <c r="W36" s="69">
        <f t="shared" si="19"/>
        <v>96.63670629167875</v>
      </c>
      <c r="X36" s="70">
        <f t="shared" si="19"/>
        <v>99.90396151433367</v>
      </c>
      <c r="Y36" s="67">
        <f t="shared" si="19"/>
        <v>117.11075834458357</v>
      </c>
      <c r="Z36" s="68">
        <f t="shared" si="19"/>
        <v>147.10052532234425</v>
      </c>
    </row>
    <row r="37" spans="1:26" ht="18.95" customHeight="1" thickBot="1">
      <c r="A37" s="22"/>
      <c r="B37" s="195"/>
      <c r="C37" s="61"/>
      <c r="D37" s="47" t="s">
        <v>24</v>
      </c>
      <c r="E37" s="71">
        <f t="shared" si="19"/>
        <v>100.28571428571429</v>
      </c>
      <c r="F37" s="72">
        <f t="shared" si="19"/>
        <v>87.48680862248169</v>
      </c>
      <c r="G37" s="73">
        <f t="shared" si="19"/>
        <v>188.4023668639053</v>
      </c>
      <c r="H37" s="74">
        <f t="shared" si="19"/>
        <v>182.6908439436853</v>
      </c>
      <c r="I37" s="71">
        <f t="shared" si="19"/>
        <v>120.8106772120613</v>
      </c>
      <c r="J37" s="72">
        <f t="shared" si="19"/>
        <v>157.32610650370745</v>
      </c>
      <c r="K37" s="73">
        <f t="shared" si="19"/>
        <v>365.07650765076505</v>
      </c>
      <c r="L37" s="74">
        <f t="shared" si="19"/>
        <v>381.3358370453952</v>
      </c>
      <c r="M37" s="71">
        <f t="shared" si="19"/>
        <v>110.63803601502784</v>
      </c>
      <c r="N37" s="72">
        <f t="shared" si="19"/>
        <v>117.41146415771178</v>
      </c>
      <c r="O37" s="73">
        <f t="shared" si="19"/>
        <v>119.34538348803127</v>
      </c>
      <c r="P37" s="74">
        <f t="shared" si="19"/>
        <v>114.5745547735397</v>
      </c>
      <c r="Q37" s="71">
        <f t="shared" si="19"/>
        <v>102.56581808450139</v>
      </c>
      <c r="R37" s="72">
        <f t="shared" si="19"/>
        <v>104.71692119053036</v>
      </c>
      <c r="S37" s="73">
        <f t="shared" si="19"/>
        <v>99.22794367730087</v>
      </c>
      <c r="T37" s="74">
        <f t="shared" si="19"/>
        <v>103.95485239864361</v>
      </c>
      <c r="U37" s="71">
        <f t="shared" si="19"/>
        <v>93.34170854271356</v>
      </c>
      <c r="V37" s="72">
        <f t="shared" si="19"/>
        <v>106.31995936592136</v>
      </c>
      <c r="W37" s="73">
        <f t="shared" si="19"/>
        <v>85.1715197447148</v>
      </c>
      <c r="X37" s="74">
        <f t="shared" si="19"/>
        <v>90.68821873846463</v>
      </c>
      <c r="Y37" s="71">
        <f t="shared" si="19"/>
        <v>104.6603772133002</v>
      </c>
      <c r="Z37" s="72">
        <f t="shared" si="19"/>
        <v>131.12252413196853</v>
      </c>
    </row>
    <row r="38" ht="5.25" customHeight="1" thickBot="1">
      <c r="A38" s="22"/>
    </row>
    <row r="39" spans="1:26" ht="18.95" customHeight="1">
      <c r="A39" s="22" t="s">
        <v>50</v>
      </c>
      <c r="B39" s="201" t="s">
        <v>51</v>
      </c>
      <c r="C39" s="12" t="s">
        <v>43</v>
      </c>
      <c r="D39" s="102" t="s">
        <v>21</v>
      </c>
      <c r="E39" s="13">
        <f>+'(令和4年4月) '!E20</f>
        <v>1814</v>
      </c>
      <c r="F39" s="14">
        <f>+'(令和4年4月) '!F20</f>
        <v>233548</v>
      </c>
      <c r="G39" s="13">
        <f>+'(令和4年4月) '!G20</f>
        <v>1284</v>
      </c>
      <c r="H39" s="14">
        <f>+'(令和4年4月) '!H20</f>
        <v>398229</v>
      </c>
      <c r="I39" s="13">
        <f>+'(令和4年4月) '!I20</f>
        <v>3119</v>
      </c>
      <c r="J39" s="14">
        <f>+'(令和4年4月) '!J20</f>
        <v>5936980</v>
      </c>
      <c r="K39" s="13">
        <f>+'(令和4年4月) '!K20</f>
        <v>2155</v>
      </c>
      <c r="L39" s="14">
        <f>+'(令和4年4月) '!L20</f>
        <v>4586997</v>
      </c>
      <c r="M39" s="13">
        <f>+'(令和4年4月) '!M20</f>
        <v>10676</v>
      </c>
      <c r="N39" s="14">
        <f>+'(令和4年4月) '!N20</f>
        <v>1899821</v>
      </c>
      <c r="O39" s="13">
        <f>+'(令和4年4月) '!O20</f>
        <v>5506</v>
      </c>
      <c r="P39" s="14">
        <f>+'(令和4年4月) '!P20</f>
        <v>1818615</v>
      </c>
      <c r="Q39" s="13">
        <f>+'(令和4年4月) '!Q20</f>
        <v>29338</v>
      </c>
      <c r="R39" s="14">
        <f>+'(令和4年4月) '!R20</f>
        <v>5910182</v>
      </c>
      <c r="S39" s="25">
        <f>+'(令和4年4月) '!S20</f>
        <v>54312</v>
      </c>
      <c r="T39" s="26">
        <f>+'(令和4年4月) '!T20</f>
        <v>11855445</v>
      </c>
      <c r="U39" s="13">
        <f>+'(令和4年4月) '!U20</f>
        <v>4152</v>
      </c>
      <c r="V39" s="14">
        <f>+'(令和4年4月) '!V20</f>
        <v>1260320</v>
      </c>
      <c r="W39" s="13">
        <f>+'(令和4年4月) '!W20</f>
        <v>7971</v>
      </c>
      <c r="X39" s="14">
        <f>+'(令和4年4月) '!X20</f>
        <v>1599012</v>
      </c>
      <c r="Y39" s="55">
        <f>+'(令和4年4月) '!Y20</f>
        <v>120327</v>
      </c>
      <c r="Z39" s="56">
        <f>+'(令和4年4月) '!Z20</f>
        <v>35499149</v>
      </c>
    </row>
    <row r="40" spans="1:26" ht="18.95" customHeight="1">
      <c r="A40" s="22"/>
      <c r="B40" s="202"/>
      <c r="C40" s="22"/>
      <c r="D40" s="107" t="s">
        <v>22</v>
      </c>
      <c r="E40" s="27">
        <f>+'(令和4年4月) '!E21</f>
        <v>1206</v>
      </c>
      <c r="F40" s="21">
        <f>+'(令和4年4月) '!F21</f>
        <v>104749</v>
      </c>
      <c r="G40" s="27">
        <f>+'(令和4年4月) '!G21</f>
        <v>1241</v>
      </c>
      <c r="H40" s="21">
        <f>+'(令和4年4月) '!H21</f>
        <v>382710</v>
      </c>
      <c r="I40" s="27">
        <f>+'(令和4年4月) '!I21</f>
        <v>3142</v>
      </c>
      <c r="J40" s="21">
        <f>+'(令和4年4月) '!J21</f>
        <v>5671842</v>
      </c>
      <c r="K40" s="27">
        <f>+'(令和4年4月) '!K21</f>
        <v>1326</v>
      </c>
      <c r="L40" s="21">
        <f>+'(令和4年4月) '!L21</f>
        <v>2930202</v>
      </c>
      <c r="M40" s="27">
        <f>+'(令和4年4月) '!M21</f>
        <v>8964</v>
      </c>
      <c r="N40" s="21">
        <f>+'(令和4年4月) '!N21</f>
        <v>1765247</v>
      </c>
      <c r="O40" s="27">
        <f>+'(令和4年4月) '!O21</f>
        <v>5338</v>
      </c>
      <c r="P40" s="21">
        <f>+'(令和4年4月) '!P21</f>
        <v>1757485</v>
      </c>
      <c r="Q40" s="27">
        <f>+'(令和4年4月) '!Q21</f>
        <v>28716</v>
      </c>
      <c r="R40" s="21">
        <f>+'(令和4年4月) '!R21</f>
        <v>6178385</v>
      </c>
      <c r="S40" s="25">
        <f>+'(令和4年4月) '!S21</f>
        <v>52518</v>
      </c>
      <c r="T40" s="26">
        <f>+'(令和4年4月) '!T21</f>
        <v>11650366</v>
      </c>
      <c r="U40" s="27">
        <f>+'(令和4年4月) '!U21</f>
        <v>3544</v>
      </c>
      <c r="V40" s="21">
        <f>+'(令和4年4月) '!V21</f>
        <v>824895</v>
      </c>
      <c r="W40" s="27">
        <f>+'(令和4年4月) '!W21</f>
        <v>7622</v>
      </c>
      <c r="X40" s="21">
        <f>+'(令和4年4月) '!X21</f>
        <v>1552537</v>
      </c>
      <c r="Y40" s="58">
        <f>+'(令和4年4月) '!Y21</f>
        <v>113617</v>
      </c>
      <c r="Z40" s="59">
        <f>+'(令和4年4月) '!Z21</f>
        <v>32818418</v>
      </c>
    </row>
    <row r="41" spans="1:26" ht="18.95" customHeight="1">
      <c r="A41" s="22" t="s">
        <v>52</v>
      </c>
      <c r="B41" s="202"/>
      <c r="C41" s="22"/>
      <c r="D41" s="107" t="s">
        <v>24</v>
      </c>
      <c r="E41" s="27">
        <f>+'(令和4年4月) '!E22</f>
        <v>3761</v>
      </c>
      <c r="F41" s="21">
        <f>+'(令和4年4月) '!F22</f>
        <v>752407</v>
      </c>
      <c r="G41" s="27">
        <f>+'(令和4年4月) '!G22</f>
        <v>1222</v>
      </c>
      <c r="H41" s="21">
        <f>+'(令和4年4月) '!H22</f>
        <v>528743</v>
      </c>
      <c r="I41" s="27">
        <f>+'(令和4年4月) '!I22</f>
        <v>1929</v>
      </c>
      <c r="J41" s="21">
        <f>+'(令和4年4月) '!J22</f>
        <v>2078527</v>
      </c>
      <c r="K41" s="27">
        <f>+'(令和4年4月) '!K22</f>
        <v>4509</v>
      </c>
      <c r="L41" s="21">
        <f>+'(令和4年4月) '!L22</f>
        <v>6651106</v>
      </c>
      <c r="M41" s="27">
        <f>+'(令和4年4月) '!M22</f>
        <v>15316</v>
      </c>
      <c r="N41" s="21">
        <f>+'(令和4年4月) '!N22</f>
        <v>3175052</v>
      </c>
      <c r="O41" s="27">
        <f>+'(令和4年4月) '!O22</f>
        <v>4614</v>
      </c>
      <c r="P41" s="21">
        <f>+'(令和4年4月) '!P22</f>
        <v>1310036</v>
      </c>
      <c r="Q41" s="27">
        <f>+'(令和4年4月) '!Q22</f>
        <v>60273</v>
      </c>
      <c r="R41" s="21">
        <f>+'(令和4年4月) '!R22</f>
        <v>10232726</v>
      </c>
      <c r="S41" s="25">
        <f>+'(令和4年4月) '!S22</f>
        <v>30442</v>
      </c>
      <c r="T41" s="26">
        <f>+'(令和4年4月) '!T22</f>
        <v>2856694</v>
      </c>
      <c r="U41" s="27">
        <f>+'(令和4年4月) '!U22</f>
        <v>4759</v>
      </c>
      <c r="V41" s="21">
        <f>+'(令和4年4月) '!V22</f>
        <v>1399336</v>
      </c>
      <c r="W41" s="27">
        <f>+'(令和4年4月) '!W22</f>
        <v>8212</v>
      </c>
      <c r="X41" s="21">
        <f>+'(令和4年4月) '!X22</f>
        <v>1941106</v>
      </c>
      <c r="Y41" s="58">
        <f>+'(令和4年4月) '!Y22</f>
        <v>135037</v>
      </c>
      <c r="Z41" s="59">
        <f>+'(令和4年4月) '!Z22</f>
        <v>30925733</v>
      </c>
    </row>
    <row r="42" spans="1:26" ht="18.95" customHeight="1" thickBot="1">
      <c r="A42" s="22"/>
      <c r="B42" s="202"/>
      <c r="C42" s="22"/>
      <c r="D42" s="108" t="s">
        <v>44</v>
      </c>
      <c r="E42" s="204">
        <f>+(E39+E40)/(E41+'(令和4年4月) '!E41)*100</f>
        <v>43.67949088805322</v>
      </c>
      <c r="F42" s="198"/>
      <c r="G42" s="204">
        <v>75.58086560364464</v>
      </c>
      <c r="H42" s="198"/>
      <c r="I42" s="204">
        <v>165.72748267898382</v>
      </c>
      <c r="J42" s="198"/>
      <c r="K42" s="204">
        <v>31.68411037107517</v>
      </c>
      <c r="L42" s="198"/>
      <c r="M42" s="204">
        <v>60.59192604325588</v>
      </c>
      <c r="N42" s="198"/>
      <c r="O42" s="204">
        <v>107.46417860713096</v>
      </c>
      <c r="P42" s="198"/>
      <c r="Q42" s="204">
        <v>47.749583256158544</v>
      </c>
      <c r="R42" s="198"/>
      <c r="S42" s="204">
        <v>132.12116112747162</v>
      </c>
      <c r="T42" s="198"/>
      <c r="U42" s="204">
        <v>92.40538806927518</v>
      </c>
      <c r="V42" s="198"/>
      <c r="W42" s="204">
        <v>95.74571829097337</v>
      </c>
      <c r="X42" s="198"/>
      <c r="Y42" s="204">
        <f>+'(令和4年4月) '!Y23</f>
        <v>89.31031731458233</v>
      </c>
      <c r="Z42" s="198">
        <f>+'(令和4年4月) '!Z23</f>
        <v>0</v>
      </c>
    </row>
    <row r="43" spans="1:26" ht="18.95" customHeight="1">
      <c r="A43" s="22"/>
      <c r="B43" s="202"/>
      <c r="C43" s="12" t="s">
        <v>45</v>
      </c>
      <c r="D43" s="102" t="s">
        <v>21</v>
      </c>
      <c r="E43" s="94">
        <f aca="true" t="shared" si="20" ref="E43:Z46">E20-E39</f>
        <v>-986</v>
      </c>
      <c r="F43" s="97">
        <f t="shared" si="20"/>
        <v>-168638</v>
      </c>
      <c r="G43" s="94">
        <f t="shared" si="20"/>
        <v>-118</v>
      </c>
      <c r="H43" s="95">
        <f t="shared" si="20"/>
        <v>24786</v>
      </c>
      <c r="I43" s="96">
        <f t="shared" si="20"/>
        <v>-748</v>
      </c>
      <c r="J43" s="97">
        <f t="shared" si="20"/>
        <v>37350</v>
      </c>
      <c r="K43" s="94">
        <f t="shared" si="20"/>
        <v>-56</v>
      </c>
      <c r="L43" s="95">
        <f t="shared" si="20"/>
        <v>33751</v>
      </c>
      <c r="M43" s="96">
        <f t="shared" si="20"/>
        <v>-449</v>
      </c>
      <c r="N43" s="97">
        <f t="shared" si="20"/>
        <v>61071</v>
      </c>
      <c r="O43" s="94">
        <f t="shared" si="20"/>
        <v>-1789</v>
      </c>
      <c r="P43" s="95">
        <f t="shared" si="20"/>
        <v>-519896</v>
      </c>
      <c r="Q43" s="96">
        <f t="shared" si="20"/>
        <v>275</v>
      </c>
      <c r="R43" s="97">
        <f t="shared" si="20"/>
        <v>-431856</v>
      </c>
      <c r="S43" s="94">
        <f t="shared" si="20"/>
        <v>-12036</v>
      </c>
      <c r="T43" s="95">
        <f t="shared" si="20"/>
        <v>-2100596</v>
      </c>
      <c r="U43" s="96">
        <f t="shared" si="20"/>
        <v>-1374</v>
      </c>
      <c r="V43" s="97">
        <f t="shared" si="20"/>
        <v>-604079</v>
      </c>
      <c r="W43" s="94">
        <f t="shared" si="20"/>
        <v>-794</v>
      </c>
      <c r="X43" s="95">
        <f t="shared" si="20"/>
        <v>-196722</v>
      </c>
      <c r="Y43" s="94">
        <f t="shared" si="20"/>
        <v>-18075</v>
      </c>
      <c r="Z43" s="95">
        <f t="shared" si="20"/>
        <v>-3864829</v>
      </c>
    </row>
    <row r="44" spans="1:26" ht="18.95" customHeight="1">
      <c r="A44" s="22"/>
      <c r="B44" s="202"/>
      <c r="C44" s="22"/>
      <c r="D44" s="107" t="s">
        <v>22</v>
      </c>
      <c r="E44" s="98">
        <f t="shared" si="20"/>
        <v>116</v>
      </c>
      <c r="F44" s="101">
        <f t="shared" si="20"/>
        <v>83280</v>
      </c>
      <c r="G44" s="98">
        <f t="shared" si="20"/>
        <v>-173</v>
      </c>
      <c r="H44" s="99">
        <f t="shared" si="20"/>
        <v>9790</v>
      </c>
      <c r="I44" s="100">
        <f t="shared" si="20"/>
        <v>-840</v>
      </c>
      <c r="J44" s="101">
        <f t="shared" si="20"/>
        <v>-8876</v>
      </c>
      <c r="K44" s="98">
        <f t="shared" si="20"/>
        <v>1226</v>
      </c>
      <c r="L44" s="99">
        <f t="shared" si="20"/>
        <v>1101094</v>
      </c>
      <c r="M44" s="100">
        <f t="shared" si="20"/>
        <v>-517.7520000000004</v>
      </c>
      <c r="N44" s="101">
        <f t="shared" si="20"/>
        <v>43176</v>
      </c>
      <c r="O44" s="98">
        <f t="shared" si="20"/>
        <v>-1872</v>
      </c>
      <c r="P44" s="99">
        <f t="shared" si="20"/>
        <v>-496055</v>
      </c>
      <c r="Q44" s="100">
        <f t="shared" si="20"/>
        <v>-350</v>
      </c>
      <c r="R44" s="101">
        <f t="shared" si="20"/>
        <v>-805229</v>
      </c>
      <c r="S44" s="98">
        <f t="shared" si="20"/>
        <v>-8974</v>
      </c>
      <c r="T44" s="99">
        <f t="shared" si="20"/>
        <v>-1604108</v>
      </c>
      <c r="U44" s="100">
        <f t="shared" si="20"/>
        <v>-650</v>
      </c>
      <c r="V44" s="101">
        <f t="shared" si="20"/>
        <v>-284339</v>
      </c>
      <c r="W44" s="98">
        <f t="shared" si="20"/>
        <v>-956</v>
      </c>
      <c r="X44" s="99">
        <f t="shared" si="20"/>
        <v>-187730</v>
      </c>
      <c r="Y44" s="98">
        <f t="shared" si="20"/>
        <v>-12990.752000000008</v>
      </c>
      <c r="Z44" s="99">
        <f t="shared" si="20"/>
        <v>-2148997</v>
      </c>
    </row>
    <row r="45" spans="1:26" ht="18.95" customHeight="1">
      <c r="A45" s="22"/>
      <c r="B45" s="202"/>
      <c r="C45" s="22"/>
      <c r="D45" s="107" t="s">
        <v>24</v>
      </c>
      <c r="E45" s="98">
        <f t="shared" si="20"/>
        <v>-1304</v>
      </c>
      <c r="F45" s="101">
        <f t="shared" si="20"/>
        <v>-313029</v>
      </c>
      <c r="G45" s="98">
        <f t="shared" si="20"/>
        <v>370</v>
      </c>
      <c r="H45" s="99">
        <f t="shared" si="20"/>
        <v>176915</v>
      </c>
      <c r="I45" s="100">
        <f t="shared" si="20"/>
        <v>515</v>
      </c>
      <c r="J45" s="101">
        <f t="shared" si="20"/>
        <v>428765</v>
      </c>
      <c r="K45" s="98">
        <f t="shared" si="20"/>
        <v>-453</v>
      </c>
      <c r="L45" s="99">
        <f t="shared" si="20"/>
        <v>594702</v>
      </c>
      <c r="M45" s="100">
        <f t="shared" si="20"/>
        <v>1764.2999999999993</v>
      </c>
      <c r="N45" s="101">
        <f t="shared" si="20"/>
        <v>154271</v>
      </c>
      <c r="O45" s="98">
        <f t="shared" si="20"/>
        <v>272</v>
      </c>
      <c r="P45" s="99">
        <f t="shared" si="20"/>
        <v>38361</v>
      </c>
      <c r="Q45" s="100">
        <f t="shared" si="20"/>
        <v>1047</v>
      </c>
      <c r="R45" s="101">
        <f t="shared" si="20"/>
        <v>331583</v>
      </c>
      <c r="S45" s="98">
        <f t="shared" si="20"/>
        <v>-1267</v>
      </c>
      <c r="T45" s="99">
        <f t="shared" si="20"/>
        <v>-291371</v>
      </c>
      <c r="U45" s="100">
        <f t="shared" si="20"/>
        <v>-301</v>
      </c>
      <c r="V45" s="101">
        <f t="shared" si="20"/>
        <v>101501</v>
      </c>
      <c r="W45" s="98">
        <f t="shared" si="20"/>
        <v>329</v>
      </c>
      <c r="X45" s="99">
        <f t="shared" si="20"/>
        <v>41528</v>
      </c>
      <c r="Y45" s="98">
        <f t="shared" si="20"/>
        <v>972.2999999999884</v>
      </c>
      <c r="Z45" s="99">
        <f t="shared" si="20"/>
        <v>1263226</v>
      </c>
    </row>
    <row r="46" spans="1:38" ht="18.95" customHeight="1" thickBot="1">
      <c r="A46" s="22"/>
      <c r="B46" s="202"/>
      <c r="C46" s="46"/>
      <c r="D46" s="108" t="s">
        <v>44</v>
      </c>
      <c r="E46" s="204">
        <f>E23-E42</f>
        <v>-9.102456471842224</v>
      </c>
      <c r="F46" s="198"/>
      <c r="G46" s="204">
        <f>G23-G42</f>
        <v>3.807904829901915</v>
      </c>
      <c r="H46" s="198"/>
      <c r="I46" s="204">
        <f>I23-I42</f>
        <v>-58.867203694305104</v>
      </c>
      <c r="J46" s="198"/>
      <c r="K46" s="204">
        <f>K23-K42</f>
        <v>22.618283090687818</v>
      </c>
      <c r="L46" s="198"/>
      <c r="M46" s="204">
        <f>M23-M42</f>
        <v>-2.9518622088056503</v>
      </c>
      <c r="N46" s="198"/>
      <c r="O46" s="204">
        <f t="shared" si="20"/>
        <v>-31.85365229134149</v>
      </c>
      <c r="P46" s="198"/>
      <c r="Q46" s="204">
        <f t="shared" si="20"/>
        <v>-0.0667396714127122</v>
      </c>
      <c r="R46" s="198"/>
      <c r="S46" s="204">
        <f t="shared" si="20"/>
        <v>11.831067263759081</v>
      </c>
      <c r="T46" s="198"/>
      <c r="U46" s="204">
        <f t="shared" si="20"/>
        <v>-30.866926530813636</v>
      </c>
      <c r="V46" s="198"/>
      <c r="W46" s="204">
        <f t="shared" si="20"/>
        <v>-13.115741570386007</v>
      </c>
      <c r="X46" s="198"/>
      <c r="Y46" s="204">
        <f t="shared" si="20"/>
        <v>-14.460283206018588</v>
      </c>
      <c r="Z46" s="198"/>
      <c r="AA46" s="205"/>
      <c r="AB46" s="206"/>
      <c r="AC46" s="205"/>
      <c r="AD46" s="206"/>
      <c r="AE46" s="205"/>
      <c r="AF46" s="206"/>
      <c r="AG46" s="111"/>
      <c r="AH46" s="112"/>
      <c r="AI46" s="111"/>
      <c r="AJ46" s="112"/>
      <c r="AK46" s="111"/>
      <c r="AL46" s="112"/>
    </row>
    <row r="47" spans="1:26" ht="18.95" customHeight="1">
      <c r="A47" s="22"/>
      <c r="B47" s="202"/>
      <c r="C47" s="22" t="s">
        <v>48</v>
      </c>
      <c r="D47" s="54" t="s">
        <v>21</v>
      </c>
      <c r="E47" s="75">
        <f aca="true" t="shared" si="21" ref="E47:Z49">E20/E39*100</f>
        <v>45.64498346196251</v>
      </c>
      <c r="F47" s="76">
        <f t="shared" si="21"/>
        <v>27.793001866853924</v>
      </c>
      <c r="G47" s="75">
        <f t="shared" si="21"/>
        <v>90.80996884735202</v>
      </c>
      <c r="H47" s="77">
        <f t="shared" si="21"/>
        <v>106.2240570124225</v>
      </c>
      <c r="I47" s="78">
        <f t="shared" si="21"/>
        <v>76.01795447258736</v>
      </c>
      <c r="J47" s="76">
        <f t="shared" si="21"/>
        <v>100.62910772817155</v>
      </c>
      <c r="K47" s="75">
        <f t="shared" si="21"/>
        <v>97.4013921113689</v>
      </c>
      <c r="L47" s="77">
        <f t="shared" si="21"/>
        <v>100.73579729831958</v>
      </c>
      <c r="M47" s="78">
        <f t="shared" si="21"/>
        <v>95.79430498313975</v>
      </c>
      <c r="N47" s="76">
        <f t="shared" si="21"/>
        <v>103.21456600384984</v>
      </c>
      <c r="O47" s="75">
        <f t="shared" si="21"/>
        <v>67.50817290228841</v>
      </c>
      <c r="P47" s="77">
        <f t="shared" si="21"/>
        <v>71.4125309644977</v>
      </c>
      <c r="Q47" s="78">
        <f t="shared" si="21"/>
        <v>100.937350875997</v>
      </c>
      <c r="R47" s="76">
        <f t="shared" si="21"/>
        <v>92.69301689863357</v>
      </c>
      <c r="S47" s="75">
        <f t="shared" si="21"/>
        <v>77.83915156871409</v>
      </c>
      <c r="T47" s="77">
        <f t="shared" si="21"/>
        <v>82.28159297268049</v>
      </c>
      <c r="U47" s="78">
        <f t="shared" si="21"/>
        <v>66.90751445086705</v>
      </c>
      <c r="V47" s="76">
        <f t="shared" si="21"/>
        <v>52.06939507426686</v>
      </c>
      <c r="W47" s="75">
        <f t="shared" si="21"/>
        <v>90.03889097980178</v>
      </c>
      <c r="X47" s="77">
        <f t="shared" si="21"/>
        <v>87.69727806920774</v>
      </c>
      <c r="Y47" s="75">
        <f t="shared" si="21"/>
        <v>84.97843376798225</v>
      </c>
      <c r="Z47" s="77">
        <f t="shared" si="21"/>
        <v>89.11289676268014</v>
      </c>
    </row>
    <row r="48" spans="1:26" ht="18.95" customHeight="1">
      <c r="A48" s="22"/>
      <c r="B48" s="202"/>
      <c r="C48" s="22"/>
      <c r="D48" s="57" t="s">
        <v>22</v>
      </c>
      <c r="E48" s="67">
        <f t="shared" si="21"/>
        <v>109.61857379767828</v>
      </c>
      <c r="F48" s="70">
        <f t="shared" si="21"/>
        <v>179.50433894356988</v>
      </c>
      <c r="G48" s="67">
        <f t="shared" si="21"/>
        <v>86.05962933118452</v>
      </c>
      <c r="H48" s="68">
        <f t="shared" si="21"/>
        <v>102.55807269211674</v>
      </c>
      <c r="I48" s="69">
        <f t="shared" si="21"/>
        <v>73.26543602800764</v>
      </c>
      <c r="J48" s="70">
        <f t="shared" si="21"/>
        <v>99.84350762944383</v>
      </c>
      <c r="K48" s="67">
        <f t="shared" si="21"/>
        <v>192.45852187028657</v>
      </c>
      <c r="L48" s="68">
        <f t="shared" si="21"/>
        <v>137.57740933901485</v>
      </c>
      <c r="M48" s="69">
        <f t="shared" si="21"/>
        <v>94.22409638554217</v>
      </c>
      <c r="N48" s="70">
        <f t="shared" si="21"/>
        <v>102.4458900085937</v>
      </c>
      <c r="O48" s="67">
        <f t="shared" si="21"/>
        <v>64.93068565005619</v>
      </c>
      <c r="P48" s="68">
        <f t="shared" si="21"/>
        <v>71.77472353960347</v>
      </c>
      <c r="Q48" s="69">
        <f t="shared" si="21"/>
        <v>98.78116729349492</v>
      </c>
      <c r="R48" s="70">
        <f t="shared" si="21"/>
        <v>86.96699865741614</v>
      </c>
      <c r="S48" s="67">
        <f t="shared" si="21"/>
        <v>82.91252522944515</v>
      </c>
      <c r="T48" s="68">
        <f t="shared" si="21"/>
        <v>86.23126518085354</v>
      </c>
      <c r="U48" s="69">
        <f t="shared" si="21"/>
        <v>81.65914221218962</v>
      </c>
      <c r="V48" s="70">
        <f t="shared" si="21"/>
        <v>65.53027961134448</v>
      </c>
      <c r="W48" s="67">
        <f t="shared" si="21"/>
        <v>87.45736027289426</v>
      </c>
      <c r="X48" s="68">
        <f t="shared" si="21"/>
        <v>87.90817867786726</v>
      </c>
      <c r="Y48" s="67">
        <f t="shared" si="21"/>
        <v>88.56618991876215</v>
      </c>
      <c r="Z48" s="68">
        <f t="shared" si="21"/>
        <v>93.45185682015507</v>
      </c>
    </row>
    <row r="49" spans="1:26" ht="18.95" customHeight="1" thickBot="1">
      <c r="A49" s="46"/>
      <c r="B49" s="203"/>
      <c r="C49" s="46"/>
      <c r="D49" s="47" t="s">
        <v>24</v>
      </c>
      <c r="E49" s="71">
        <f t="shared" si="21"/>
        <v>65.32837011433129</v>
      </c>
      <c r="F49" s="74">
        <f t="shared" si="21"/>
        <v>58.39632007676696</v>
      </c>
      <c r="G49" s="71">
        <f t="shared" si="21"/>
        <v>130.27823240589197</v>
      </c>
      <c r="H49" s="72">
        <f t="shared" si="21"/>
        <v>133.45954461808478</v>
      </c>
      <c r="I49" s="73">
        <f t="shared" si="21"/>
        <v>126.69777086573355</v>
      </c>
      <c r="J49" s="74">
        <f t="shared" si="21"/>
        <v>120.62831033708005</v>
      </c>
      <c r="K49" s="71">
        <f t="shared" si="21"/>
        <v>89.95342648037258</v>
      </c>
      <c r="L49" s="72">
        <f t="shared" si="21"/>
        <v>108.94140012202482</v>
      </c>
      <c r="M49" s="73">
        <f t="shared" si="21"/>
        <v>111.51932619482893</v>
      </c>
      <c r="N49" s="74">
        <f t="shared" si="21"/>
        <v>104.85884955584979</v>
      </c>
      <c r="O49" s="71">
        <f t="shared" si="21"/>
        <v>105.8951018638925</v>
      </c>
      <c r="P49" s="72">
        <f t="shared" si="21"/>
        <v>102.92824013996562</v>
      </c>
      <c r="Q49" s="73">
        <f t="shared" si="21"/>
        <v>101.73709621223432</v>
      </c>
      <c r="R49" s="74">
        <f t="shared" si="21"/>
        <v>103.24041706970361</v>
      </c>
      <c r="S49" s="71">
        <f t="shared" si="21"/>
        <v>95.83798699165627</v>
      </c>
      <c r="T49" s="72">
        <f t="shared" si="21"/>
        <v>89.8004126448265</v>
      </c>
      <c r="U49" s="73">
        <f t="shared" si="21"/>
        <v>93.67514183652028</v>
      </c>
      <c r="V49" s="74">
        <f t="shared" si="21"/>
        <v>107.25351166553278</v>
      </c>
      <c r="W49" s="71">
        <f t="shared" si="21"/>
        <v>104.0063321967852</v>
      </c>
      <c r="X49" s="72">
        <f t="shared" si="21"/>
        <v>102.13939887878354</v>
      </c>
      <c r="Y49" s="71">
        <f t="shared" si="21"/>
        <v>100.72002488206935</v>
      </c>
      <c r="Z49" s="72">
        <f t="shared" si="21"/>
        <v>104.08470835598303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6AF0-49B0-46D4-9002-A9E7EBC54FC9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2" sqref="E2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64" t="s">
        <v>65</v>
      </c>
      <c r="B1" s="165"/>
      <c r="C1" s="165"/>
      <c r="D1" s="165"/>
      <c r="E1" s="166" t="s">
        <v>0</v>
      </c>
      <c r="F1" s="167"/>
      <c r="G1" s="167"/>
      <c r="H1" s="167"/>
      <c r="J1" s="168" t="s">
        <v>1</v>
      </c>
      <c r="K1" s="165"/>
      <c r="L1" s="1" t="s">
        <v>2</v>
      </c>
      <c r="M1" s="1" t="s">
        <v>3</v>
      </c>
      <c r="N1" s="1" t="s">
        <v>4</v>
      </c>
      <c r="O1" s="168" t="s">
        <v>5</v>
      </c>
      <c r="P1" s="165"/>
      <c r="Q1" s="165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9" t="s">
        <v>7</v>
      </c>
      <c r="F2" s="170"/>
      <c r="G2" s="171" t="s">
        <v>8</v>
      </c>
      <c r="H2" s="171"/>
      <c r="I2" s="172" t="s">
        <v>9</v>
      </c>
      <c r="J2" s="173"/>
      <c r="K2" s="171" t="s">
        <v>10</v>
      </c>
      <c r="L2" s="171"/>
      <c r="M2" s="172" t="s">
        <v>11</v>
      </c>
      <c r="N2" s="173"/>
      <c r="O2" s="171" t="s">
        <v>12</v>
      </c>
      <c r="P2" s="171"/>
      <c r="Q2" s="172" t="s">
        <v>13</v>
      </c>
      <c r="R2" s="173"/>
      <c r="S2" s="171" t="s">
        <v>14</v>
      </c>
      <c r="T2" s="171"/>
      <c r="U2" s="172" t="s">
        <v>15</v>
      </c>
      <c r="V2" s="173"/>
      <c r="W2" s="171" t="s">
        <v>16</v>
      </c>
      <c r="X2" s="171"/>
      <c r="Y2" s="174" t="s">
        <v>17</v>
      </c>
      <c r="Z2" s="175"/>
    </row>
    <row r="3" spans="1:26" ht="18.75">
      <c r="A3" s="7"/>
      <c r="C3" s="178"/>
      <c r="D3" s="179"/>
      <c r="E3" s="180" t="s">
        <v>53</v>
      </c>
      <c r="F3" s="181"/>
      <c r="G3" s="182" t="s">
        <v>54</v>
      </c>
      <c r="H3" s="182"/>
      <c r="I3" s="180" t="s">
        <v>55</v>
      </c>
      <c r="J3" s="181"/>
      <c r="K3" s="182" t="s">
        <v>56</v>
      </c>
      <c r="L3" s="182"/>
      <c r="M3" s="180" t="s">
        <v>57</v>
      </c>
      <c r="N3" s="181"/>
      <c r="O3" s="182">
        <v>26</v>
      </c>
      <c r="P3" s="182"/>
      <c r="Q3" s="180" t="s">
        <v>58</v>
      </c>
      <c r="R3" s="181"/>
      <c r="S3" s="182" t="s">
        <v>59</v>
      </c>
      <c r="T3" s="182"/>
      <c r="U3" s="180" t="s">
        <v>60</v>
      </c>
      <c r="V3" s="181"/>
      <c r="W3" s="182">
        <v>40</v>
      </c>
      <c r="X3" s="182"/>
      <c r="Y3" s="176"/>
      <c r="Z3" s="17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1615</v>
      </c>
      <c r="F5" s="14">
        <v>197246</v>
      </c>
      <c r="G5" s="15">
        <v>54</v>
      </c>
      <c r="H5" s="16">
        <v>10200</v>
      </c>
      <c r="I5" s="13">
        <v>1553</v>
      </c>
      <c r="J5" s="14">
        <v>5722336</v>
      </c>
      <c r="K5" s="17">
        <v>2017</v>
      </c>
      <c r="L5" s="18">
        <v>4478512</v>
      </c>
      <c r="M5" s="13">
        <v>661</v>
      </c>
      <c r="N5" s="79">
        <v>210357</v>
      </c>
      <c r="O5" s="19">
        <v>1101</v>
      </c>
      <c r="P5" s="18">
        <v>88888</v>
      </c>
      <c r="Q5" s="13">
        <v>13155</v>
      </c>
      <c r="R5" s="14">
        <v>2073613</v>
      </c>
      <c r="S5" s="19">
        <v>17907</v>
      </c>
      <c r="T5" s="18">
        <v>7352206</v>
      </c>
      <c r="U5" s="13">
        <v>3231</v>
      </c>
      <c r="V5" s="14">
        <v>1178340</v>
      </c>
      <c r="W5" s="13">
        <v>438</v>
      </c>
      <c r="X5" s="18">
        <v>64579</v>
      </c>
      <c r="Y5" s="20">
        <f>+E5+G5+I5+K5+M5+O5+Q5+S5+U5+W5</f>
        <v>41732</v>
      </c>
      <c r="Z5" s="21">
        <f aca="true" t="shared" si="0" ref="Z5:Z22">+F5+H5+J5+L5+N5+P5+R5+T5+V5+X5</f>
        <v>21376277</v>
      </c>
    </row>
    <row r="6" spans="1:26" ht="18.95" customHeight="1">
      <c r="A6" s="7"/>
      <c r="B6" s="22"/>
      <c r="C6" s="87"/>
      <c r="D6" s="85" t="s">
        <v>22</v>
      </c>
      <c r="E6" s="23">
        <v>945</v>
      </c>
      <c r="F6" s="24">
        <v>54843</v>
      </c>
      <c r="G6" s="25">
        <v>54</v>
      </c>
      <c r="H6" s="26">
        <v>10200</v>
      </c>
      <c r="I6" s="27">
        <v>1570</v>
      </c>
      <c r="J6" s="21">
        <v>5458648</v>
      </c>
      <c r="K6" s="25">
        <v>1244</v>
      </c>
      <c r="L6" s="26">
        <v>2866936</v>
      </c>
      <c r="M6" s="27">
        <v>579</v>
      </c>
      <c r="N6" s="80">
        <v>200053</v>
      </c>
      <c r="O6" s="25">
        <v>1182</v>
      </c>
      <c r="P6" s="26">
        <v>119079</v>
      </c>
      <c r="Q6" s="27">
        <v>13362</v>
      </c>
      <c r="R6" s="21">
        <v>2038666</v>
      </c>
      <c r="S6" s="25">
        <v>17709</v>
      </c>
      <c r="T6" s="26">
        <v>7262615</v>
      </c>
      <c r="U6" s="27">
        <v>2513</v>
      </c>
      <c r="V6" s="21">
        <v>734135</v>
      </c>
      <c r="W6" s="27">
        <v>240</v>
      </c>
      <c r="X6" s="26">
        <v>28535</v>
      </c>
      <c r="Y6" s="20">
        <f aca="true" t="shared" si="1" ref="Y6:Y22">+E6+G6+I6+K6+M6+O6+Q6+S6+U6+W6</f>
        <v>39398</v>
      </c>
      <c r="Z6" s="21">
        <f t="shared" si="0"/>
        <v>18773710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3047</v>
      </c>
      <c r="F7" s="24">
        <v>593956</v>
      </c>
      <c r="G7" s="29">
        <v>156</v>
      </c>
      <c r="H7" s="30">
        <v>75238</v>
      </c>
      <c r="I7" s="31">
        <v>1265</v>
      </c>
      <c r="J7" s="32">
        <v>1825933</v>
      </c>
      <c r="K7" s="81">
        <v>3187</v>
      </c>
      <c r="L7" s="30">
        <v>6467669</v>
      </c>
      <c r="M7" s="23">
        <v>1141</v>
      </c>
      <c r="N7" s="24">
        <v>249634</v>
      </c>
      <c r="O7" s="33">
        <v>2642</v>
      </c>
      <c r="P7" s="34">
        <v>519354</v>
      </c>
      <c r="Q7" s="23">
        <v>31778</v>
      </c>
      <c r="R7" s="24">
        <v>4961768</v>
      </c>
      <c r="S7" s="33">
        <v>25084</v>
      </c>
      <c r="T7" s="34">
        <v>2094327</v>
      </c>
      <c r="U7" s="23">
        <v>2557</v>
      </c>
      <c r="V7" s="24">
        <v>1226190</v>
      </c>
      <c r="W7" s="23">
        <v>1451</v>
      </c>
      <c r="X7" s="34">
        <v>297013</v>
      </c>
      <c r="Y7" s="31">
        <f t="shared" si="1"/>
        <v>72308</v>
      </c>
      <c r="Z7" s="24">
        <f t="shared" si="0"/>
        <v>18311082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92</v>
      </c>
      <c r="J8" s="14">
        <v>28266</v>
      </c>
      <c r="K8" s="17">
        <v>0</v>
      </c>
      <c r="L8" s="18">
        <v>0</v>
      </c>
      <c r="M8" s="13">
        <v>7124</v>
      </c>
      <c r="N8" s="79">
        <v>1217817</v>
      </c>
      <c r="O8" s="19">
        <v>0</v>
      </c>
      <c r="P8" s="18">
        <v>0</v>
      </c>
      <c r="Q8" s="13">
        <v>8918</v>
      </c>
      <c r="R8" s="14">
        <v>1983474</v>
      </c>
      <c r="S8" s="19">
        <v>36177</v>
      </c>
      <c r="T8" s="18">
        <v>4449522</v>
      </c>
      <c r="U8" s="13">
        <v>915</v>
      </c>
      <c r="V8" s="14">
        <v>79690</v>
      </c>
      <c r="W8" s="13">
        <v>18</v>
      </c>
      <c r="X8" s="18">
        <v>900</v>
      </c>
      <c r="Y8" s="13">
        <f t="shared" si="1"/>
        <v>53410</v>
      </c>
      <c r="Z8" s="14">
        <f t="shared" si="0"/>
        <v>7786963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164</v>
      </c>
      <c r="F9" s="24">
        <v>26560</v>
      </c>
      <c r="G9" s="25">
        <v>0</v>
      </c>
      <c r="H9" s="26">
        <v>0</v>
      </c>
      <c r="I9" s="27">
        <v>84</v>
      </c>
      <c r="J9" s="21">
        <v>27654</v>
      </c>
      <c r="K9" s="25">
        <v>0</v>
      </c>
      <c r="L9" s="26">
        <v>1</v>
      </c>
      <c r="M9" s="27">
        <v>6195</v>
      </c>
      <c r="N9" s="80">
        <v>1046622</v>
      </c>
      <c r="O9" s="25">
        <v>0</v>
      </c>
      <c r="P9" s="26">
        <v>0</v>
      </c>
      <c r="Q9" s="27">
        <v>8500</v>
      </c>
      <c r="R9" s="21">
        <v>1947292</v>
      </c>
      <c r="S9" s="25">
        <v>34552</v>
      </c>
      <c r="T9" s="26">
        <v>4326966</v>
      </c>
      <c r="U9" s="27">
        <v>1021</v>
      </c>
      <c r="V9" s="21">
        <v>88900</v>
      </c>
      <c r="W9" s="27">
        <v>18</v>
      </c>
      <c r="X9" s="26">
        <v>900</v>
      </c>
      <c r="Y9" s="20">
        <f t="shared" si="1"/>
        <v>50534</v>
      </c>
      <c r="Z9" s="21">
        <f t="shared" si="0"/>
        <v>7464895</v>
      </c>
    </row>
    <row r="10" spans="1:26" ht="18.95" customHeight="1" thickBot="1">
      <c r="A10" s="7"/>
      <c r="B10" s="22"/>
      <c r="C10" s="88"/>
      <c r="D10" s="28" t="s">
        <v>24</v>
      </c>
      <c r="E10" s="35">
        <v>157</v>
      </c>
      <c r="F10" s="36">
        <v>24974</v>
      </c>
      <c r="G10" s="29">
        <v>0</v>
      </c>
      <c r="H10" s="30">
        <v>0</v>
      </c>
      <c r="I10" s="37">
        <v>166</v>
      </c>
      <c r="J10" s="38">
        <v>47694</v>
      </c>
      <c r="K10" s="81">
        <v>1108</v>
      </c>
      <c r="L10" s="30">
        <v>14067</v>
      </c>
      <c r="M10" s="35">
        <v>9563</v>
      </c>
      <c r="N10" s="36">
        <v>1968124</v>
      </c>
      <c r="O10" s="29">
        <v>0</v>
      </c>
      <c r="P10" s="30">
        <v>0</v>
      </c>
      <c r="Q10" s="35">
        <v>12879</v>
      </c>
      <c r="R10" s="36">
        <v>1532215</v>
      </c>
      <c r="S10" s="29">
        <v>5249</v>
      </c>
      <c r="T10" s="30">
        <v>734352</v>
      </c>
      <c r="U10" s="35">
        <v>2090</v>
      </c>
      <c r="V10" s="36">
        <v>153070</v>
      </c>
      <c r="W10" s="35">
        <v>15</v>
      </c>
      <c r="X10" s="30">
        <v>100</v>
      </c>
      <c r="Y10" s="37">
        <f t="shared" si="1"/>
        <v>31227</v>
      </c>
      <c r="Z10" s="36">
        <f t="shared" si="0"/>
        <v>4474596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</v>
      </c>
      <c r="J11" s="14">
        <v>166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3138</v>
      </c>
      <c r="R11" s="14">
        <v>789511</v>
      </c>
      <c r="S11" s="19">
        <v>0</v>
      </c>
      <c r="T11" s="18">
        <v>0</v>
      </c>
      <c r="U11" s="13">
        <v>6</v>
      </c>
      <c r="V11" s="14">
        <v>2290</v>
      </c>
      <c r="W11" s="13">
        <v>0</v>
      </c>
      <c r="X11" s="18">
        <v>0</v>
      </c>
      <c r="Y11" s="13">
        <f t="shared" si="1"/>
        <v>3236</v>
      </c>
      <c r="Z11" s="14">
        <f t="shared" si="0"/>
        <v>881967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80</v>
      </c>
      <c r="J12" s="21">
        <v>13609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3878</v>
      </c>
      <c r="R12" s="21">
        <v>1030830</v>
      </c>
      <c r="S12" s="25">
        <v>0</v>
      </c>
      <c r="T12" s="26">
        <v>0</v>
      </c>
      <c r="U12" s="27">
        <v>5</v>
      </c>
      <c r="V12" s="21">
        <v>760</v>
      </c>
      <c r="W12" s="27">
        <v>31</v>
      </c>
      <c r="X12" s="26">
        <v>23200</v>
      </c>
      <c r="Y12" s="20">
        <f t="shared" si="1"/>
        <v>4084</v>
      </c>
      <c r="Z12" s="21">
        <f t="shared" si="0"/>
        <v>1158399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36">
        <v>0</v>
      </c>
      <c r="G13" s="29">
        <v>195</v>
      </c>
      <c r="H13" s="30">
        <v>195000</v>
      </c>
      <c r="I13" s="37">
        <v>45</v>
      </c>
      <c r="J13" s="38">
        <v>29382</v>
      </c>
      <c r="K13" s="81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6601</v>
      </c>
      <c r="R13" s="36">
        <v>1801740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6906</v>
      </c>
      <c r="Z13" s="36">
        <f t="shared" si="0"/>
        <v>2050678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1763</v>
      </c>
      <c r="N14" s="79">
        <v>137180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f t="shared" si="1"/>
        <v>1763</v>
      </c>
      <c r="Z14" s="14">
        <f t="shared" si="0"/>
        <v>137180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1241</v>
      </c>
      <c r="N15" s="80">
        <v>128293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f t="shared" si="1"/>
        <v>1241</v>
      </c>
      <c r="Z15" s="24">
        <f t="shared" si="0"/>
        <v>128293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2370</v>
      </c>
      <c r="N16" s="36">
        <v>328720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f t="shared" si="1"/>
        <v>2370</v>
      </c>
      <c r="Z16" s="36">
        <f t="shared" si="0"/>
        <v>328720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33</v>
      </c>
      <c r="F17" s="14">
        <v>9008</v>
      </c>
      <c r="G17" s="19">
        <v>1155</v>
      </c>
      <c r="H17" s="18">
        <v>313029</v>
      </c>
      <c r="I17" s="13">
        <v>1472</v>
      </c>
      <c r="J17" s="14">
        <v>186212</v>
      </c>
      <c r="K17" s="19">
        <v>138</v>
      </c>
      <c r="L17" s="18">
        <v>108485</v>
      </c>
      <c r="M17" s="13">
        <v>1113</v>
      </c>
      <c r="N17" s="79">
        <v>319467</v>
      </c>
      <c r="O17" s="19">
        <v>4405</v>
      </c>
      <c r="P17" s="18">
        <v>1729727</v>
      </c>
      <c r="Q17" s="13">
        <v>4127</v>
      </c>
      <c r="R17" s="14">
        <v>1063584</v>
      </c>
      <c r="S17" s="19">
        <v>228</v>
      </c>
      <c r="T17" s="18">
        <v>53717</v>
      </c>
      <c r="U17" s="13">
        <v>0</v>
      </c>
      <c r="V17" s="14">
        <v>0</v>
      </c>
      <c r="W17" s="13">
        <v>7515</v>
      </c>
      <c r="X17" s="18">
        <v>1533533</v>
      </c>
      <c r="Y17" s="41">
        <f t="shared" si="1"/>
        <v>20186</v>
      </c>
      <c r="Z17" s="42">
        <f t="shared" si="0"/>
        <v>5316762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97</v>
      </c>
      <c r="F18" s="21">
        <v>23346</v>
      </c>
      <c r="G18" s="25">
        <v>1112</v>
      </c>
      <c r="H18" s="26">
        <v>297510</v>
      </c>
      <c r="I18" s="27">
        <v>1408</v>
      </c>
      <c r="J18" s="21">
        <v>171931</v>
      </c>
      <c r="K18" s="25">
        <v>82</v>
      </c>
      <c r="L18" s="26">
        <v>63265</v>
      </c>
      <c r="M18" s="27">
        <v>934</v>
      </c>
      <c r="N18" s="21">
        <v>375279</v>
      </c>
      <c r="O18" s="25">
        <v>4156</v>
      </c>
      <c r="P18" s="26">
        <v>1638406</v>
      </c>
      <c r="Q18" s="27">
        <v>2976</v>
      </c>
      <c r="R18" s="21">
        <v>1161597</v>
      </c>
      <c r="S18" s="25">
        <v>257</v>
      </c>
      <c r="T18" s="26">
        <v>60785</v>
      </c>
      <c r="U18" s="27">
        <v>5</v>
      </c>
      <c r="V18" s="21">
        <v>1100</v>
      </c>
      <c r="W18" s="27">
        <v>7333</v>
      </c>
      <c r="X18" s="26">
        <v>1499902</v>
      </c>
      <c r="Y18" s="23">
        <f t="shared" si="1"/>
        <v>18360</v>
      </c>
      <c r="Z18" s="24">
        <f t="shared" si="0"/>
        <v>5293121</v>
      </c>
    </row>
    <row r="19" spans="1:26" ht="18.95" customHeight="1" thickBot="1">
      <c r="A19" s="7"/>
      <c r="B19" s="22"/>
      <c r="C19" s="88"/>
      <c r="D19" s="43" t="s">
        <v>24</v>
      </c>
      <c r="E19" s="23">
        <v>557</v>
      </c>
      <c r="F19" s="24">
        <v>133477</v>
      </c>
      <c r="G19" s="33">
        <v>871</v>
      </c>
      <c r="H19" s="34">
        <v>258505</v>
      </c>
      <c r="I19" s="23">
        <v>453</v>
      </c>
      <c r="J19" s="24">
        <v>175518</v>
      </c>
      <c r="K19" s="82">
        <v>214</v>
      </c>
      <c r="L19" s="34">
        <v>169370</v>
      </c>
      <c r="M19" s="23">
        <v>2223</v>
      </c>
      <c r="N19" s="24">
        <v>609574</v>
      </c>
      <c r="O19" s="33">
        <v>1972</v>
      </c>
      <c r="P19" s="34">
        <v>790682</v>
      </c>
      <c r="Q19" s="23">
        <v>9015</v>
      </c>
      <c r="R19" s="24">
        <v>1937003</v>
      </c>
      <c r="S19" s="33">
        <v>109</v>
      </c>
      <c r="T19" s="34">
        <v>28015</v>
      </c>
      <c r="U19" s="23">
        <v>66</v>
      </c>
      <c r="V19" s="24">
        <v>14520</v>
      </c>
      <c r="W19" s="23">
        <v>6746</v>
      </c>
      <c r="X19" s="34">
        <v>1643993</v>
      </c>
      <c r="Y19" s="35">
        <f t="shared" si="1"/>
        <v>22226</v>
      </c>
      <c r="Z19" s="36">
        <f t="shared" si="0"/>
        <v>5760657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+E5+E8+E11+E14+E17</f>
        <v>1814</v>
      </c>
      <c r="F20" s="14">
        <f aca="true" t="shared" si="2" ref="F20:X20">+F5+F8+F11+F14+F17</f>
        <v>233548</v>
      </c>
      <c r="G20" s="19">
        <f t="shared" si="2"/>
        <v>1284</v>
      </c>
      <c r="H20" s="18">
        <f t="shared" si="2"/>
        <v>398229</v>
      </c>
      <c r="I20" s="13">
        <f t="shared" si="2"/>
        <v>3119</v>
      </c>
      <c r="J20" s="14">
        <f t="shared" si="2"/>
        <v>5936980</v>
      </c>
      <c r="K20" s="19">
        <f t="shared" si="2"/>
        <v>2155</v>
      </c>
      <c r="L20" s="18">
        <f t="shared" si="2"/>
        <v>4586997</v>
      </c>
      <c r="M20" s="13">
        <f t="shared" si="2"/>
        <v>10676</v>
      </c>
      <c r="N20" s="14">
        <f t="shared" si="2"/>
        <v>1899821</v>
      </c>
      <c r="O20" s="19">
        <f t="shared" si="2"/>
        <v>5506</v>
      </c>
      <c r="P20" s="18">
        <f t="shared" si="2"/>
        <v>1818615</v>
      </c>
      <c r="Q20" s="13">
        <f t="shared" si="2"/>
        <v>29338</v>
      </c>
      <c r="R20" s="14">
        <f t="shared" si="2"/>
        <v>5910182</v>
      </c>
      <c r="S20" s="19">
        <f t="shared" si="2"/>
        <v>54312</v>
      </c>
      <c r="T20" s="18">
        <f t="shared" si="2"/>
        <v>11855445</v>
      </c>
      <c r="U20" s="13">
        <f t="shared" si="2"/>
        <v>4152</v>
      </c>
      <c r="V20" s="14">
        <f t="shared" si="2"/>
        <v>1260320</v>
      </c>
      <c r="W20" s="13">
        <f t="shared" si="2"/>
        <v>7971</v>
      </c>
      <c r="X20" s="18">
        <f t="shared" si="2"/>
        <v>1599012</v>
      </c>
      <c r="Y20" s="31">
        <f t="shared" si="1"/>
        <v>120327</v>
      </c>
      <c r="Z20" s="32">
        <f t="shared" si="0"/>
        <v>35499149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3" ref="E21:X21">+E6+E9+E12+E15+E18</f>
        <v>1206</v>
      </c>
      <c r="F21" s="21">
        <f t="shared" si="3"/>
        <v>104749</v>
      </c>
      <c r="G21" s="25">
        <f t="shared" si="3"/>
        <v>1241</v>
      </c>
      <c r="H21" s="26">
        <f t="shared" si="3"/>
        <v>382710</v>
      </c>
      <c r="I21" s="27">
        <f t="shared" si="3"/>
        <v>3142</v>
      </c>
      <c r="J21" s="21">
        <f t="shared" si="3"/>
        <v>5671842</v>
      </c>
      <c r="K21" s="25">
        <f t="shared" si="3"/>
        <v>1326</v>
      </c>
      <c r="L21" s="26">
        <f t="shared" si="3"/>
        <v>2930202</v>
      </c>
      <c r="M21" s="27">
        <f t="shared" si="3"/>
        <v>8964</v>
      </c>
      <c r="N21" s="21">
        <f t="shared" si="3"/>
        <v>1765247</v>
      </c>
      <c r="O21" s="25">
        <f t="shared" si="3"/>
        <v>5338</v>
      </c>
      <c r="P21" s="26">
        <f t="shared" si="3"/>
        <v>1757485</v>
      </c>
      <c r="Q21" s="27">
        <f t="shared" si="3"/>
        <v>28716</v>
      </c>
      <c r="R21" s="21">
        <f t="shared" si="3"/>
        <v>6178385</v>
      </c>
      <c r="S21" s="25">
        <f t="shared" si="3"/>
        <v>52518</v>
      </c>
      <c r="T21" s="26">
        <f t="shared" si="3"/>
        <v>11650366</v>
      </c>
      <c r="U21" s="27">
        <f t="shared" si="3"/>
        <v>3544</v>
      </c>
      <c r="V21" s="21">
        <f t="shared" si="3"/>
        <v>824895</v>
      </c>
      <c r="W21" s="27">
        <f t="shared" si="3"/>
        <v>7622</v>
      </c>
      <c r="X21" s="26">
        <f t="shared" si="3"/>
        <v>1552537</v>
      </c>
      <c r="Y21" s="23">
        <f t="shared" si="1"/>
        <v>113617</v>
      </c>
      <c r="Z21" s="24">
        <f t="shared" si="0"/>
        <v>32818418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aca="true" t="shared" si="4" ref="E22:X22">+E7+E10+E13+E16+E19</f>
        <v>3761</v>
      </c>
      <c r="F22" s="24">
        <f t="shared" si="4"/>
        <v>752407</v>
      </c>
      <c r="G22" s="33">
        <f t="shared" si="4"/>
        <v>1222</v>
      </c>
      <c r="H22" s="34">
        <f t="shared" si="4"/>
        <v>528743</v>
      </c>
      <c r="I22" s="23">
        <f t="shared" si="4"/>
        <v>1929</v>
      </c>
      <c r="J22" s="24">
        <f t="shared" si="4"/>
        <v>2078527</v>
      </c>
      <c r="K22" s="33">
        <f t="shared" si="4"/>
        <v>4509</v>
      </c>
      <c r="L22" s="34">
        <f t="shared" si="4"/>
        <v>6651106</v>
      </c>
      <c r="M22" s="23">
        <f t="shared" si="4"/>
        <v>15316</v>
      </c>
      <c r="N22" s="24">
        <f t="shared" si="4"/>
        <v>3175052</v>
      </c>
      <c r="O22" s="33">
        <f t="shared" si="4"/>
        <v>4614</v>
      </c>
      <c r="P22" s="34">
        <f t="shared" si="4"/>
        <v>1310036</v>
      </c>
      <c r="Q22" s="23">
        <f t="shared" si="4"/>
        <v>60273</v>
      </c>
      <c r="R22" s="24">
        <f t="shared" si="4"/>
        <v>10232726</v>
      </c>
      <c r="S22" s="33">
        <f t="shared" si="4"/>
        <v>30442</v>
      </c>
      <c r="T22" s="34">
        <f t="shared" si="4"/>
        <v>2856694</v>
      </c>
      <c r="U22" s="23">
        <f t="shared" si="4"/>
        <v>4759</v>
      </c>
      <c r="V22" s="24">
        <f t="shared" si="4"/>
        <v>1399336</v>
      </c>
      <c r="W22" s="23">
        <f t="shared" si="4"/>
        <v>8212</v>
      </c>
      <c r="X22" s="34">
        <f t="shared" si="4"/>
        <v>1941106</v>
      </c>
      <c r="Y22" s="23">
        <f t="shared" si="1"/>
        <v>135037</v>
      </c>
      <c r="Z22" s="24">
        <f t="shared" si="0"/>
        <v>30925733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83">
        <f>(E20+E21)/(E22+E41)*100</f>
        <v>43.67949088805322</v>
      </c>
      <c r="F23" s="184"/>
      <c r="G23" s="183">
        <f>(G20+G21)/(G22+G41)*100</f>
        <v>105.16451478550604</v>
      </c>
      <c r="H23" s="184"/>
      <c r="I23" s="183">
        <f>(I20+I21)/(I22+I41)*100</f>
        <v>165.72260455267337</v>
      </c>
      <c r="J23" s="184"/>
      <c r="K23" s="183">
        <f>(K20+K21)/(K22+K41)*100</f>
        <v>42.50824276468433</v>
      </c>
      <c r="L23" s="184"/>
      <c r="M23" s="183">
        <f>(M20+M21)/(M22+M41)*100</f>
        <v>67.82212921427856</v>
      </c>
      <c r="N23" s="184"/>
      <c r="O23" s="183">
        <f>(O20+O21)/(O22+O41)*100</f>
        <v>119.78349718325416</v>
      </c>
      <c r="P23" s="184"/>
      <c r="Q23" s="183">
        <f>(Q20+Q21)/(Q22+Q41)*100</f>
        <v>49.008087254554354</v>
      </c>
      <c r="R23" s="184"/>
      <c r="S23" s="183">
        <f>(S20+S21)/(S22+S41)*100</f>
        <v>180.79201218480284</v>
      </c>
      <c r="T23" s="184"/>
      <c r="U23" s="183">
        <f>(U20+U21)/(U22+U41)*100</f>
        <v>84.90732568402471</v>
      </c>
      <c r="V23" s="184"/>
      <c r="W23" s="183">
        <f>(W20+W21)/(W22+W41)*100</f>
        <v>97.21321695760598</v>
      </c>
      <c r="X23" s="184"/>
      <c r="Y23" s="183">
        <f>(Y20+Y21)/(Y22+Y41)*100</f>
        <v>89.31031731458233</v>
      </c>
      <c r="Z23" s="184"/>
    </row>
    <row r="24" spans="1:26" ht="18.95" customHeight="1">
      <c r="A24" s="7"/>
      <c r="B24" s="22"/>
      <c r="C24" s="45" t="s">
        <v>39</v>
      </c>
      <c r="D24" s="43" t="s">
        <v>40</v>
      </c>
      <c r="E24" s="185">
        <v>213223</v>
      </c>
      <c r="F24" s="186"/>
      <c r="G24" s="187">
        <v>448777</v>
      </c>
      <c r="H24" s="188"/>
      <c r="I24" s="189">
        <v>712555</v>
      </c>
      <c r="J24" s="190"/>
      <c r="K24" s="187">
        <v>1799642</v>
      </c>
      <c r="L24" s="188"/>
      <c r="M24" s="189">
        <v>214458</v>
      </c>
      <c r="N24" s="190"/>
      <c r="O24" s="187">
        <v>289183</v>
      </c>
      <c r="P24" s="188"/>
      <c r="Q24" s="189">
        <v>172559</v>
      </c>
      <c r="R24" s="190"/>
      <c r="S24" s="187">
        <v>86008</v>
      </c>
      <c r="T24" s="188"/>
      <c r="U24" s="189">
        <v>282735</v>
      </c>
      <c r="V24" s="190"/>
      <c r="W24" s="187">
        <v>224538</v>
      </c>
      <c r="X24" s="188"/>
      <c r="Y24" s="189">
        <v>195521</v>
      </c>
      <c r="Z24" s="19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2.7851625850692776</v>
      </c>
      <c r="F25" s="49"/>
      <c r="G25" s="50">
        <f>G22/Y22*100</f>
        <v>0.9049371653694913</v>
      </c>
      <c r="H25" s="51"/>
      <c r="I25" s="48">
        <f>I22/Y22*100</f>
        <v>1.4284973747935752</v>
      </c>
      <c r="J25" s="49"/>
      <c r="K25" s="50">
        <f>K22/Y22*100</f>
        <v>3.339084843413287</v>
      </c>
      <c r="L25" s="51"/>
      <c r="M25" s="48">
        <f>M22/Y22*100</f>
        <v>11.342076616038566</v>
      </c>
      <c r="N25" s="49"/>
      <c r="O25" s="50">
        <f>O22/Y22*100</f>
        <v>3.416841310159438</v>
      </c>
      <c r="P25" s="51"/>
      <c r="Q25" s="48">
        <f>Q22/Y22*100</f>
        <v>44.634433525626314</v>
      </c>
      <c r="R25" s="49"/>
      <c r="S25" s="50">
        <f>S22/Y22*100</f>
        <v>22.54345105415553</v>
      </c>
      <c r="T25" s="51"/>
      <c r="U25" s="48">
        <f>U22/Y22*100</f>
        <v>3.52421928804698</v>
      </c>
      <c r="V25" s="49"/>
      <c r="W25" s="50">
        <f>W22/Y22*100</f>
        <v>6.081296237327547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93" t="s">
        <v>42</v>
      </c>
      <c r="C27" s="4" t="s">
        <v>43</v>
      </c>
      <c r="D27" s="54" t="s">
        <v>21</v>
      </c>
      <c r="E27" s="146">
        <v>1204</v>
      </c>
      <c r="F27" s="147">
        <v>92074</v>
      </c>
      <c r="G27" s="162">
        <v>789</v>
      </c>
      <c r="H27" s="148">
        <v>247717</v>
      </c>
      <c r="I27" s="146">
        <v>2618</v>
      </c>
      <c r="J27" s="147">
        <v>1269080</v>
      </c>
      <c r="K27" s="162">
        <v>942</v>
      </c>
      <c r="L27" s="148">
        <v>2117450</v>
      </c>
      <c r="M27" s="146">
        <v>7415</v>
      </c>
      <c r="N27" s="147">
        <v>1559699</v>
      </c>
      <c r="O27" s="150">
        <v>5132</v>
      </c>
      <c r="P27" s="148">
        <v>1775138</v>
      </c>
      <c r="Q27" s="146">
        <v>29729</v>
      </c>
      <c r="R27" s="147">
        <v>5894967</v>
      </c>
      <c r="S27" s="150">
        <v>48013</v>
      </c>
      <c r="T27" s="148">
        <v>11077067</v>
      </c>
      <c r="U27" s="146">
        <v>3761</v>
      </c>
      <c r="V27" s="147">
        <v>857535</v>
      </c>
      <c r="W27" s="146">
        <v>9826</v>
      </c>
      <c r="X27" s="148">
        <v>2027866</v>
      </c>
      <c r="Y27" s="55">
        <v>92666</v>
      </c>
      <c r="Z27" s="56">
        <v>22372544</v>
      </c>
    </row>
    <row r="28" spans="1:26" ht="18.95" customHeight="1">
      <c r="A28" s="22"/>
      <c r="B28" s="194"/>
      <c r="C28" s="7"/>
      <c r="D28" s="57" t="s">
        <v>22</v>
      </c>
      <c r="E28" s="154">
        <v>1334</v>
      </c>
      <c r="F28" s="155">
        <v>143499</v>
      </c>
      <c r="G28" s="156">
        <v>1018</v>
      </c>
      <c r="H28" s="153">
        <v>231230</v>
      </c>
      <c r="I28" s="154">
        <v>2531</v>
      </c>
      <c r="J28" s="155">
        <v>1312824</v>
      </c>
      <c r="K28" s="152">
        <v>775</v>
      </c>
      <c r="L28" s="153">
        <v>1668752</v>
      </c>
      <c r="M28" s="154">
        <v>6891</v>
      </c>
      <c r="N28" s="155">
        <v>1479316</v>
      </c>
      <c r="O28" s="156">
        <v>4842</v>
      </c>
      <c r="P28" s="153">
        <v>1658452</v>
      </c>
      <c r="Q28" s="154">
        <v>29836</v>
      </c>
      <c r="R28" s="155">
        <v>6170649</v>
      </c>
      <c r="S28" s="156">
        <v>46204</v>
      </c>
      <c r="T28" s="153">
        <v>10685446</v>
      </c>
      <c r="U28" s="154">
        <v>3867</v>
      </c>
      <c r="V28" s="155">
        <v>887394</v>
      </c>
      <c r="W28" s="154">
        <v>9342</v>
      </c>
      <c r="X28" s="153">
        <v>1913336</v>
      </c>
      <c r="Y28" s="58">
        <v>93642</v>
      </c>
      <c r="Z28" s="59">
        <v>22381669</v>
      </c>
    </row>
    <row r="29" spans="1:26" ht="18.95" customHeight="1" thickBot="1">
      <c r="A29" s="22"/>
      <c r="B29" s="194"/>
      <c r="C29" s="7"/>
      <c r="D29" s="57" t="s">
        <v>24</v>
      </c>
      <c r="E29" s="157">
        <v>2951</v>
      </c>
      <c r="F29" s="151">
        <v>629220</v>
      </c>
      <c r="G29" s="163">
        <v>894</v>
      </c>
      <c r="H29" s="161">
        <v>401207</v>
      </c>
      <c r="I29" s="157">
        <v>2214</v>
      </c>
      <c r="J29" s="151">
        <v>1577597</v>
      </c>
      <c r="K29" s="160">
        <v>1079</v>
      </c>
      <c r="L29" s="161">
        <v>1941814</v>
      </c>
      <c r="M29" s="157">
        <v>11835</v>
      </c>
      <c r="N29" s="151">
        <v>2538137</v>
      </c>
      <c r="O29" s="160">
        <v>4048</v>
      </c>
      <c r="P29" s="161">
        <v>1170614</v>
      </c>
      <c r="Q29" s="157">
        <v>57538</v>
      </c>
      <c r="R29" s="151">
        <v>9928691</v>
      </c>
      <c r="S29" s="160">
        <v>28776</v>
      </c>
      <c r="T29" s="161">
        <v>2474977</v>
      </c>
      <c r="U29" s="157">
        <v>4973</v>
      </c>
      <c r="V29" s="151">
        <v>1406041</v>
      </c>
      <c r="W29" s="157">
        <v>9697</v>
      </c>
      <c r="X29" s="161">
        <v>2177344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194"/>
      <c r="C30" s="7"/>
      <c r="D30" s="60" t="s">
        <v>44</v>
      </c>
      <c r="E30" s="191">
        <v>42.1</v>
      </c>
      <c r="F30" s="196"/>
      <c r="G30" s="191">
        <v>89.6</v>
      </c>
      <c r="H30" s="196"/>
      <c r="I30" s="191">
        <v>118.6</v>
      </c>
      <c r="J30" s="196"/>
      <c r="K30" s="191">
        <v>86.2</v>
      </c>
      <c r="L30" s="196"/>
      <c r="M30" s="191">
        <v>61.8</v>
      </c>
      <c r="N30" s="196"/>
      <c r="O30" s="191">
        <v>127.8</v>
      </c>
      <c r="P30" s="196"/>
      <c r="Q30" s="191">
        <v>51.7</v>
      </c>
      <c r="R30" s="196"/>
      <c r="S30" s="191">
        <v>169</v>
      </c>
      <c r="T30" s="196"/>
      <c r="U30" s="191">
        <v>75.9</v>
      </c>
      <c r="V30" s="196"/>
      <c r="W30" s="191">
        <v>101.4</v>
      </c>
      <c r="X30" s="196"/>
      <c r="Y30" s="211">
        <v>68.6</v>
      </c>
      <c r="Z30" s="212"/>
    </row>
    <row r="31" spans="1:26" ht="18.95" customHeight="1">
      <c r="A31" s="22"/>
      <c r="B31" s="194"/>
      <c r="C31" s="4" t="s">
        <v>45</v>
      </c>
      <c r="D31" s="89" t="s">
        <v>21</v>
      </c>
      <c r="E31" s="94">
        <f>E20-E27</f>
        <v>610</v>
      </c>
      <c r="F31" s="95">
        <f aca="true" t="shared" si="5" ref="F31:Z33">F20-F27</f>
        <v>141474</v>
      </c>
      <c r="G31" s="96">
        <f t="shared" si="5"/>
        <v>495</v>
      </c>
      <c r="H31" s="97">
        <f t="shared" si="5"/>
        <v>150512</v>
      </c>
      <c r="I31" s="94">
        <f t="shared" si="5"/>
        <v>501</v>
      </c>
      <c r="J31" s="95">
        <f t="shared" si="5"/>
        <v>4667900</v>
      </c>
      <c r="K31" s="96">
        <f t="shared" si="5"/>
        <v>1213</v>
      </c>
      <c r="L31" s="97">
        <f t="shared" si="5"/>
        <v>2469547</v>
      </c>
      <c r="M31" s="94">
        <f t="shared" si="5"/>
        <v>3261</v>
      </c>
      <c r="N31" s="95">
        <f t="shared" si="5"/>
        <v>340122</v>
      </c>
      <c r="O31" s="96">
        <f t="shared" si="5"/>
        <v>374</v>
      </c>
      <c r="P31" s="97">
        <f t="shared" si="5"/>
        <v>43477</v>
      </c>
      <c r="Q31" s="94">
        <f t="shared" si="5"/>
        <v>-391</v>
      </c>
      <c r="R31" s="95">
        <f t="shared" si="5"/>
        <v>15215</v>
      </c>
      <c r="S31" s="96">
        <f t="shared" si="5"/>
        <v>6299</v>
      </c>
      <c r="T31" s="97">
        <f t="shared" si="5"/>
        <v>778378</v>
      </c>
      <c r="U31" s="94">
        <f t="shared" si="5"/>
        <v>391</v>
      </c>
      <c r="V31" s="95">
        <f t="shared" si="5"/>
        <v>402785</v>
      </c>
      <c r="W31" s="96">
        <f t="shared" si="5"/>
        <v>-1855</v>
      </c>
      <c r="X31" s="97">
        <f t="shared" si="5"/>
        <v>-428854</v>
      </c>
      <c r="Y31" s="94">
        <f t="shared" si="5"/>
        <v>27661</v>
      </c>
      <c r="Z31" s="95">
        <f t="shared" si="5"/>
        <v>13126605</v>
      </c>
    </row>
    <row r="32" spans="1:26" ht="18.95" customHeight="1">
      <c r="A32" s="22" t="s">
        <v>46</v>
      </c>
      <c r="B32" s="194"/>
      <c r="C32" s="7"/>
      <c r="D32" s="85" t="s">
        <v>22</v>
      </c>
      <c r="E32" s="98">
        <f aca="true" t="shared" si="6" ref="E32:T33">E21-E28</f>
        <v>-128</v>
      </c>
      <c r="F32" s="99">
        <f t="shared" si="6"/>
        <v>-38750</v>
      </c>
      <c r="G32" s="100">
        <f t="shared" si="6"/>
        <v>223</v>
      </c>
      <c r="H32" s="101">
        <f t="shared" si="6"/>
        <v>151480</v>
      </c>
      <c r="I32" s="98">
        <f t="shared" si="6"/>
        <v>611</v>
      </c>
      <c r="J32" s="99">
        <f t="shared" si="6"/>
        <v>4359018</v>
      </c>
      <c r="K32" s="100">
        <f t="shared" si="6"/>
        <v>551</v>
      </c>
      <c r="L32" s="101">
        <f t="shared" si="6"/>
        <v>1261450</v>
      </c>
      <c r="M32" s="98">
        <f t="shared" si="6"/>
        <v>2073</v>
      </c>
      <c r="N32" s="99">
        <f t="shared" si="6"/>
        <v>285931</v>
      </c>
      <c r="O32" s="100">
        <f t="shared" si="6"/>
        <v>496</v>
      </c>
      <c r="P32" s="101">
        <f t="shared" si="6"/>
        <v>99033</v>
      </c>
      <c r="Q32" s="98">
        <f t="shared" si="6"/>
        <v>-1120</v>
      </c>
      <c r="R32" s="99">
        <f t="shared" si="6"/>
        <v>7736</v>
      </c>
      <c r="S32" s="100">
        <f t="shared" si="6"/>
        <v>6314</v>
      </c>
      <c r="T32" s="101">
        <f t="shared" si="6"/>
        <v>964920</v>
      </c>
      <c r="U32" s="98">
        <f t="shared" si="5"/>
        <v>-323</v>
      </c>
      <c r="V32" s="99">
        <f t="shared" si="5"/>
        <v>-62499</v>
      </c>
      <c r="W32" s="100">
        <f t="shared" si="5"/>
        <v>-1720</v>
      </c>
      <c r="X32" s="101">
        <f t="shared" si="5"/>
        <v>-360799</v>
      </c>
      <c r="Y32" s="98">
        <f t="shared" si="5"/>
        <v>19975</v>
      </c>
      <c r="Z32" s="99">
        <f t="shared" si="5"/>
        <v>10436749</v>
      </c>
    </row>
    <row r="33" spans="1:26" ht="18.95" customHeight="1">
      <c r="A33" s="22"/>
      <c r="B33" s="194"/>
      <c r="C33" s="7"/>
      <c r="D33" s="85" t="s">
        <v>24</v>
      </c>
      <c r="E33" s="98">
        <f t="shared" si="6"/>
        <v>810</v>
      </c>
      <c r="F33" s="99">
        <f t="shared" si="5"/>
        <v>123187</v>
      </c>
      <c r="G33" s="100">
        <f t="shared" si="5"/>
        <v>328</v>
      </c>
      <c r="H33" s="101">
        <f t="shared" si="5"/>
        <v>127536</v>
      </c>
      <c r="I33" s="98">
        <f t="shared" si="5"/>
        <v>-285</v>
      </c>
      <c r="J33" s="99">
        <f t="shared" si="5"/>
        <v>500930</v>
      </c>
      <c r="K33" s="100">
        <f t="shared" si="5"/>
        <v>3430</v>
      </c>
      <c r="L33" s="101">
        <f t="shared" si="5"/>
        <v>4709292</v>
      </c>
      <c r="M33" s="98">
        <f t="shared" si="5"/>
        <v>3481</v>
      </c>
      <c r="N33" s="99">
        <f t="shared" si="5"/>
        <v>636915</v>
      </c>
      <c r="O33" s="100">
        <f t="shared" si="5"/>
        <v>566</v>
      </c>
      <c r="P33" s="101">
        <f t="shared" si="5"/>
        <v>139422</v>
      </c>
      <c r="Q33" s="98">
        <f t="shared" si="5"/>
        <v>2735</v>
      </c>
      <c r="R33" s="99">
        <f t="shared" si="5"/>
        <v>304035</v>
      </c>
      <c r="S33" s="100">
        <f t="shared" si="5"/>
        <v>1666</v>
      </c>
      <c r="T33" s="101">
        <f t="shared" si="5"/>
        <v>381717</v>
      </c>
      <c r="U33" s="98">
        <f t="shared" si="5"/>
        <v>-214</v>
      </c>
      <c r="V33" s="99">
        <f t="shared" si="5"/>
        <v>-6705</v>
      </c>
      <c r="W33" s="100">
        <f t="shared" si="5"/>
        <v>-1485</v>
      </c>
      <c r="X33" s="101">
        <f t="shared" si="5"/>
        <v>-236238</v>
      </c>
      <c r="Y33" s="98">
        <f t="shared" si="5"/>
        <v>-267</v>
      </c>
      <c r="Z33" s="99">
        <f t="shared" si="5"/>
        <v>6070451</v>
      </c>
    </row>
    <row r="34" spans="1:26" ht="18.95" customHeight="1" thickBot="1">
      <c r="A34" s="22" t="s">
        <v>47</v>
      </c>
      <c r="B34" s="194"/>
      <c r="C34" s="61"/>
      <c r="D34" s="28" t="s">
        <v>44</v>
      </c>
      <c r="E34" s="197">
        <v>87.05268389662028</v>
      </c>
      <c r="F34" s="198"/>
      <c r="G34" s="199">
        <v>56.00624024960999</v>
      </c>
      <c r="H34" s="200"/>
      <c r="I34" s="197">
        <v>114.56217666219581</v>
      </c>
      <c r="J34" s="198"/>
      <c r="K34" s="199">
        <v>31.06796116504854</v>
      </c>
      <c r="L34" s="200"/>
      <c r="M34" s="197">
        <v>60.09323577016454</v>
      </c>
      <c r="N34" s="198"/>
      <c r="O34" s="199">
        <v>110.78748651564186</v>
      </c>
      <c r="P34" s="200"/>
      <c r="Q34" s="197">
        <v>44.466676927812834</v>
      </c>
      <c r="R34" s="198"/>
      <c r="S34" s="199">
        <v>133.80239238956392</v>
      </c>
      <c r="T34" s="200"/>
      <c r="U34" s="197">
        <v>67.03780424650441</v>
      </c>
      <c r="V34" s="198"/>
      <c r="W34" s="199">
        <v>48.559225820403306</v>
      </c>
      <c r="X34" s="200"/>
      <c r="Y34" s="197">
        <v>70.54128256450254</v>
      </c>
      <c r="Z34" s="198"/>
    </row>
    <row r="35" spans="1:26" ht="18.95" customHeight="1">
      <c r="A35" s="22"/>
      <c r="B35" s="194"/>
      <c r="C35" s="7" t="s">
        <v>48</v>
      </c>
      <c r="D35" s="62" t="s">
        <v>21</v>
      </c>
      <c r="E35" s="63">
        <f aca="true" t="shared" si="7" ref="E35:Z37">E20/E27*100</f>
        <v>150.66445182724252</v>
      </c>
      <c r="F35" s="64">
        <f t="shared" si="7"/>
        <v>253.65249690466362</v>
      </c>
      <c r="G35" s="65">
        <f t="shared" si="7"/>
        <v>162.73764258555133</v>
      </c>
      <c r="H35" s="66">
        <f t="shared" si="7"/>
        <v>160.7596571894541</v>
      </c>
      <c r="I35" s="63">
        <f t="shared" si="7"/>
        <v>119.13674560733385</v>
      </c>
      <c r="J35" s="64">
        <f t="shared" si="7"/>
        <v>467.81763167018624</v>
      </c>
      <c r="K35" s="65">
        <f t="shared" si="7"/>
        <v>228.76857749469215</v>
      </c>
      <c r="L35" s="66">
        <f t="shared" si="7"/>
        <v>216.62835013813785</v>
      </c>
      <c r="M35" s="63">
        <f t="shared" si="7"/>
        <v>143.97842211732973</v>
      </c>
      <c r="N35" s="64">
        <f t="shared" si="7"/>
        <v>121.80689992107452</v>
      </c>
      <c r="O35" s="65">
        <f t="shared" si="7"/>
        <v>107.28760717069368</v>
      </c>
      <c r="P35" s="66">
        <f t="shared" si="7"/>
        <v>102.44921803262619</v>
      </c>
      <c r="Q35" s="63">
        <f t="shared" si="7"/>
        <v>98.68478589929025</v>
      </c>
      <c r="R35" s="64">
        <f t="shared" si="7"/>
        <v>100.25810152966082</v>
      </c>
      <c r="S35" s="65">
        <f t="shared" si="7"/>
        <v>113.1193635057172</v>
      </c>
      <c r="T35" s="66">
        <f t="shared" si="7"/>
        <v>107.02693230978923</v>
      </c>
      <c r="U35" s="63">
        <f t="shared" si="7"/>
        <v>110.39617123105556</v>
      </c>
      <c r="V35" s="64">
        <f t="shared" si="7"/>
        <v>146.97009451509268</v>
      </c>
      <c r="W35" s="65">
        <f t="shared" si="7"/>
        <v>81.1215143496845</v>
      </c>
      <c r="X35" s="66">
        <f t="shared" si="7"/>
        <v>78.85195570121498</v>
      </c>
      <c r="Y35" s="63">
        <f t="shared" si="7"/>
        <v>129.8502147497464</v>
      </c>
      <c r="Z35" s="64">
        <f t="shared" si="7"/>
        <v>158.6728313060866</v>
      </c>
    </row>
    <row r="36" spans="1:26" ht="18.95" customHeight="1">
      <c r="A36" s="22" t="s">
        <v>49</v>
      </c>
      <c r="B36" s="194"/>
      <c r="C36" s="7" t="s">
        <v>62</v>
      </c>
      <c r="D36" s="60" t="s">
        <v>22</v>
      </c>
      <c r="E36" s="67">
        <f t="shared" si="7"/>
        <v>90.4047976011994</v>
      </c>
      <c r="F36" s="68">
        <f t="shared" si="7"/>
        <v>72.99632750054008</v>
      </c>
      <c r="G36" s="69">
        <f t="shared" si="7"/>
        <v>121.9056974459725</v>
      </c>
      <c r="H36" s="70">
        <f t="shared" si="7"/>
        <v>165.51053064048781</v>
      </c>
      <c r="I36" s="67">
        <f t="shared" si="7"/>
        <v>124.14065586724614</v>
      </c>
      <c r="J36" s="68">
        <f t="shared" si="7"/>
        <v>432.0336922542549</v>
      </c>
      <c r="K36" s="69">
        <f t="shared" si="7"/>
        <v>171.09677419354838</v>
      </c>
      <c r="L36" s="70">
        <f t="shared" si="7"/>
        <v>175.59241876564042</v>
      </c>
      <c r="M36" s="67">
        <f t="shared" si="7"/>
        <v>130.08271658685243</v>
      </c>
      <c r="N36" s="68">
        <f t="shared" si="7"/>
        <v>119.32859510746859</v>
      </c>
      <c r="O36" s="69">
        <f t="shared" si="7"/>
        <v>110.24370095002065</v>
      </c>
      <c r="P36" s="70">
        <f t="shared" si="7"/>
        <v>105.9714118949478</v>
      </c>
      <c r="Q36" s="67">
        <f t="shared" si="7"/>
        <v>96.24614559592438</v>
      </c>
      <c r="R36" s="68">
        <f t="shared" si="7"/>
        <v>100.12536768822858</v>
      </c>
      <c r="S36" s="69">
        <f t="shared" si="7"/>
        <v>113.66548350792138</v>
      </c>
      <c r="T36" s="70">
        <f t="shared" si="7"/>
        <v>109.0302267214677</v>
      </c>
      <c r="U36" s="67">
        <f t="shared" si="7"/>
        <v>91.64727178691491</v>
      </c>
      <c r="V36" s="68">
        <f t="shared" si="7"/>
        <v>92.95701796496257</v>
      </c>
      <c r="W36" s="69">
        <f t="shared" si="7"/>
        <v>81.5885249411261</v>
      </c>
      <c r="X36" s="70">
        <f t="shared" si="7"/>
        <v>81.14293568928824</v>
      </c>
      <c r="Y36" s="67">
        <f t="shared" si="7"/>
        <v>121.33124025544093</v>
      </c>
      <c r="Z36" s="68">
        <f t="shared" si="7"/>
        <v>146.6307896877574</v>
      </c>
    </row>
    <row r="37" spans="1:26" ht="18.95" customHeight="1" thickBot="1">
      <c r="A37" s="22"/>
      <c r="B37" s="195"/>
      <c r="C37" s="61"/>
      <c r="D37" s="47" t="s">
        <v>24</v>
      </c>
      <c r="E37" s="71">
        <f t="shared" si="7"/>
        <v>127.44832260250763</v>
      </c>
      <c r="F37" s="72">
        <f t="shared" si="7"/>
        <v>119.577731159213</v>
      </c>
      <c r="G37" s="73">
        <f t="shared" si="7"/>
        <v>136.6890380313199</v>
      </c>
      <c r="H37" s="74">
        <f t="shared" si="7"/>
        <v>131.78807947019868</v>
      </c>
      <c r="I37" s="71">
        <f t="shared" si="7"/>
        <v>87.12737127371274</v>
      </c>
      <c r="J37" s="72">
        <f t="shared" si="7"/>
        <v>131.75272265350404</v>
      </c>
      <c r="K37" s="73">
        <f t="shared" si="7"/>
        <v>417.88693234476364</v>
      </c>
      <c r="L37" s="74">
        <f t="shared" si="7"/>
        <v>342.5202413825423</v>
      </c>
      <c r="M37" s="71">
        <f t="shared" si="7"/>
        <v>129.41275876637093</v>
      </c>
      <c r="N37" s="72">
        <f t="shared" si="7"/>
        <v>125.09379911328664</v>
      </c>
      <c r="O37" s="73">
        <f t="shared" si="7"/>
        <v>113.98221343873519</v>
      </c>
      <c r="P37" s="74">
        <f t="shared" si="7"/>
        <v>111.91015996733339</v>
      </c>
      <c r="Q37" s="71">
        <f t="shared" si="7"/>
        <v>104.7533803747089</v>
      </c>
      <c r="R37" s="72">
        <f t="shared" si="7"/>
        <v>103.0621861431683</v>
      </c>
      <c r="S37" s="73">
        <f t="shared" si="7"/>
        <v>105.78954684459272</v>
      </c>
      <c r="T37" s="74">
        <f t="shared" si="7"/>
        <v>115.42305241624469</v>
      </c>
      <c r="U37" s="71">
        <f t="shared" si="7"/>
        <v>95.69676251759502</v>
      </c>
      <c r="V37" s="72">
        <f t="shared" si="7"/>
        <v>99.52312912639105</v>
      </c>
      <c r="W37" s="73">
        <f t="shared" si="7"/>
        <v>84.68598535629576</v>
      </c>
      <c r="X37" s="74">
        <f t="shared" si="7"/>
        <v>89.15017562681872</v>
      </c>
      <c r="Y37" s="71">
        <f t="shared" si="7"/>
        <v>99.80266658783185</v>
      </c>
      <c r="Z37" s="72">
        <f t="shared" si="7"/>
        <v>124.42318296770884</v>
      </c>
    </row>
    <row r="38" ht="5.25" customHeight="1" thickBot="1">
      <c r="A38" s="22"/>
    </row>
    <row r="39" spans="1:26" ht="18.95" customHeight="1">
      <c r="A39" s="22" t="s">
        <v>50</v>
      </c>
      <c r="B39" s="201" t="s">
        <v>51</v>
      </c>
      <c r="C39" s="12" t="s">
        <v>43</v>
      </c>
      <c r="D39" s="90" t="s">
        <v>21</v>
      </c>
      <c r="E39" s="13">
        <f>+'(令和4年3月) '!E20</f>
        <v>1734</v>
      </c>
      <c r="F39" s="14">
        <f>+'(令和4年3月) '!F20</f>
        <v>239031</v>
      </c>
      <c r="G39" s="13">
        <f>+'(令和4年3月) '!G20</f>
        <v>1037</v>
      </c>
      <c r="H39" s="14">
        <f>+'(令和4年3月) '!H20</f>
        <v>352921</v>
      </c>
      <c r="I39" s="13">
        <f>+'(令和4年3月) '!I20</f>
        <v>2934</v>
      </c>
      <c r="J39" s="14">
        <f>+'(令和4年3月) '!J20</f>
        <v>5848721</v>
      </c>
      <c r="K39" s="13">
        <f>+'(令和4年3月) '!K20</f>
        <v>1692</v>
      </c>
      <c r="L39" s="14">
        <f>+'(令和4年3月) '!L20</f>
        <v>3436378</v>
      </c>
      <c r="M39" s="13">
        <f>+'(令和4年3月) '!M20</f>
        <v>8675</v>
      </c>
      <c r="N39" s="14">
        <f>+'(令和4年3月) '!N20</f>
        <v>2095663</v>
      </c>
      <c r="O39" s="13">
        <f>+'(令和4年3月) '!O20</f>
        <v>4994</v>
      </c>
      <c r="P39" s="14">
        <f>+'(令和4年3月) '!P20</f>
        <v>1614810</v>
      </c>
      <c r="Q39" s="13">
        <f>+'(令和4年3月) '!Q20</f>
        <v>29495</v>
      </c>
      <c r="R39" s="14">
        <f>+'(令和4年3月) '!R20</f>
        <v>5886224</v>
      </c>
      <c r="S39" s="25">
        <f>+'(令和4年3月) '!S20</f>
        <v>48976</v>
      </c>
      <c r="T39" s="26">
        <f>+'(令和4年3月) '!T20</f>
        <v>10337793</v>
      </c>
      <c r="U39" s="13">
        <f>+'(令和4年3月) '!U20</f>
        <v>4984</v>
      </c>
      <c r="V39" s="14">
        <f>+'(令和4年3月) '!V20</f>
        <v>1531048</v>
      </c>
      <c r="W39" s="13">
        <f>+'(令和4年3月) '!W20</f>
        <v>8839</v>
      </c>
      <c r="X39" s="14">
        <f>+'(令和4年3月) '!X20</f>
        <v>1892756</v>
      </c>
      <c r="Y39" s="55">
        <f>+'(令和4年3月) '!Y20</f>
        <v>113360</v>
      </c>
      <c r="Z39" s="56">
        <f>+'(令和4年3月) '!Z20</f>
        <v>33235345</v>
      </c>
    </row>
    <row r="40" spans="1:26" ht="18.95" customHeight="1">
      <c r="A40" s="22"/>
      <c r="B40" s="202"/>
      <c r="C40" s="22"/>
      <c r="D40" s="86" t="s">
        <v>22</v>
      </c>
      <c r="E40" s="27">
        <f>+'(令和4年3月) '!E21</f>
        <v>995</v>
      </c>
      <c r="F40" s="21">
        <f>+'(令和4年3月) '!F21</f>
        <v>91440</v>
      </c>
      <c r="G40" s="27">
        <f>+'(令和4年3月) '!G21</f>
        <v>923</v>
      </c>
      <c r="H40" s="21">
        <f>+'(令和4年3月) '!H21</f>
        <v>316405</v>
      </c>
      <c r="I40" s="27">
        <f>+'(令和4年3月) '!I21</f>
        <v>3224</v>
      </c>
      <c r="J40" s="21">
        <f>+'(令和4年3月) '!J21</f>
        <v>5874108</v>
      </c>
      <c r="K40" s="27">
        <f>+'(令和4年3月) '!K21</f>
        <v>811</v>
      </c>
      <c r="L40" s="21">
        <f>+'(令和4年3月) '!L21</f>
        <v>1971094</v>
      </c>
      <c r="M40" s="27">
        <f>+'(令和4年3月) '!M21</f>
        <v>9857</v>
      </c>
      <c r="N40" s="21">
        <f>+'(令和4年3月) '!N21</f>
        <v>1929725</v>
      </c>
      <c r="O40" s="27">
        <f>+'(令和4年3月) '!O21</f>
        <v>5091</v>
      </c>
      <c r="P40" s="21">
        <f>+'(令和4年3月) '!P21</f>
        <v>1630821</v>
      </c>
      <c r="Q40" s="27">
        <f>+'(令和4年3月) '!Q21</f>
        <v>30743</v>
      </c>
      <c r="R40" s="21">
        <f>+'(令和4年3月) '!R21</f>
        <v>6127578</v>
      </c>
      <c r="S40" s="25">
        <f>+'(令和4年3月) '!S21</f>
        <v>48697</v>
      </c>
      <c r="T40" s="26">
        <f>+'(令和4年3月) '!T21</f>
        <v>10254929</v>
      </c>
      <c r="U40" s="27">
        <f>+'(令和4年3月) '!U21</f>
        <v>4316</v>
      </c>
      <c r="V40" s="21">
        <f>+'(令和4年3月) '!V21</f>
        <v>1674858</v>
      </c>
      <c r="W40" s="27">
        <f>+'(令和4年3月) '!W21</f>
        <v>9372</v>
      </c>
      <c r="X40" s="21">
        <f>+'(令和4年3月) '!X21</f>
        <v>1925560</v>
      </c>
      <c r="Y40" s="58">
        <f>+'(令和4年3月) '!Y21</f>
        <v>114029</v>
      </c>
      <c r="Z40" s="59">
        <f>+'(令和4年3月) '!Z21</f>
        <v>31796518</v>
      </c>
    </row>
    <row r="41" spans="1:26" ht="18.95" customHeight="1">
      <c r="A41" s="22" t="s">
        <v>52</v>
      </c>
      <c r="B41" s="202"/>
      <c r="C41" s="22"/>
      <c r="D41" s="86" t="s">
        <v>24</v>
      </c>
      <c r="E41" s="27">
        <f>+'(令和4年3月) '!E22</f>
        <v>3153</v>
      </c>
      <c r="F41" s="21">
        <f>+'(令和4年3月) '!F22</f>
        <v>623608</v>
      </c>
      <c r="G41" s="27">
        <f>+'(令和4年3月) '!G22</f>
        <v>1179</v>
      </c>
      <c r="H41" s="21">
        <f>+'(令和4年3月) '!H22</f>
        <v>513224</v>
      </c>
      <c r="I41" s="27">
        <f>+'(令和4年3月) '!I22</f>
        <v>1849</v>
      </c>
      <c r="J41" s="21">
        <f>+'(令和4年3月) '!J22</f>
        <v>1783704</v>
      </c>
      <c r="K41" s="27">
        <f>+'(令和4年3月) '!K22</f>
        <v>3680</v>
      </c>
      <c r="L41" s="21">
        <f>+'(令和4年3月) '!L22</f>
        <v>4994311</v>
      </c>
      <c r="M41" s="27">
        <f>+'(令和4年3月) '!M22</f>
        <v>13642.1</v>
      </c>
      <c r="N41" s="21">
        <f>+'(令和4年3月) '!N22</f>
        <v>3043285</v>
      </c>
      <c r="O41" s="27">
        <f>+'(令和4年3月) '!O22</f>
        <v>4439</v>
      </c>
      <c r="P41" s="21">
        <f>+'(令和4年3月) '!P22</f>
        <v>1248308</v>
      </c>
      <c r="Q41" s="27">
        <f>+'(令和4年3月) '!Q22</f>
        <v>58185</v>
      </c>
      <c r="R41" s="21">
        <f>+'(令和4年3月) '!R22</f>
        <v>10166948</v>
      </c>
      <c r="S41" s="25">
        <f>+'(令和4年3月) '!S22</f>
        <v>28648</v>
      </c>
      <c r="T41" s="26">
        <f>+'(令和4年3月) '!T22</f>
        <v>2651615</v>
      </c>
      <c r="U41" s="27">
        <f>+'(令和4年3月) '!U22</f>
        <v>4305</v>
      </c>
      <c r="V41" s="21">
        <f>+'(令和4年3月) '!V22</f>
        <v>977801</v>
      </c>
      <c r="W41" s="27">
        <f>+'(令和4年3月) '!W22</f>
        <v>7828</v>
      </c>
      <c r="X41" s="21">
        <f>+'(令和4年3月) '!X22</f>
        <v>1869869</v>
      </c>
      <c r="Y41" s="58">
        <f>+'(令和4年3月) '!Y22</f>
        <v>126908.1</v>
      </c>
      <c r="Z41" s="59">
        <f>+'(令和4年3月) '!Z22</f>
        <v>27872673</v>
      </c>
    </row>
    <row r="42" spans="1:26" ht="18.95" customHeight="1" thickBot="1">
      <c r="A42" s="22"/>
      <c r="B42" s="202"/>
      <c r="C42" s="22"/>
      <c r="D42" s="93" t="s">
        <v>44</v>
      </c>
      <c r="E42" s="204">
        <f>+(E39+E40)/(E41+'(令和4年3月) '!E41)*100</f>
        <v>42.774294670846395</v>
      </c>
      <c r="F42" s="198" t="e">
        <f>+#REF!</f>
        <v>#REF!</v>
      </c>
      <c r="G42" s="204">
        <f>+(G39+G40)/(G41+'(令和4年3月) '!G41)*100</f>
        <v>89.53860210141617</v>
      </c>
      <c r="H42" s="198" t="e">
        <f>+#REF!</f>
        <v>#REF!</v>
      </c>
      <c r="I42" s="204">
        <f>+(I39+I40)/(I41+'(令和4年3月) '!I41)*100</f>
        <v>150.45199120449547</v>
      </c>
      <c r="J42" s="198" t="e">
        <f>+#REF!</f>
        <v>#REF!</v>
      </c>
      <c r="K42" s="204">
        <f>+(K39+K40)/(K41+'(令和4年3月) '!K41)*100</f>
        <v>53.758591065292094</v>
      </c>
      <c r="L42" s="198" t="e">
        <f>+#REF!</f>
        <v>#REF!</v>
      </c>
      <c r="M42" s="209">
        <f>+(M39+M40)/(M41+'(令和4年3月) '!M41)*100</f>
        <v>70.19404494509699</v>
      </c>
      <c r="N42" s="210" t="e">
        <f>+#REF!</f>
        <v>#REF!</v>
      </c>
      <c r="O42" s="204">
        <f>+(O39+O40)/(O41+'(令和4年3月) '!O41)*100</f>
        <v>124.30666831011956</v>
      </c>
      <c r="P42" s="198" t="e">
        <f>+#REF!</f>
        <v>#REF!</v>
      </c>
      <c r="Q42" s="204">
        <f>+(Q39+Q40)/(Q41+'(令和4年3月) '!Q41)*100</f>
        <v>52.43330286808548</v>
      </c>
      <c r="R42" s="198" t="e">
        <f>+#REF!</f>
        <v>#REF!</v>
      </c>
      <c r="S42" s="204">
        <f>+(S39+S40)/(S41+'(令和4年3月) '!S41)*100</f>
        <v>178.10214985138856</v>
      </c>
      <c r="T42" s="198" t="e">
        <f>+#REF!</f>
        <v>#REF!</v>
      </c>
      <c r="U42" s="204">
        <f>+(U39+U40)/(U41+'(令和4年3月) '!U41)*100</f>
        <v>87.97653958944281</v>
      </c>
      <c r="V42" s="198" t="e">
        <f>+#REF!</f>
        <v>#REF!</v>
      </c>
      <c r="W42" s="204">
        <f>+(W39+W40)/(W41+'(令和4年3月) '!W41)*100</f>
        <v>108.45691144065273</v>
      </c>
      <c r="X42" s="198" t="e">
        <f>+#REF!</f>
        <v>#REF!</v>
      </c>
      <c r="Y42" s="204">
        <f>+(Y39+Y40)/(Y41+'(令和4年3月) '!Y41)*100</f>
        <v>87.920207585244</v>
      </c>
      <c r="Z42" s="198" t="e">
        <f>+#REF!</f>
        <v>#REF!</v>
      </c>
    </row>
    <row r="43" spans="1:26" ht="18.95" customHeight="1">
      <c r="A43" s="22"/>
      <c r="B43" s="202"/>
      <c r="C43" s="12" t="s">
        <v>45</v>
      </c>
      <c r="D43" s="90" t="s">
        <v>21</v>
      </c>
      <c r="E43" s="94">
        <f aca="true" t="shared" si="8" ref="E43:Z46">E20-E39</f>
        <v>80</v>
      </c>
      <c r="F43" s="97">
        <f t="shared" si="8"/>
        <v>-5483</v>
      </c>
      <c r="G43" s="94">
        <f t="shared" si="8"/>
        <v>247</v>
      </c>
      <c r="H43" s="95">
        <f t="shared" si="8"/>
        <v>45308</v>
      </c>
      <c r="I43" s="96">
        <f t="shared" si="8"/>
        <v>185</v>
      </c>
      <c r="J43" s="97">
        <f t="shared" si="8"/>
        <v>88259</v>
      </c>
      <c r="K43" s="94">
        <f t="shared" si="8"/>
        <v>463</v>
      </c>
      <c r="L43" s="95">
        <f t="shared" si="8"/>
        <v>1150619</v>
      </c>
      <c r="M43" s="96">
        <f t="shared" si="8"/>
        <v>2001</v>
      </c>
      <c r="N43" s="97">
        <f t="shared" si="8"/>
        <v>-195842</v>
      </c>
      <c r="O43" s="94">
        <f t="shared" si="8"/>
        <v>512</v>
      </c>
      <c r="P43" s="95">
        <f t="shared" si="8"/>
        <v>203805</v>
      </c>
      <c r="Q43" s="96">
        <f t="shared" si="8"/>
        <v>-157</v>
      </c>
      <c r="R43" s="97">
        <f t="shared" si="8"/>
        <v>23958</v>
      </c>
      <c r="S43" s="94">
        <f t="shared" si="8"/>
        <v>5336</v>
      </c>
      <c r="T43" s="95">
        <f t="shared" si="8"/>
        <v>1517652</v>
      </c>
      <c r="U43" s="96">
        <f t="shared" si="8"/>
        <v>-832</v>
      </c>
      <c r="V43" s="97">
        <f t="shared" si="8"/>
        <v>-270728</v>
      </c>
      <c r="W43" s="94">
        <f t="shared" si="8"/>
        <v>-868</v>
      </c>
      <c r="X43" s="95">
        <f t="shared" si="8"/>
        <v>-293744</v>
      </c>
      <c r="Y43" s="94">
        <f t="shared" si="8"/>
        <v>6967</v>
      </c>
      <c r="Z43" s="95">
        <f t="shared" si="8"/>
        <v>2263804</v>
      </c>
    </row>
    <row r="44" spans="1:26" ht="18.95" customHeight="1">
      <c r="A44" s="22"/>
      <c r="B44" s="202"/>
      <c r="C44" s="22"/>
      <c r="D44" s="86" t="s">
        <v>22</v>
      </c>
      <c r="E44" s="98">
        <f t="shared" si="8"/>
        <v>211</v>
      </c>
      <c r="F44" s="101">
        <f t="shared" si="8"/>
        <v>13309</v>
      </c>
      <c r="G44" s="98">
        <f t="shared" si="8"/>
        <v>318</v>
      </c>
      <c r="H44" s="99">
        <f t="shared" si="8"/>
        <v>66305</v>
      </c>
      <c r="I44" s="100">
        <f t="shared" si="8"/>
        <v>-82</v>
      </c>
      <c r="J44" s="101">
        <f t="shared" si="8"/>
        <v>-202266</v>
      </c>
      <c r="K44" s="98">
        <f t="shared" si="8"/>
        <v>515</v>
      </c>
      <c r="L44" s="99">
        <f t="shared" si="8"/>
        <v>959108</v>
      </c>
      <c r="M44" s="100">
        <f t="shared" si="8"/>
        <v>-893</v>
      </c>
      <c r="N44" s="101">
        <f t="shared" si="8"/>
        <v>-164478</v>
      </c>
      <c r="O44" s="98">
        <f t="shared" si="8"/>
        <v>247</v>
      </c>
      <c r="P44" s="99">
        <f t="shared" si="8"/>
        <v>126664</v>
      </c>
      <c r="Q44" s="100">
        <f t="shared" si="8"/>
        <v>-2027</v>
      </c>
      <c r="R44" s="101">
        <f t="shared" si="8"/>
        <v>50807</v>
      </c>
      <c r="S44" s="98">
        <f t="shared" si="8"/>
        <v>3821</v>
      </c>
      <c r="T44" s="99">
        <f t="shared" si="8"/>
        <v>1395437</v>
      </c>
      <c r="U44" s="100">
        <f t="shared" si="8"/>
        <v>-772</v>
      </c>
      <c r="V44" s="101">
        <f t="shared" si="8"/>
        <v>-849963</v>
      </c>
      <c r="W44" s="98">
        <f t="shared" si="8"/>
        <v>-1750</v>
      </c>
      <c r="X44" s="99">
        <f t="shared" si="8"/>
        <v>-373023</v>
      </c>
      <c r="Y44" s="98">
        <f t="shared" si="8"/>
        <v>-412</v>
      </c>
      <c r="Z44" s="99">
        <f t="shared" si="8"/>
        <v>1021900</v>
      </c>
    </row>
    <row r="45" spans="1:26" ht="18.95" customHeight="1">
      <c r="A45" s="22"/>
      <c r="B45" s="202"/>
      <c r="C45" s="22"/>
      <c r="D45" s="86" t="s">
        <v>24</v>
      </c>
      <c r="E45" s="98">
        <f t="shared" si="8"/>
        <v>608</v>
      </c>
      <c r="F45" s="101">
        <f t="shared" si="8"/>
        <v>128799</v>
      </c>
      <c r="G45" s="98">
        <f t="shared" si="8"/>
        <v>43</v>
      </c>
      <c r="H45" s="99">
        <f t="shared" si="8"/>
        <v>15519</v>
      </c>
      <c r="I45" s="100">
        <f t="shared" si="8"/>
        <v>80</v>
      </c>
      <c r="J45" s="101">
        <f t="shared" si="8"/>
        <v>294823</v>
      </c>
      <c r="K45" s="98">
        <f t="shared" si="8"/>
        <v>829</v>
      </c>
      <c r="L45" s="99">
        <f t="shared" si="8"/>
        <v>1656795</v>
      </c>
      <c r="M45" s="100">
        <f t="shared" si="8"/>
        <v>1673.8999999999996</v>
      </c>
      <c r="N45" s="101">
        <f t="shared" si="8"/>
        <v>131767</v>
      </c>
      <c r="O45" s="98">
        <f t="shared" si="8"/>
        <v>175</v>
      </c>
      <c r="P45" s="99">
        <f t="shared" si="8"/>
        <v>61728</v>
      </c>
      <c r="Q45" s="100">
        <f t="shared" si="8"/>
        <v>2088</v>
      </c>
      <c r="R45" s="101">
        <f t="shared" si="8"/>
        <v>65778</v>
      </c>
      <c r="S45" s="98">
        <f t="shared" si="8"/>
        <v>1794</v>
      </c>
      <c r="T45" s="99">
        <f t="shared" si="8"/>
        <v>205079</v>
      </c>
      <c r="U45" s="100">
        <f t="shared" si="8"/>
        <v>454</v>
      </c>
      <c r="V45" s="101">
        <f t="shared" si="8"/>
        <v>421535</v>
      </c>
      <c r="W45" s="98">
        <f t="shared" si="8"/>
        <v>384</v>
      </c>
      <c r="X45" s="99">
        <f t="shared" si="8"/>
        <v>71237</v>
      </c>
      <c r="Y45" s="98">
        <f t="shared" si="8"/>
        <v>8128.899999999994</v>
      </c>
      <c r="Z45" s="99">
        <f t="shared" si="8"/>
        <v>3053060</v>
      </c>
    </row>
    <row r="46" spans="1:38" ht="18.95" customHeight="1" thickBot="1">
      <c r="A46" s="22"/>
      <c r="B46" s="202"/>
      <c r="C46" s="46"/>
      <c r="D46" s="93" t="s">
        <v>44</v>
      </c>
      <c r="E46" s="204">
        <f>E23-E42</f>
        <v>0.9051962172068286</v>
      </c>
      <c r="F46" s="198"/>
      <c r="G46" s="204">
        <f>G23-G42</f>
        <v>15.625912684089869</v>
      </c>
      <c r="H46" s="198"/>
      <c r="I46" s="204">
        <f>I23-I42</f>
        <v>15.270613348177903</v>
      </c>
      <c r="J46" s="198"/>
      <c r="K46" s="204">
        <f>K23-K42</f>
        <v>-11.250348300607762</v>
      </c>
      <c r="L46" s="198"/>
      <c r="M46" s="204">
        <f>M23-M42</f>
        <v>-2.3719157308184293</v>
      </c>
      <c r="N46" s="198"/>
      <c r="O46" s="204">
        <f t="shared" si="8"/>
        <v>-4.523171126865407</v>
      </c>
      <c r="P46" s="198"/>
      <c r="Q46" s="204">
        <f t="shared" si="8"/>
        <v>-3.4252156135311225</v>
      </c>
      <c r="R46" s="198"/>
      <c r="S46" s="204">
        <f t="shared" si="8"/>
        <v>2.6898623334142826</v>
      </c>
      <c r="T46" s="198"/>
      <c r="U46" s="204">
        <f t="shared" si="8"/>
        <v>-3.0692139054180956</v>
      </c>
      <c r="V46" s="198"/>
      <c r="W46" s="204">
        <f t="shared" si="8"/>
        <v>-11.243694483046752</v>
      </c>
      <c r="X46" s="198"/>
      <c r="Y46" s="204">
        <f t="shared" si="8"/>
        <v>1.3901097293383344</v>
      </c>
      <c r="Z46" s="198"/>
      <c r="AA46" s="205"/>
      <c r="AB46" s="206"/>
      <c r="AC46" s="205"/>
      <c r="AD46" s="206"/>
      <c r="AE46" s="205"/>
      <c r="AF46" s="206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202"/>
      <c r="C47" s="22" t="s">
        <v>48</v>
      </c>
      <c r="D47" s="54" t="s">
        <v>21</v>
      </c>
      <c r="E47" s="75">
        <f aca="true" t="shared" si="9" ref="E47:Z49">E20/E39*100</f>
        <v>104.61361014994233</v>
      </c>
      <c r="F47" s="76">
        <f t="shared" si="9"/>
        <v>97.70615526856349</v>
      </c>
      <c r="G47" s="75">
        <f t="shared" si="9"/>
        <v>123.81870781099325</v>
      </c>
      <c r="H47" s="77">
        <f t="shared" si="9"/>
        <v>112.83800057236606</v>
      </c>
      <c r="I47" s="78">
        <f t="shared" si="9"/>
        <v>106.30538513974098</v>
      </c>
      <c r="J47" s="76">
        <f t="shared" si="9"/>
        <v>101.50903077784015</v>
      </c>
      <c r="K47" s="75">
        <f t="shared" si="9"/>
        <v>127.36406619385343</v>
      </c>
      <c r="L47" s="77">
        <f t="shared" si="9"/>
        <v>133.48348173571128</v>
      </c>
      <c r="M47" s="78">
        <f t="shared" si="9"/>
        <v>123.06628242074929</v>
      </c>
      <c r="N47" s="76">
        <f t="shared" si="9"/>
        <v>90.65489060025396</v>
      </c>
      <c r="O47" s="75">
        <f t="shared" si="9"/>
        <v>110.252302763316</v>
      </c>
      <c r="P47" s="77">
        <f t="shared" si="9"/>
        <v>112.62098946625298</v>
      </c>
      <c r="Q47" s="78">
        <f t="shared" si="9"/>
        <v>99.46770639091372</v>
      </c>
      <c r="R47" s="76">
        <f t="shared" si="9"/>
        <v>100.40701814949617</v>
      </c>
      <c r="S47" s="75">
        <f t="shared" si="9"/>
        <v>110.89513230970272</v>
      </c>
      <c r="T47" s="77">
        <f t="shared" si="9"/>
        <v>114.68061896770423</v>
      </c>
      <c r="U47" s="78">
        <f t="shared" si="9"/>
        <v>83.30658105939006</v>
      </c>
      <c r="V47" s="76">
        <f t="shared" si="9"/>
        <v>82.31747143133332</v>
      </c>
      <c r="W47" s="75">
        <f t="shared" si="9"/>
        <v>90.17988460233059</v>
      </c>
      <c r="X47" s="77">
        <f t="shared" si="9"/>
        <v>84.48061979462751</v>
      </c>
      <c r="Y47" s="75">
        <f t="shared" si="9"/>
        <v>106.14590684544814</v>
      </c>
      <c r="Z47" s="77">
        <f t="shared" si="9"/>
        <v>106.81143523559031</v>
      </c>
    </row>
    <row r="48" spans="1:26" ht="18.95" customHeight="1">
      <c r="A48" s="22"/>
      <c r="B48" s="202"/>
      <c r="C48" s="22"/>
      <c r="D48" s="57" t="s">
        <v>22</v>
      </c>
      <c r="E48" s="67">
        <f t="shared" si="9"/>
        <v>121.20603015075378</v>
      </c>
      <c r="F48" s="70">
        <f t="shared" si="9"/>
        <v>114.55489938757654</v>
      </c>
      <c r="G48" s="67">
        <f t="shared" si="9"/>
        <v>134.45287107258937</v>
      </c>
      <c r="H48" s="68">
        <f t="shared" si="9"/>
        <v>120.95573710908486</v>
      </c>
      <c r="I48" s="69">
        <f t="shared" si="9"/>
        <v>97.45657568238212</v>
      </c>
      <c r="J48" s="70">
        <f t="shared" si="9"/>
        <v>96.55665166524007</v>
      </c>
      <c r="K48" s="67">
        <f t="shared" si="9"/>
        <v>163.50184956843404</v>
      </c>
      <c r="L48" s="68">
        <f t="shared" si="9"/>
        <v>148.65866366596418</v>
      </c>
      <c r="M48" s="69">
        <f t="shared" si="9"/>
        <v>90.94044841229582</v>
      </c>
      <c r="N48" s="70">
        <f t="shared" si="9"/>
        <v>91.47660936143751</v>
      </c>
      <c r="O48" s="67">
        <f t="shared" si="9"/>
        <v>104.8516990768022</v>
      </c>
      <c r="P48" s="68">
        <f t="shared" si="9"/>
        <v>107.7668855134929</v>
      </c>
      <c r="Q48" s="69">
        <f t="shared" si="9"/>
        <v>93.40662915135152</v>
      </c>
      <c r="R48" s="70">
        <f t="shared" si="9"/>
        <v>100.8291530519889</v>
      </c>
      <c r="S48" s="67">
        <f t="shared" si="9"/>
        <v>107.84647924923507</v>
      </c>
      <c r="T48" s="68">
        <f t="shared" si="9"/>
        <v>113.60747597569909</v>
      </c>
      <c r="U48" s="69">
        <f t="shared" si="9"/>
        <v>82.11306765523632</v>
      </c>
      <c r="V48" s="70">
        <f t="shared" si="9"/>
        <v>49.251638049315225</v>
      </c>
      <c r="W48" s="67">
        <f t="shared" si="9"/>
        <v>81.32735808792147</v>
      </c>
      <c r="X48" s="68">
        <f t="shared" si="9"/>
        <v>80.6278173622219</v>
      </c>
      <c r="Y48" s="67">
        <f t="shared" si="9"/>
        <v>99.63868840382709</v>
      </c>
      <c r="Z48" s="68">
        <f t="shared" si="9"/>
        <v>103.21387392166652</v>
      </c>
    </row>
    <row r="49" spans="1:26" ht="18.95" customHeight="1" thickBot="1">
      <c r="A49" s="46"/>
      <c r="B49" s="203"/>
      <c r="C49" s="46"/>
      <c r="D49" s="47" t="s">
        <v>24</v>
      </c>
      <c r="E49" s="71">
        <f t="shared" si="9"/>
        <v>119.28322232794164</v>
      </c>
      <c r="F49" s="74">
        <f t="shared" si="9"/>
        <v>120.65384023296686</v>
      </c>
      <c r="G49" s="71">
        <f t="shared" si="9"/>
        <v>103.64715860899068</v>
      </c>
      <c r="H49" s="72">
        <f t="shared" si="9"/>
        <v>103.02382585381822</v>
      </c>
      <c r="I49" s="73">
        <f t="shared" si="9"/>
        <v>104.32666306111412</v>
      </c>
      <c r="J49" s="74">
        <f t="shared" si="9"/>
        <v>116.52869534407053</v>
      </c>
      <c r="K49" s="71">
        <f t="shared" si="9"/>
        <v>122.52717391304348</v>
      </c>
      <c r="L49" s="72">
        <f t="shared" si="9"/>
        <v>133.17364497325056</v>
      </c>
      <c r="M49" s="73">
        <f t="shared" si="9"/>
        <v>112.27010504247879</v>
      </c>
      <c r="N49" s="74">
        <f t="shared" si="9"/>
        <v>104.3297620827494</v>
      </c>
      <c r="O49" s="71">
        <f t="shared" si="9"/>
        <v>103.94232935345799</v>
      </c>
      <c r="P49" s="72">
        <f t="shared" si="9"/>
        <v>104.94493346193407</v>
      </c>
      <c r="Q49" s="73">
        <f t="shared" si="9"/>
        <v>103.58855375096674</v>
      </c>
      <c r="R49" s="74">
        <f t="shared" si="9"/>
        <v>100.64697881802877</v>
      </c>
      <c r="S49" s="71">
        <f t="shared" si="9"/>
        <v>106.26221725774923</v>
      </c>
      <c r="T49" s="72">
        <f t="shared" si="9"/>
        <v>107.73411675526047</v>
      </c>
      <c r="U49" s="73">
        <f t="shared" si="9"/>
        <v>110.5458768873403</v>
      </c>
      <c r="V49" s="74">
        <f t="shared" si="9"/>
        <v>143.11051021629146</v>
      </c>
      <c r="W49" s="71">
        <f t="shared" si="9"/>
        <v>104.90546755237608</v>
      </c>
      <c r="X49" s="72">
        <f t="shared" si="9"/>
        <v>103.8097321256195</v>
      </c>
      <c r="Y49" s="71">
        <f t="shared" si="9"/>
        <v>106.40534370934557</v>
      </c>
      <c r="Z49" s="72">
        <f t="shared" si="9"/>
        <v>110.95359601858064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0BB6B-223E-40A4-80ED-91D4CEE63E52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1" sqref="E41"/>
    </sheetView>
  </sheetViews>
  <sheetFormatPr defaultColWidth="9.140625" defaultRowHeight="15"/>
  <cols>
    <col min="1" max="1" width="2.57421875" style="127" customWidth="1"/>
    <col min="2" max="2" width="3.140625" style="127" customWidth="1"/>
    <col min="3" max="3" width="12.57421875" style="127" customWidth="1"/>
    <col min="4" max="4" width="7.28125" style="127" customWidth="1"/>
    <col min="5" max="5" width="7.57421875" style="127" customWidth="1"/>
    <col min="6" max="6" width="10.140625" style="127" customWidth="1"/>
    <col min="7" max="7" width="7.57421875" style="127" customWidth="1"/>
    <col min="8" max="8" width="10.140625" style="127" customWidth="1"/>
    <col min="9" max="9" width="7.57421875" style="127" customWidth="1"/>
    <col min="10" max="10" width="10.140625" style="127" customWidth="1"/>
    <col min="11" max="11" width="7.57421875" style="127" customWidth="1"/>
    <col min="12" max="12" width="10.140625" style="127" customWidth="1"/>
    <col min="13" max="13" width="7.57421875" style="127" customWidth="1"/>
    <col min="14" max="14" width="10.140625" style="127" customWidth="1"/>
    <col min="15" max="15" width="7.57421875" style="127" customWidth="1"/>
    <col min="16" max="16" width="10.140625" style="127" customWidth="1"/>
    <col min="17" max="17" width="8.140625" style="127" customWidth="1"/>
    <col min="18" max="18" width="11.140625" style="127" customWidth="1"/>
    <col min="19" max="19" width="8.140625" style="127" customWidth="1"/>
    <col min="20" max="20" width="11.140625" style="127" customWidth="1"/>
    <col min="21" max="21" width="8.140625" style="127" customWidth="1"/>
    <col min="22" max="22" width="11.140625" style="127" customWidth="1"/>
    <col min="23" max="23" width="7.57421875" style="127" customWidth="1"/>
    <col min="24" max="24" width="10.421875" style="127" bestFit="1" customWidth="1"/>
    <col min="25" max="25" width="8.57421875" style="127" customWidth="1"/>
    <col min="26" max="26" width="11.57421875" style="127" customWidth="1"/>
    <col min="27" max="16384" width="9.00390625" style="127" customWidth="1"/>
  </cols>
  <sheetData>
    <row r="1" spans="1:26" ht="29.25" thickBot="1">
      <c r="A1" s="164" t="s">
        <v>66</v>
      </c>
      <c r="B1" s="165"/>
      <c r="C1" s="165"/>
      <c r="D1" s="165"/>
      <c r="E1" s="166" t="s">
        <v>0</v>
      </c>
      <c r="F1" s="167"/>
      <c r="G1" s="167"/>
      <c r="H1" s="167"/>
      <c r="J1" s="168" t="s">
        <v>1</v>
      </c>
      <c r="K1" s="165"/>
      <c r="L1" s="1" t="s">
        <v>2</v>
      </c>
      <c r="M1" s="1" t="s">
        <v>3</v>
      </c>
      <c r="N1" s="1" t="s">
        <v>4</v>
      </c>
      <c r="O1" s="168" t="s">
        <v>5</v>
      </c>
      <c r="P1" s="165"/>
      <c r="Q1" s="165"/>
      <c r="R1" s="1"/>
      <c r="S1" s="1"/>
      <c r="T1" s="1"/>
      <c r="V1" s="1"/>
      <c r="W1" s="1"/>
      <c r="X1" s="126" t="s">
        <v>6</v>
      </c>
      <c r="Y1" s="1"/>
      <c r="Z1" s="1"/>
    </row>
    <row r="2" spans="1:26" ht="15">
      <c r="A2" s="4"/>
      <c r="B2" s="5"/>
      <c r="C2" s="5"/>
      <c r="D2" s="6"/>
      <c r="E2" s="169" t="s">
        <v>7</v>
      </c>
      <c r="F2" s="170"/>
      <c r="G2" s="171" t="s">
        <v>8</v>
      </c>
      <c r="H2" s="171"/>
      <c r="I2" s="172" t="s">
        <v>9</v>
      </c>
      <c r="J2" s="173"/>
      <c r="K2" s="171" t="s">
        <v>10</v>
      </c>
      <c r="L2" s="171"/>
      <c r="M2" s="172" t="s">
        <v>11</v>
      </c>
      <c r="N2" s="173"/>
      <c r="O2" s="171" t="s">
        <v>12</v>
      </c>
      <c r="P2" s="171"/>
      <c r="Q2" s="172" t="s">
        <v>13</v>
      </c>
      <c r="R2" s="173"/>
      <c r="S2" s="171" t="s">
        <v>14</v>
      </c>
      <c r="T2" s="171"/>
      <c r="U2" s="172" t="s">
        <v>15</v>
      </c>
      <c r="V2" s="173"/>
      <c r="W2" s="171" t="s">
        <v>16</v>
      </c>
      <c r="X2" s="171"/>
      <c r="Y2" s="174" t="s">
        <v>17</v>
      </c>
      <c r="Z2" s="175"/>
    </row>
    <row r="3" spans="1:26" ht="18.75">
      <c r="A3" s="7"/>
      <c r="C3" s="178"/>
      <c r="D3" s="179"/>
      <c r="E3" s="180" t="s">
        <v>53</v>
      </c>
      <c r="F3" s="181"/>
      <c r="G3" s="182" t="s">
        <v>54</v>
      </c>
      <c r="H3" s="182"/>
      <c r="I3" s="180" t="s">
        <v>55</v>
      </c>
      <c r="J3" s="181"/>
      <c r="K3" s="182" t="s">
        <v>56</v>
      </c>
      <c r="L3" s="182"/>
      <c r="M3" s="180" t="s">
        <v>57</v>
      </c>
      <c r="N3" s="181"/>
      <c r="O3" s="182">
        <v>26</v>
      </c>
      <c r="P3" s="182"/>
      <c r="Q3" s="180" t="s">
        <v>58</v>
      </c>
      <c r="R3" s="181"/>
      <c r="S3" s="182" t="s">
        <v>59</v>
      </c>
      <c r="T3" s="182"/>
      <c r="U3" s="180" t="s">
        <v>60</v>
      </c>
      <c r="V3" s="181"/>
      <c r="W3" s="182">
        <v>40</v>
      </c>
      <c r="X3" s="182"/>
      <c r="Y3" s="176"/>
      <c r="Z3" s="17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25" t="s">
        <v>21</v>
      </c>
      <c r="E5" s="13">
        <v>1471</v>
      </c>
      <c r="F5" s="14">
        <v>187902</v>
      </c>
      <c r="G5" s="15">
        <v>54</v>
      </c>
      <c r="H5" s="16">
        <v>10200</v>
      </c>
      <c r="I5" s="13">
        <v>1556</v>
      </c>
      <c r="J5" s="14">
        <v>5663655</v>
      </c>
      <c r="K5" s="17">
        <v>1514</v>
      </c>
      <c r="L5" s="18">
        <v>3346528</v>
      </c>
      <c r="M5" s="13">
        <v>924</v>
      </c>
      <c r="N5" s="79">
        <v>263251</v>
      </c>
      <c r="O5" s="19">
        <v>1127</v>
      </c>
      <c r="P5" s="18">
        <v>75642</v>
      </c>
      <c r="Q5" s="13">
        <v>13074</v>
      </c>
      <c r="R5" s="14">
        <v>2120286</v>
      </c>
      <c r="S5" s="19">
        <v>15281</v>
      </c>
      <c r="T5" s="18">
        <v>6365090</v>
      </c>
      <c r="U5" s="13">
        <v>3617</v>
      </c>
      <c r="V5" s="14">
        <v>1410948</v>
      </c>
      <c r="W5" s="13">
        <v>438</v>
      </c>
      <c r="X5" s="18">
        <v>33360</v>
      </c>
      <c r="Y5" s="20">
        <f>+E5+G5+I5+K5+M5+O5+Q5+S5+U5+W5</f>
        <v>39056</v>
      </c>
      <c r="Z5" s="21">
        <f aca="true" t="shared" si="0" ref="Z5:Z22">+F5+H5+J5+L5+N5+P5+R5+T5+V5+X5</f>
        <v>19476862</v>
      </c>
    </row>
    <row r="6" spans="1:26" ht="18.95" customHeight="1">
      <c r="A6" s="7"/>
      <c r="B6" s="22"/>
      <c r="C6" s="131"/>
      <c r="D6" s="128" t="s">
        <v>22</v>
      </c>
      <c r="E6" s="23">
        <v>743</v>
      </c>
      <c r="F6" s="24">
        <v>42943</v>
      </c>
      <c r="G6" s="25">
        <v>54</v>
      </c>
      <c r="H6" s="26">
        <v>10200</v>
      </c>
      <c r="I6" s="27">
        <v>1796</v>
      </c>
      <c r="J6" s="21">
        <v>5668829</v>
      </c>
      <c r="K6" s="25">
        <v>703</v>
      </c>
      <c r="L6" s="26">
        <v>1885619</v>
      </c>
      <c r="M6" s="27">
        <v>940</v>
      </c>
      <c r="N6" s="80">
        <v>281633</v>
      </c>
      <c r="O6" s="25">
        <v>1154</v>
      </c>
      <c r="P6" s="26">
        <v>74389</v>
      </c>
      <c r="Q6" s="27">
        <v>13963</v>
      </c>
      <c r="R6" s="21">
        <v>2181324</v>
      </c>
      <c r="S6" s="25">
        <v>15223</v>
      </c>
      <c r="T6" s="26">
        <v>6340401</v>
      </c>
      <c r="U6" s="27">
        <v>3498</v>
      </c>
      <c r="V6" s="21">
        <v>1602108</v>
      </c>
      <c r="W6" s="27">
        <v>337</v>
      </c>
      <c r="X6" s="26">
        <v>46979</v>
      </c>
      <c r="Y6" s="20">
        <f aca="true" t="shared" si="1" ref="Y6:Y22">+E6+G6+I6+K6+M6+O6+Q6+S6+U6+W6</f>
        <v>38411</v>
      </c>
      <c r="Z6" s="21">
        <f t="shared" si="0"/>
        <v>18134425</v>
      </c>
    </row>
    <row r="7" spans="1:26" ht="18.95" customHeight="1" thickBot="1">
      <c r="A7" s="7" t="s">
        <v>23</v>
      </c>
      <c r="B7" s="22"/>
      <c r="C7" s="132"/>
      <c r="D7" s="28" t="s">
        <v>24</v>
      </c>
      <c r="E7" s="23">
        <v>2377</v>
      </c>
      <c r="F7" s="24">
        <v>451553</v>
      </c>
      <c r="G7" s="29">
        <v>156</v>
      </c>
      <c r="H7" s="30">
        <v>75238</v>
      </c>
      <c r="I7" s="31">
        <v>1253</v>
      </c>
      <c r="J7" s="32">
        <v>1540598</v>
      </c>
      <c r="K7" s="81">
        <v>2414</v>
      </c>
      <c r="L7" s="30">
        <v>4856093</v>
      </c>
      <c r="M7" s="23">
        <v>1097</v>
      </c>
      <c r="N7" s="24">
        <v>242137</v>
      </c>
      <c r="O7" s="33">
        <v>2716</v>
      </c>
      <c r="P7" s="34">
        <v>548947</v>
      </c>
      <c r="Q7" s="23">
        <v>31250</v>
      </c>
      <c r="R7" s="24">
        <v>4830163</v>
      </c>
      <c r="S7" s="33">
        <v>24886</v>
      </c>
      <c r="T7" s="34">
        <v>2004736</v>
      </c>
      <c r="U7" s="23">
        <v>1993</v>
      </c>
      <c r="V7" s="24">
        <v>795875</v>
      </c>
      <c r="W7" s="23">
        <v>1249</v>
      </c>
      <c r="X7" s="34">
        <v>259407</v>
      </c>
      <c r="Y7" s="31">
        <f t="shared" si="1"/>
        <v>69391</v>
      </c>
      <c r="Z7" s="24">
        <f t="shared" si="0"/>
        <v>15604747</v>
      </c>
    </row>
    <row r="8" spans="1:26" ht="18.95" customHeight="1">
      <c r="A8" s="7"/>
      <c r="B8" s="22" t="s">
        <v>25</v>
      </c>
      <c r="C8" s="2" t="s">
        <v>26</v>
      </c>
      <c r="D8" s="125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77</v>
      </c>
      <c r="J8" s="14">
        <v>23730</v>
      </c>
      <c r="K8" s="17">
        <v>65</v>
      </c>
      <c r="L8" s="18">
        <v>1620</v>
      </c>
      <c r="M8" s="13">
        <v>5759</v>
      </c>
      <c r="N8" s="79">
        <v>1123394</v>
      </c>
      <c r="O8" s="19">
        <v>0</v>
      </c>
      <c r="P8" s="18">
        <v>0</v>
      </c>
      <c r="Q8" s="13">
        <v>8520</v>
      </c>
      <c r="R8" s="14">
        <v>1915878</v>
      </c>
      <c r="S8" s="19">
        <v>33410</v>
      </c>
      <c r="T8" s="18">
        <v>3910028</v>
      </c>
      <c r="U8" s="13">
        <v>1353</v>
      </c>
      <c r="V8" s="14">
        <v>117720</v>
      </c>
      <c r="W8" s="13">
        <v>45</v>
      </c>
      <c r="X8" s="18">
        <v>7326</v>
      </c>
      <c r="Y8" s="13">
        <f t="shared" si="1"/>
        <v>49395</v>
      </c>
      <c r="Z8" s="14">
        <f t="shared" si="0"/>
        <v>7126990</v>
      </c>
    </row>
    <row r="9" spans="1:26" ht="18.95" customHeight="1">
      <c r="A9" s="7" t="s">
        <v>27</v>
      </c>
      <c r="B9" s="22"/>
      <c r="C9" s="131"/>
      <c r="D9" s="128" t="s">
        <v>22</v>
      </c>
      <c r="E9" s="23">
        <v>186</v>
      </c>
      <c r="F9" s="24">
        <v>32064</v>
      </c>
      <c r="G9" s="25">
        <v>0</v>
      </c>
      <c r="H9" s="26">
        <v>0</v>
      </c>
      <c r="I9" s="27">
        <v>87</v>
      </c>
      <c r="J9" s="21">
        <v>30467</v>
      </c>
      <c r="K9" s="25">
        <v>1</v>
      </c>
      <c r="L9" s="26">
        <v>20</v>
      </c>
      <c r="M9" s="27">
        <v>6166</v>
      </c>
      <c r="N9" s="80">
        <v>1006413</v>
      </c>
      <c r="O9" s="25">
        <v>0</v>
      </c>
      <c r="P9" s="26">
        <v>0</v>
      </c>
      <c r="Q9" s="27">
        <v>8209</v>
      </c>
      <c r="R9" s="21">
        <v>1875514</v>
      </c>
      <c r="S9" s="25">
        <v>33237</v>
      </c>
      <c r="T9" s="26">
        <v>3858270</v>
      </c>
      <c r="U9" s="27">
        <v>807</v>
      </c>
      <c r="V9" s="21">
        <v>70310</v>
      </c>
      <c r="W9" s="27">
        <v>41</v>
      </c>
      <c r="X9" s="26">
        <v>7246</v>
      </c>
      <c r="Y9" s="20">
        <f t="shared" si="1"/>
        <v>48734</v>
      </c>
      <c r="Z9" s="21">
        <f t="shared" si="0"/>
        <v>6880304</v>
      </c>
    </row>
    <row r="10" spans="1:26" ht="18.95" customHeight="1" thickBot="1">
      <c r="A10" s="7"/>
      <c r="B10" s="22"/>
      <c r="C10" s="132"/>
      <c r="D10" s="28" t="s">
        <v>24</v>
      </c>
      <c r="E10" s="35">
        <v>155</v>
      </c>
      <c r="F10" s="36">
        <v>24240</v>
      </c>
      <c r="G10" s="29">
        <v>0</v>
      </c>
      <c r="H10" s="30">
        <v>0</v>
      </c>
      <c r="I10" s="37">
        <v>158</v>
      </c>
      <c r="J10" s="38">
        <v>47082</v>
      </c>
      <c r="K10" s="81">
        <v>1108</v>
      </c>
      <c r="L10" s="30">
        <v>14068</v>
      </c>
      <c r="M10" s="35">
        <v>8634</v>
      </c>
      <c r="N10" s="36">
        <v>1796929</v>
      </c>
      <c r="O10" s="29">
        <v>0</v>
      </c>
      <c r="P10" s="30">
        <v>0</v>
      </c>
      <c r="Q10" s="35">
        <v>12461</v>
      </c>
      <c r="R10" s="36">
        <v>1496033</v>
      </c>
      <c r="S10" s="29">
        <v>3624</v>
      </c>
      <c r="T10" s="30">
        <v>611796</v>
      </c>
      <c r="U10" s="35">
        <v>2196</v>
      </c>
      <c r="V10" s="36">
        <v>162280</v>
      </c>
      <c r="W10" s="35">
        <v>15</v>
      </c>
      <c r="X10" s="30">
        <v>100</v>
      </c>
      <c r="Y10" s="37">
        <f t="shared" si="1"/>
        <v>28351</v>
      </c>
      <c r="Z10" s="36">
        <f t="shared" si="0"/>
        <v>4152528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</v>
      </c>
      <c r="J11" s="14">
        <v>2869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3099</v>
      </c>
      <c r="R11" s="14">
        <v>760388</v>
      </c>
      <c r="S11" s="19">
        <v>0</v>
      </c>
      <c r="T11" s="18">
        <v>0</v>
      </c>
      <c r="U11" s="13">
        <v>7</v>
      </c>
      <c r="V11" s="14">
        <v>840</v>
      </c>
      <c r="W11" s="13">
        <v>0</v>
      </c>
      <c r="X11" s="18">
        <v>0</v>
      </c>
      <c r="Y11" s="13">
        <f t="shared" si="1"/>
        <v>3200</v>
      </c>
      <c r="Z11" s="14">
        <f t="shared" si="0"/>
        <v>854097</v>
      </c>
    </row>
    <row r="12" spans="1:26" ht="18.95" customHeight="1">
      <c r="A12" s="7"/>
      <c r="B12" s="7"/>
      <c r="C12" s="131"/>
      <c r="D12" s="129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77</v>
      </c>
      <c r="J12" s="21">
        <v>9556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3803</v>
      </c>
      <c r="R12" s="21">
        <v>983457</v>
      </c>
      <c r="S12" s="25">
        <v>0</v>
      </c>
      <c r="T12" s="26">
        <v>0</v>
      </c>
      <c r="U12" s="27">
        <v>3</v>
      </c>
      <c r="V12" s="21">
        <v>680</v>
      </c>
      <c r="W12" s="27">
        <v>31</v>
      </c>
      <c r="X12" s="26">
        <v>23200</v>
      </c>
      <c r="Y12" s="20">
        <f t="shared" si="1"/>
        <v>4004</v>
      </c>
      <c r="Z12" s="21">
        <f t="shared" si="0"/>
        <v>1106893</v>
      </c>
    </row>
    <row r="13" spans="1:26" ht="18.95" customHeight="1" thickBot="1">
      <c r="A13" s="7"/>
      <c r="B13" s="7"/>
      <c r="C13" s="132"/>
      <c r="D13" s="40" t="s">
        <v>24</v>
      </c>
      <c r="E13" s="35">
        <v>0</v>
      </c>
      <c r="F13" s="36">
        <v>0</v>
      </c>
      <c r="G13" s="29">
        <v>195</v>
      </c>
      <c r="H13" s="30">
        <v>195000</v>
      </c>
      <c r="I13" s="37">
        <v>49</v>
      </c>
      <c r="J13" s="38">
        <v>34787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6610</v>
      </c>
      <c r="R13" s="36">
        <v>1805736</v>
      </c>
      <c r="S13" s="29">
        <v>0</v>
      </c>
      <c r="T13" s="30">
        <v>0</v>
      </c>
      <c r="U13" s="35">
        <v>45</v>
      </c>
      <c r="V13" s="36">
        <v>4026</v>
      </c>
      <c r="W13" s="35">
        <v>0</v>
      </c>
      <c r="X13" s="30">
        <v>0</v>
      </c>
      <c r="Y13" s="37">
        <f t="shared" si="1"/>
        <v>6918.1</v>
      </c>
      <c r="Z13" s="36">
        <f t="shared" si="0"/>
        <v>2058549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2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560</v>
      </c>
      <c r="N14" s="79">
        <v>115852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f t="shared" si="1"/>
        <v>560</v>
      </c>
      <c r="Z14" s="14">
        <f t="shared" si="0"/>
        <v>115852</v>
      </c>
    </row>
    <row r="15" spans="1:26" ht="18.95" customHeight="1">
      <c r="A15" s="7"/>
      <c r="B15" s="22"/>
      <c r="C15" s="131"/>
      <c r="D15" s="128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1515</v>
      </c>
      <c r="N15" s="80">
        <v>142485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f t="shared" si="1"/>
        <v>1515</v>
      </c>
      <c r="Z15" s="24">
        <f t="shared" si="0"/>
        <v>142485</v>
      </c>
    </row>
    <row r="16" spans="1:26" ht="18.95" customHeight="1" thickBot="1">
      <c r="A16" s="7" t="s">
        <v>34</v>
      </c>
      <c r="B16" s="22"/>
      <c r="C16" s="13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1848</v>
      </c>
      <c r="N16" s="36">
        <v>319833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f t="shared" si="1"/>
        <v>1848</v>
      </c>
      <c r="Z16" s="36">
        <f t="shared" si="0"/>
        <v>319833</v>
      </c>
    </row>
    <row r="17" spans="1:26" ht="18.95" customHeight="1">
      <c r="A17" s="7"/>
      <c r="B17" s="22"/>
      <c r="C17" s="2" t="s">
        <v>35</v>
      </c>
      <c r="D17" s="125" t="s">
        <v>21</v>
      </c>
      <c r="E17" s="13">
        <v>97</v>
      </c>
      <c r="F17" s="14">
        <v>23835</v>
      </c>
      <c r="G17" s="19">
        <v>908</v>
      </c>
      <c r="H17" s="18">
        <v>267721</v>
      </c>
      <c r="I17" s="13">
        <v>1297</v>
      </c>
      <c r="J17" s="14">
        <v>158467</v>
      </c>
      <c r="K17" s="19">
        <v>113</v>
      </c>
      <c r="L17" s="18">
        <v>88230</v>
      </c>
      <c r="M17" s="13">
        <v>1417</v>
      </c>
      <c r="N17" s="79">
        <v>578166</v>
      </c>
      <c r="O17" s="19">
        <v>3867</v>
      </c>
      <c r="P17" s="18">
        <v>1539168</v>
      </c>
      <c r="Q17" s="13">
        <v>4802</v>
      </c>
      <c r="R17" s="14">
        <v>1089672</v>
      </c>
      <c r="S17" s="19">
        <v>285</v>
      </c>
      <c r="T17" s="18">
        <v>62675</v>
      </c>
      <c r="U17" s="13">
        <v>7</v>
      </c>
      <c r="V17" s="14">
        <v>1540</v>
      </c>
      <c r="W17" s="13">
        <v>8356</v>
      </c>
      <c r="X17" s="18">
        <v>1852070</v>
      </c>
      <c r="Y17" s="41">
        <f t="shared" si="1"/>
        <v>21149</v>
      </c>
      <c r="Z17" s="42">
        <f t="shared" si="0"/>
        <v>5661544</v>
      </c>
    </row>
    <row r="18" spans="1:26" ht="18.95" customHeight="1">
      <c r="A18" s="7" t="s">
        <v>36</v>
      </c>
      <c r="B18" s="22"/>
      <c r="C18" s="131"/>
      <c r="D18" s="128" t="s">
        <v>22</v>
      </c>
      <c r="E18" s="27">
        <v>66</v>
      </c>
      <c r="F18" s="21">
        <v>16433</v>
      </c>
      <c r="G18" s="25">
        <v>794</v>
      </c>
      <c r="H18" s="26">
        <v>231205</v>
      </c>
      <c r="I18" s="27">
        <v>1264</v>
      </c>
      <c r="J18" s="21">
        <v>165256</v>
      </c>
      <c r="K18" s="25">
        <v>107</v>
      </c>
      <c r="L18" s="26">
        <v>85455</v>
      </c>
      <c r="M18" s="27">
        <v>1221</v>
      </c>
      <c r="N18" s="21">
        <v>484194</v>
      </c>
      <c r="O18" s="25">
        <v>3937</v>
      </c>
      <c r="P18" s="26">
        <v>1556432</v>
      </c>
      <c r="Q18" s="27">
        <v>4768</v>
      </c>
      <c r="R18" s="21">
        <v>1087283</v>
      </c>
      <c r="S18" s="25">
        <v>237</v>
      </c>
      <c r="T18" s="26">
        <v>56258</v>
      </c>
      <c r="U18" s="27">
        <v>8</v>
      </c>
      <c r="V18" s="21">
        <v>1760</v>
      </c>
      <c r="W18" s="27">
        <v>8963</v>
      </c>
      <c r="X18" s="26">
        <v>1848135</v>
      </c>
      <c r="Y18" s="23">
        <f t="shared" si="1"/>
        <v>21365</v>
      </c>
      <c r="Z18" s="24">
        <f t="shared" si="0"/>
        <v>5532411</v>
      </c>
    </row>
    <row r="19" spans="1:26" ht="18.95" customHeight="1" thickBot="1">
      <c r="A19" s="7"/>
      <c r="B19" s="22"/>
      <c r="C19" s="132"/>
      <c r="D19" s="43" t="s">
        <v>24</v>
      </c>
      <c r="E19" s="23">
        <v>621</v>
      </c>
      <c r="F19" s="24">
        <v>147815</v>
      </c>
      <c r="G19" s="33">
        <v>828</v>
      </c>
      <c r="H19" s="34">
        <v>242986</v>
      </c>
      <c r="I19" s="23">
        <v>389</v>
      </c>
      <c r="J19" s="24">
        <v>161237</v>
      </c>
      <c r="K19" s="82">
        <v>158</v>
      </c>
      <c r="L19" s="34">
        <v>124150</v>
      </c>
      <c r="M19" s="23">
        <v>2044</v>
      </c>
      <c r="N19" s="24">
        <v>665386</v>
      </c>
      <c r="O19" s="33">
        <v>1723</v>
      </c>
      <c r="P19" s="34">
        <v>699361</v>
      </c>
      <c r="Q19" s="23">
        <v>7864</v>
      </c>
      <c r="R19" s="24">
        <v>2035016</v>
      </c>
      <c r="S19" s="33">
        <v>138</v>
      </c>
      <c r="T19" s="34">
        <v>35083</v>
      </c>
      <c r="U19" s="23">
        <v>71</v>
      </c>
      <c r="V19" s="24">
        <v>15620</v>
      </c>
      <c r="W19" s="23">
        <v>6564</v>
      </c>
      <c r="X19" s="34">
        <v>1610362</v>
      </c>
      <c r="Y19" s="35">
        <f t="shared" si="1"/>
        <v>20400</v>
      </c>
      <c r="Z19" s="36">
        <f t="shared" si="0"/>
        <v>5737016</v>
      </c>
    </row>
    <row r="20" spans="1:28" ht="18.95" customHeight="1">
      <c r="A20" s="7"/>
      <c r="B20" s="22"/>
      <c r="C20" s="2" t="s">
        <v>17</v>
      </c>
      <c r="D20" s="125" t="s">
        <v>21</v>
      </c>
      <c r="E20" s="13">
        <f>+E5+E8+E11+E14+E17</f>
        <v>1734</v>
      </c>
      <c r="F20" s="14">
        <f aca="true" t="shared" si="2" ref="F20:X20">+F5+F8+F11+F14+F17</f>
        <v>239031</v>
      </c>
      <c r="G20" s="19">
        <f t="shared" si="2"/>
        <v>1037</v>
      </c>
      <c r="H20" s="18">
        <f t="shared" si="2"/>
        <v>352921</v>
      </c>
      <c r="I20" s="13">
        <f t="shared" si="2"/>
        <v>2934</v>
      </c>
      <c r="J20" s="14">
        <f t="shared" si="2"/>
        <v>5848721</v>
      </c>
      <c r="K20" s="19">
        <f t="shared" si="2"/>
        <v>1692</v>
      </c>
      <c r="L20" s="18">
        <f t="shared" si="2"/>
        <v>3436378</v>
      </c>
      <c r="M20" s="13">
        <f t="shared" si="2"/>
        <v>8675</v>
      </c>
      <c r="N20" s="14">
        <f t="shared" si="2"/>
        <v>2095663</v>
      </c>
      <c r="O20" s="19">
        <f t="shared" si="2"/>
        <v>4994</v>
      </c>
      <c r="P20" s="18">
        <f t="shared" si="2"/>
        <v>1614810</v>
      </c>
      <c r="Q20" s="13">
        <f t="shared" si="2"/>
        <v>29495</v>
      </c>
      <c r="R20" s="14">
        <f t="shared" si="2"/>
        <v>5886224</v>
      </c>
      <c r="S20" s="19">
        <f t="shared" si="2"/>
        <v>48976</v>
      </c>
      <c r="T20" s="18">
        <f t="shared" si="2"/>
        <v>10337793</v>
      </c>
      <c r="U20" s="13">
        <f t="shared" si="2"/>
        <v>4984</v>
      </c>
      <c r="V20" s="14">
        <f t="shared" si="2"/>
        <v>1531048</v>
      </c>
      <c r="W20" s="13">
        <f t="shared" si="2"/>
        <v>8839</v>
      </c>
      <c r="X20" s="18">
        <f t="shared" si="2"/>
        <v>1892756</v>
      </c>
      <c r="Y20" s="31">
        <f t="shared" si="1"/>
        <v>113360</v>
      </c>
      <c r="Z20" s="32">
        <f t="shared" si="0"/>
        <v>33235345</v>
      </c>
      <c r="AA20" s="3"/>
      <c r="AB20" s="3"/>
    </row>
    <row r="21" spans="1:28" ht="18.95" customHeight="1">
      <c r="A21" s="7" t="s">
        <v>37</v>
      </c>
      <c r="B21" s="22"/>
      <c r="C21" s="131"/>
      <c r="D21" s="128" t="s">
        <v>22</v>
      </c>
      <c r="E21" s="27">
        <f aca="true" t="shared" si="3" ref="E21:X22">+E6+E9+E12+E15+E18</f>
        <v>995</v>
      </c>
      <c r="F21" s="21">
        <f t="shared" si="3"/>
        <v>91440</v>
      </c>
      <c r="G21" s="25">
        <f t="shared" si="3"/>
        <v>923</v>
      </c>
      <c r="H21" s="26">
        <f t="shared" si="3"/>
        <v>316405</v>
      </c>
      <c r="I21" s="27">
        <f t="shared" si="3"/>
        <v>3224</v>
      </c>
      <c r="J21" s="21">
        <f t="shared" si="3"/>
        <v>5874108</v>
      </c>
      <c r="K21" s="25">
        <f t="shared" si="3"/>
        <v>811</v>
      </c>
      <c r="L21" s="26">
        <f t="shared" si="3"/>
        <v>1971094</v>
      </c>
      <c r="M21" s="27">
        <f t="shared" si="3"/>
        <v>9857</v>
      </c>
      <c r="N21" s="21">
        <f t="shared" si="3"/>
        <v>1929725</v>
      </c>
      <c r="O21" s="25">
        <f t="shared" si="3"/>
        <v>5091</v>
      </c>
      <c r="P21" s="26">
        <f t="shared" si="3"/>
        <v>1630821</v>
      </c>
      <c r="Q21" s="27">
        <f t="shared" si="3"/>
        <v>30743</v>
      </c>
      <c r="R21" s="21">
        <f t="shared" si="3"/>
        <v>6127578</v>
      </c>
      <c r="S21" s="25">
        <f t="shared" si="3"/>
        <v>48697</v>
      </c>
      <c r="T21" s="26">
        <f t="shared" si="3"/>
        <v>10254929</v>
      </c>
      <c r="U21" s="27">
        <f t="shared" si="3"/>
        <v>4316</v>
      </c>
      <c r="V21" s="21">
        <f t="shared" si="3"/>
        <v>1674858</v>
      </c>
      <c r="W21" s="27">
        <f t="shared" si="3"/>
        <v>9372</v>
      </c>
      <c r="X21" s="26">
        <f t="shared" si="3"/>
        <v>1925560</v>
      </c>
      <c r="Y21" s="23">
        <f t="shared" si="1"/>
        <v>114029</v>
      </c>
      <c r="Z21" s="24">
        <f t="shared" si="0"/>
        <v>31796518</v>
      </c>
      <c r="AA21" s="3"/>
      <c r="AB21" s="3"/>
    </row>
    <row r="22" spans="1:28" ht="18.95" customHeight="1" thickBot="1">
      <c r="A22" s="7"/>
      <c r="B22" s="22"/>
      <c r="C22" s="132"/>
      <c r="D22" s="43" t="s">
        <v>24</v>
      </c>
      <c r="E22" s="23">
        <f t="shared" si="3"/>
        <v>3153</v>
      </c>
      <c r="F22" s="24">
        <f t="shared" si="3"/>
        <v>623608</v>
      </c>
      <c r="G22" s="33">
        <f t="shared" si="3"/>
        <v>1179</v>
      </c>
      <c r="H22" s="34">
        <f t="shared" si="3"/>
        <v>513224</v>
      </c>
      <c r="I22" s="23">
        <f t="shared" si="3"/>
        <v>1849</v>
      </c>
      <c r="J22" s="24">
        <f t="shared" si="3"/>
        <v>1783704</v>
      </c>
      <c r="K22" s="33">
        <f t="shared" si="3"/>
        <v>3680</v>
      </c>
      <c r="L22" s="34">
        <f t="shared" si="3"/>
        <v>4994311</v>
      </c>
      <c r="M22" s="23">
        <f t="shared" si="3"/>
        <v>13642.1</v>
      </c>
      <c r="N22" s="24">
        <f t="shared" si="3"/>
        <v>3043285</v>
      </c>
      <c r="O22" s="33">
        <f t="shared" si="3"/>
        <v>4439</v>
      </c>
      <c r="P22" s="34">
        <f t="shared" si="3"/>
        <v>1248308</v>
      </c>
      <c r="Q22" s="23">
        <f t="shared" si="3"/>
        <v>58185</v>
      </c>
      <c r="R22" s="24">
        <f t="shared" si="3"/>
        <v>10166948</v>
      </c>
      <c r="S22" s="33">
        <f t="shared" si="3"/>
        <v>28648</v>
      </c>
      <c r="T22" s="34">
        <f t="shared" si="3"/>
        <v>2651615</v>
      </c>
      <c r="U22" s="23">
        <f t="shared" si="3"/>
        <v>4305</v>
      </c>
      <c r="V22" s="24">
        <f t="shared" si="3"/>
        <v>977801</v>
      </c>
      <c r="W22" s="23">
        <f t="shared" si="3"/>
        <v>7828</v>
      </c>
      <c r="X22" s="34">
        <f t="shared" si="3"/>
        <v>1869869</v>
      </c>
      <c r="Y22" s="23">
        <f t="shared" si="1"/>
        <v>126908.1</v>
      </c>
      <c r="Z22" s="24">
        <f t="shared" si="0"/>
        <v>27872673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83">
        <f>(E20+E21)/(E22+E41)*100</f>
        <v>42.774294670846395</v>
      </c>
      <c r="F23" s="184"/>
      <c r="G23" s="183">
        <f>(G20+G21)/(G22+G41)*100</f>
        <v>89.53860210141617</v>
      </c>
      <c r="H23" s="184"/>
      <c r="I23" s="183">
        <f>(I20+I21)/(I22+I41)*100</f>
        <v>150.45199120449547</v>
      </c>
      <c r="J23" s="184"/>
      <c r="K23" s="183">
        <f>(K20+K21)/(K22+K41)*100</f>
        <v>53.758591065292094</v>
      </c>
      <c r="L23" s="184"/>
      <c r="M23" s="183">
        <f>(M20+M21)/(M22+M41)*100</f>
        <v>70.19404494509699</v>
      </c>
      <c r="N23" s="184"/>
      <c r="O23" s="183">
        <f>(O20+O21)/(O22+O41)*100</f>
        <v>124.30666831011956</v>
      </c>
      <c r="P23" s="184"/>
      <c r="Q23" s="183">
        <f>(Q20+Q21)/(Q22+Q41)*100</f>
        <v>52.43330286808548</v>
      </c>
      <c r="R23" s="184"/>
      <c r="S23" s="183">
        <f>(S20+S21)/(S22+S41)*100</f>
        <v>178.10214985138856</v>
      </c>
      <c r="T23" s="184"/>
      <c r="U23" s="183">
        <f>(U20+U21)/(U22+U41)*100</f>
        <v>87.97653958944281</v>
      </c>
      <c r="V23" s="184"/>
      <c r="W23" s="183">
        <f>(W20+W21)/(W22+W41)*100</f>
        <v>108.45691144065273</v>
      </c>
      <c r="X23" s="184"/>
      <c r="Y23" s="183">
        <f>(Y20+Y21)/(Y22+Y41)*100</f>
        <v>87.920207585244</v>
      </c>
      <c r="Z23" s="184"/>
    </row>
    <row r="24" spans="1:26" ht="18.95" customHeight="1">
      <c r="A24" s="7"/>
      <c r="B24" s="22"/>
      <c r="C24" s="45" t="s">
        <v>39</v>
      </c>
      <c r="D24" s="43" t="s">
        <v>40</v>
      </c>
      <c r="E24" s="185">
        <f>+F22/E22*1000</f>
        <v>197782.4294322867</v>
      </c>
      <c r="F24" s="186"/>
      <c r="G24" s="187">
        <f aca="true" t="shared" si="4" ref="G24">+H22/G22*1000</f>
        <v>435304.4953350297</v>
      </c>
      <c r="H24" s="188"/>
      <c r="I24" s="189">
        <f aca="true" t="shared" si="5" ref="I24">+J22/I22*1000</f>
        <v>964685.7760951866</v>
      </c>
      <c r="J24" s="190"/>
      <c r="K24" s="187">
        <f aca="true" t="shared" si="6" ref="K24">+L22/K22*1000</f>
        <v>1357149.7282608696</v>
      </c>
      <c r="L24" s="188"/>
      <c r="M24" s="189">
        <f aca="true" t="shared" si="7" ref="M24">+N22/M22*1000</f>
        <v>223080.3908489162</v>
      </c>
      <c r="N24" s="190"/>
      <c r="O24" s="187">
        <f aca="true" t="shared" si="8" ref="O24">+P22/O22*1000</f>
        <v>281213.786888939</v>
      </c>
      <c r="P24" s="188"/>
      <c r="Q24" s="189">
        <f aca="true" t="shared" si="9" ref="Q24">+R22/Q22*1000</f>
        <v>174734.86293718312</v>
      </c>
      <c r="R24" s="190"/>
      <c r="S24" s="187">
        <f aca="true" t="shared" si="10" ref="S24">+T22/S22*1000</f>
        <v>92558.46830494275</v>
      </c>
      <c r="T24" s="188"/>
      <c r="U24" s="189">
        <f aca="true" t="shared" si="11" ref="U24">+V22/U22*1000</f>
        <v>227131.47502903602</v>
      </c>
      <c r="V24" s="190"/>
      <c r="W24" s="187">
        <f aca="true" t="shared" si="12" ref="W24">+X22/W22*1000</f>
        <v>238869.31527848748</v>
      </c>
      <c r="X24" s="188"/>
      <c r="Y24" s="189">
        <f aca="true" t="shared" si="13" ref="Y24">+Z22/Y22*1000</f>
        <v>219628.79437955495</v>
      </c>
      <c r="Z24" s="19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2.4844749862301936</v>
      </c>
      <c r="F25" s="49"/>
      <c r="G25" s="50">
        <f>G22/Y22*100</f>
        <v>0.9290187151174747</v>
      </c>
      <c r="H25" s="51"/>
      <c r="I25" s="48">
        <f>I22/Y22*100</f>
        <v>1.456959800044284</v>
      </c>
      <c r="J25" s="49"/>
      <c r="K25" s="50">
        <f>K22/Y22*100</f>
        <v>2.899736108254713</v>
      </c>
      <c r="L25" s="51"/>
      <c r="M25" s="48">
        <f>M22/Y22*100</f>
        <v>10.749589663701528</v>
      </c>
      <c r="N25" s="49"/>
      <c r="O25" s="50">
        <f>O22/Y22*100</f>
        <v>3.497806680582248</v>
      </c>
      <c r="P25" s="51"/>
      <c r="Q25" s="48">
        <f>Q22/Y22*100</f>
        <v>45.84813735293491</v>
      </c>
      <c r="R25" s="49"/>
      <c r="S25" s="50">
        <f>S22/Y22*100</f>
        <v>22.573815225348103</v>
      </c>
      <c r="T25" s="51"/>
      <c r="U25" s="48">
        <f>U22/Y22*100</f>
        <v>3.3922184635968864</v>
      </c>
      <c r="V25" s="49"/>
      <c r="W25" s="50">
        <f>W22/Y22*100</f>
        <v>6.168243004189645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34"/>
      <c r="E26" s="52"/>
      <c r="F26" s="134"/>
      <c r="G26" s="52"/>
      <c r="H26" s="134"/>
      <c r="I26" s="52"/>
      <c r="J26" s="134"/>
      <c r="K26" s="52"/>
      <c r="L26" s="134"/>
      <c r="M26" s="52"/>
      <c r="N26" s="134"/>
      <c r="O26" s="52"/>
      <c r="P26" s="134"/>
      <c r="Q26" s="52"/>
      <c r="R26" s="134"/>
      <c r="S26" s="52"/>
      <c r="T26" s="134"/>
      <c r="U26" s="52"/>
      <c r="V26" s="134"/>
      <c r="W26" s="52"/>
      <c r="X26" s="134"/>
      <c r="Y26" s="52"/>
      <c r="Z26" s="53"/>
    </row>
    <row r="27" spans="1:26" ht="18.95" customHeight="1">
      <c r="A27" s="22"/>
      <c r="B27" s="193" t="s">
        <v>42</v>
      </c>
      <c r="C27" s="4" t="s">
        <v>43</v>
      </c>
      <c r="D27" s="54" t="s">
        <v>21</v>
      </c>
      <c r="E27" s="13">
        <v>1261</v>
      </c>
      <c r="F27" s="14">
        <v>97704</v>
      </c>
      <c r="G27" s="19">
        <v>801</v>
      </c>
      <c r="H27" s="18">
        <v>298476</v>
      </c>
      <c r="I27" s="13">
        <v>2024</v>
      </c>
      <c r="J27" s="14">
        <v>954210</v>
      </c>
      <c r="K27" s="19">
        <v>420</v>
      </c>
      <c r="L27" s="18">
        <v>105468</v>
      </c>
      <c r="M27" s="13">
        <v>5651</v>
      </c>
      <c r="N27" s="14">
        <v>1234544</v>
      </c>
      <c r="O27" s="19">
        <v>5021</v>
      </c>
      <c r="P27" s="18">
        <v>1716694</v>
      </c>
      <c r="Q27" s="13">
        <v>27656</v>
      </c>
      <c r="R27" s="14">
        <v>572811</v>
      </c>
      <c r="S27" s="19">
        <v>36036</v>
      </c>
      <c r="T27" s="18">
        <v>9423920</v>
      </c>
      <c r="U27" s="13">
        <v>3380</v>
      </c>
      <c r="V27" s="14">
        <v>1107446</v>
      </c>
      <c r="W27" s="19">
        <v>10416</v>
      </c>
      <c r="X27" s="18">
        <v>1561271</v>
      </c>
      <c r="Y27" s="55">
        <v>92666</v>
      </c>
      <c r="Z27" s="56">
        <v>22372544</v>
      </c>
    </row>
    <row r="28" spans="1:26" ht="18.95" customHeight="1">
      <c r="A28" s="22"/>
      <c r="B28" s="194"/>
      <c r="C28" s="7"/>
      <c r="D28" s="57" t="s">
        <v>22</v>
      </c>
      <c r="E28" s="27">
        <v>1277</v>
      </c>
      <c r="F28" s="21">
        <v>122649</v>
      </c>
      <c r="G28" s="25">
        <v>803</v>
      </c>
      <c r="H28" s="26">
        <v>312945</v>
      </c>
      <c r="I28" s="27">
        <v>2057</v>
      </c>
      <c r="J28" s="21">
        <v>969506</v>
      </c>
      <c r="K28" s="25">
        <v>174</v>
      </c>
      <c r="L28" s="26">
        <v>69970</v>
      </c>
      <c r="M28" s="27">
        <v>5095</v>
      </c>
      <c r="N28" s="21">
        <v>1154384</v>
      </c>
      <c r="O28" s="25">
        <v>5034</v>
      </c>
      <c r="P28" s="26">
        <v>1672156</v>
      </c>
      <c r="Q28" s="27">
        <v>27523</v>
      </c>
      <c r="R28" s="21">
        <v>6293182</v>
      </c>
      <c r="S28" s="25">
        <v>35576</v>
      </c>
      <c r="T28" s="26">
        <v>9164962</v>
      </c>
      <c r="U28" s="27">
        <v>3558</v>
      </c>
      <c r="V28" s="21">
        <v>1047311</v>
      </c>
      <c r="W28" s="25">
        <v>12545</v>
      </c>
      <c r="X28" s="26">
        <v>1574604</v>
      </c>
      <c r="Y28" s="58">
        <v>93642</v>
      </c>
      <c r="Z28" s="59">
        <v>22381669</v>
      </c>
    </row>
    <row r="29" spans="1:26" ht="18.95" customHeight="1">
      <c r="A29" s="22"/>
      <c r="B29" s="194"/>
      <c r="C29" s="7"/>
      <c r="D29" s="57" t="s">
        <v>24</v>
      </c>
      <c r="E29" s="27">
        <v>1952</v>
      </c>
      <c r="F29" s="21">
        <v>259115</v>
      </c>
      <c r="G29" s="25">
        <v>1441</v>
      </c>
      <c r="H29" s="26">
        <v>505718</v>
      </c>
      <c r="I29" s="27">
        <v>2345</v>
      </c>
      <c r="J29" s="21">
        <v>2336596</v>
      </c>
      <c r="K29" s="25">
        <v>557</v>
      </c>
      <c r="L29" s="26">
        <v>190339</v>
      </c>
      <c r="M29" s="27">
        <v>9195</v>
      </c>
      <c r="N29" s="21">
        <v>2156959</v>
      </c>
      <c r="O29" s="25">
        <v>3744</v>
      </c>
      <c r="P29" s="26">
        <v>1136862</v>
      </c>
      <c r="Q29" s="27">
        <v>62307</v>
      </c>
      <c r="R29" s="21">
        <v>11828677</v>
      </c>
      <c r="S29" s="25">
        <v>25401</v>
      </c>
      <c r="T29" s="26">
        <v>2110769</v>
      </c>
      <c r="U29" s="27">
        <v>7039</v>
      </c>
      <c r="V29" s="21">
        <v>2393708</v>
      </c>
      <c r="W29" s="25">
        <v>21323</v>
      </c>
      <c r="X29" s="26">
        <v>1936539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194"/>
      <c r="C30" s="7"/>
      <c r="D30" s="60" t="s">
        <v>44</v>
      </c>
      <c r="E30" s="211">
        <v>64.7</v>
      </c>
      <c r="F30" s="212"/>
      <c r="G30" s="211">
        <v>55.6</v>
      </c>
      <c r="H30" s="212"/>
      <c r="I30" s="211">
        <v>86.4</v>
      </c>
      <c r="J30" s="212"/>
      <c r="K30" s="211">
        <v>68.4</v>
      </c>
      <c r="L30" s="212"/>
      <c r="M30" s="211">
        <v>60.3</v>
      </c>
      <c r="N30" s="212"/>
      <c r="O30" s="211">
        <v>134</v>
      </c>
      <c r="P30" s="212"/>
      <c r="Q30" s="211">
        <v>44.3</v>
      </c>
      <c r="R30" s="212"/>
      <c r="S30" s="211">
        <v>142.3</v>
      </c>
      <c r="T30" s="212"/>
      <c r="U30" s="211">
        <v>48.7</v>
      </c>
      <c r="V30" s="212"/>
      <c r="W30" s="211">
        <v>51.3</v>
      </c>
      <c r="X30" s="212"/>
      <c r="Y30" s="211">
        <v>68.6</v>
      </c>
      <c r="Z30" s="212"/>
    </row>
    <row r="31" spans="1:26" ht="18.95" customHeight="1">
      <c r="A31" s="22"/>
      <c r="B31" s="194"/>
      <c r="C31" s="4" t="s">
        <v>45</v>
      </c>
      <c r="D31" s="125" t="s">
        <v>21</v>
      </c>
      <c r="E31" s="94">
        <f>E20-E27</f>
        <v>473</v>
      </c>
      <c r="F31" s="95">
        <f aca="true" t="shared" si="14" ref="F31:Z33">F20-F27</f>
        <v>141327</v>
      </c>
      <c r="G31" s="96">
        <f t="shared" si="14"/>
        <v>236</v>
      </c>
      <c r="H31" s="97">
        <f t="shared" si="14"/>
        <v>54445</v>
      </c>
      <c r="I31" s="94">
        <f t="shared" si="14"/>
        <v>910</v>
      </c>
      <c r="J31" s="95">
        <f t="shared" si="14"/>
        <v>4894511</v>
      </c>
      <c r="K31" s="96">
        <f t="shared" si="14"/>
        <v>1272</v>
      </c>
      <c r="L31" s="97">
        <f t="shared" si="14"/>
        <v>3330910</v>
      </c>
      <c r="M31" s="94">
        <f t="shared" si="14"/>
        <v>3024</v>
      </c>
      <c r="N31" s="95">
        <f t="shared" si="14"/>
        <v>861119</v>
      </c>
      <c r="O31" s="96">
        <f t="shared" si="14"/>
        <v>-27</v>
      </c>
      <c r="P31" s="97">
        <f t="shared" si="14"/>
        <v>-101884</v>
      </c>
      <c r="Q31" s="94">
        <f t="shared" si="14"/>
        <v>1839</v>
      </c>
      <c r="R31" s="95">
        <f t="shared" si="14"/>
        <v>5313413</v>
      </c>
      <c r="S31" s="96">
        <f t="shared" si="14"/>
        <v>12940</v>
      </c>
      <c r="T31" s="97">
        <f t="shared" si="14"/>
        <v>913873</v>
      </c>
      <c r="U31" s="94">
        <f t="shared" si="14"/>
        <v>1604</v>
      </c>
      <c r="V31" s="95">
        <f t="shared" si="14"/>
        <v>423602</v>
      </c>
      <c r="W31" s="96">
        <f t="shared" si="14"/>
        <v>-1577</v>
      </c>
      <c r="X31" s="97">
        <f t="shared" si="14"/>
        <v>331485</v>
      </c>
      <c r="Y31" s="94">
        <f t="shared" si="14"/>
        <v>20694</v>
      </c>
      <c r="Z31" s="95">
        <f t="shared" si="14"/>
        <v>10862801</v>
      </c>
    </row>
    <row r="32" spans="1:26" ht="18.95" customHeight="1">
      <c r="A32" s="22" t="s">
        <v>46</v>
      </c>
      <c r="B32" s="194"/>
      <c r="C32" s="7"/>
      <c r="D32" s="128" t="s">
        <v>22</v>
      </c>
      <c r="E32" s="98">
        <f aca="true" t="shared" si="15" ref="E32:T33">E21-E28</f>
        <v>-282</v>
      </c>
      <c r="F32" s="99">
        <f t="shared" si="15"/>
        <v>-31209</v>
      </c>
      <c r="G32" s="100">
        <f t="shared" si="15"/>
        <v>120</v>
      </c>
      <c r="H32" s="101">
        <f t="shared" si="15"/>
        <v>3460</v>
      </c>
      <c r="I32" s="98">
        <f t="shared" si="15"/>
        <v>1167</v>
      </c>
      <c r="J32" s="99">
        <f t="shared" si="15"/>
        <v>4904602</v>
      </c>
      <c r="K32" s="100">
        <f t="shared" si="15"/>
        <v>637</v>
      </c>
      <c r="L32" s="101">
        <f t="shared" si="15"/>
        <v>1901124</v>
      </c>
      <c r="M32" s="98">
        <f t="shared" si="15"/>
        <v>4762</v>
      </c>
      <c r="N32" s="99">
        <f t="shared" si="15"/>
        <v>775341</v>
      </c>
      <c r="O32" s="100">
        <f t="shared" si="15"/>
        <v>57</v>
      </c>
      <c r="P32" s="101">
        <f t="shared" si="15"/>
        <v>-41335</v>
      </c>
      <c r="Q32" s="98">
        <f t="shared" si="15"/>
        <v>3220</v>
      </c>
      <c r="R32" s="99">
        <f t="shared" si="15"/>
        <v>-165604</v>
      </c>
      <c r="S32" s="100">
        <f t="shared" si="15"/>
        <v>13121</v>
      </c>
      <c r="T32" s="101">
        <f t="shared" si="15"/>
        <v>1089967</v>
      </c>
      <c r="U32" s="98">
        <f t="shared" si="14"/>
        <v>758</v>
      </c>
      <c r="V32" s="99">
        <f t="shared" si="14"/>
        <v>627547</v>
      </c>
      <c r="W32" s="100">
        <f t="shared" si="14"/>
        <v>-3173</v>
      </c>
      <c r="X32" s="101">
        <f t="shared" si="14"/>
        <v>350956</v>
      </c>
      <c r="Y32" s="98">
        <f t="shared" si="14"/>
        <v>20387</v>
      </c>
      <c r="Z32" s="99">
        <f t="shared" si="14"/>
        <v>9414849</v>
      </c>
    </row>
    <row r="33" spans="1:26" ht="18.95" customHeight="1">
      <c r="A33" s="22"/>
      <c r="B33" s="194"/>
      <c r="C33" s="7"/>
      <c r="D33" s="128" t="s">
        <v>24</v>
      </c>
      <c r="E33" s="98">
        <f t="shared" si="15"/>
        <v>1201</v>
      </c>
      <c r="F33" s="99">
        <f t="shared" si="14"/>
        <v>364493</v>
      </c>
      <c r="G33" s="100">
        <f t="shared" si="14"/>
        <v>-262</v>
      </c>
      <c r="H33" s="101">
        <f t="shared" si="14"/>
        <v>7506</v>
      </c>
      <c r="I33" s="98">
        <f t="shared" si="14"/>
        <v>-496</v>
      </c>
      <c r="J33" s="99">
        <f t="shared" si="14"/>
        <v>-552892</v>
      </c>
      <c r="K33" s="100">
        <f t="shared" si="14"/>
        <v>3123</v>
      </c>
      <c r="L33" s="101">
        <f t="shared" si="14"/>
        <v>4803972</v>
      </c>
      <c r="M33" s="98">
        <f t="shared" si="14"/>
        <v>4447.1</v>
      </c>
      <c r="N33" s="99">
        <f t="shared" si="14"/>
        <v>886326</v>
      </c>
      <c r="O33" s="100">
        <f t="shared" si="14"/>
        <v>695</v>
      </c>
      <c r="P33" s="101">
        <f t="shared" si="14"/>
        <v>111446</v>
      </c>
      <c r="Q33" s="98">
        <f t="shared" si="14"/>
        <v>-4122</v>
      </c>
      <c r="R33" s="99">
        <f t="shared" si="14"/>
        <v>-1661729</v>
      </c>
      <c r="S33" s="100">
        <f t="shared" si="14"/>
        <v>3247</v>
      </c>
      <c r="T33" s="101">
        <f t="shared" si="14"/>
        <v>540846</v>
      </c>
      <c r="U33" s="98">
        <f t="shared" si="14"/>
        <v>-2734</v>
      </c>
      <c r="V33" s="99">
        <f t="shared" si="14"/>
        <v>-1415907</v>
      </c>
      <c r="W33" s="100">
        <f t="shared" si="14"/>
        <v>-13495</v>
      </c>
      <c r="X33" s="101">
        <f t="shared" si="14"/>
        <v>-66670</v>
      </c>
      <c r="Y33" s="98">
        <f t="shared" si="14"/>
        <v>-8395.899999999994</v>
      </c>
      <c r="Z33" s="99">
        <f t="shared" si="14"/>
        <v>3017391</v>
      </c>
    </row>
    <row r="34" spans="1:26" ht="18.95" customHeight="1" thickBot="1">
      <c r="A34" s="22" t="s">
        <v>47</v>
      </c>
      <c r="B34" s="194"/>
      <c r="C34" s="61"/>
      <c r="D34" s="28" t="s">
        <v>44</v>
      </c>
      <c r="E34" s="197">
        <f>+E23-E30</f>
        <v>-21.925705329153608</v>
      </c>
      <c r="F34" s="198"/>
      <c r="G34" s="199">
        <f aca="true" t="shared" si="16" ref="G34">+G23-G30</f>
        <v>33.93860210141617</v>
      </c>
      <c r="H34" s="200"/>
      <c r="I34" s="197">
        <f aca="true" t="shared" si="17" ref="I34">+I23-I30</f>
        <v>64.05199120449547</v>
      </c>
      <c r="J34" s="198"/>
      <c r="K34" s="199">
        <f aca="true" t="shared" si="18" ref="K34">+K23-K30</f>
        <v>-14.641408934707911</v>
      </c>
      <c r="L34" s="200"/>
      <c r="M34" s="197">
        <f aca="true" t="shared" si="19" ref="M34">+M23-M30</f>
        <v>9.894044945096994</v>
      </c>
      <c r="N34" s="198"/>
      <c r="O34" s="199">
        <f aca="true" t="shared" si="20" ref="O34">+O23-O30</f>
        <v>-9.693331689880438</v>
      </c>
      <c r="P34" s="200"/>
      <c r="Q34" s="197">
        <f aca="true" t="shared" si="21" ref="Q34">+Q23-Q30</f>
        <v>8.13330286808548</v>
      </c>
      <c r="R34" s="198"/>
      <c r="S34" s="199">
        <f aca="true" t="shared" si="22" ref="S34">+S23-S30</f>
        <v>35.80214985138855</v>
      </c>
      <c r="T34" s="200"/>
      <c r="U34" s="197">
        <f aca="true" t="shared" si="23" ref="U34">+U23-U30</f>
        <v>39.276539589442805</v>
      </c>
      <c r="V34" s="198"/>
      <c r="W34" s="199">
        <f aca="true" t="shared" si="24" ref="W34">+W23-W30</f>
        <v>57.156911440652735</v>
      </c>
      <c r="X34" s="200"/>
      <c r="Y34" s="197">
        <f aca="true" t="shared" si="25" ref="Y34">+Y23-Y30</f>
        <v>19.320207585244006</v>
      </c>
      <c r="Z34" s="198"/>
    </row>
    <row r="35" spans="1:26" ht="18.95" customHeight="1">
      <c r="A35" s="22"/>
      <c r="B35" s="194"/>
      <c r="C35" s="7" t="s">
        <v>48</v>
      </c>
      <c r="D35" s="62" t="s">
        <v>21</v>
      </c>
      <c r="E35" s="63">
        <f aca="true" t="shared" si="26" ref="E35:Z37">E20/E27*100</f>
        <v>137.50991276764472</v>
      </c>
      <c r="F35" s="64">
        <f t="shared" si="26"/>
        <v>244.64812085482683</v>
      </c>
      <c r="G35" s="65">
        <f t="shared" si="26"/>
        <v>129.46317103620476</v>
      </c>
      <c r="H35" s="66">
        <f t="shared" si="26"/>
        <v>118.24099760114717</v>
      </c>
      <c r="I35" s="63">
        <f t="shared" si="26"/>
        <v>144.96047430830038</v>
      </c>
      <c r="J35" s="64">
        <f t="shared" si="26"/>
        <v>612.9385565022375</v>
      </c>
      <c r="K35" s="65">
        <f t="shared" si="26"/>
        <v>402.85714285714283</v>
      </c>
      <c r="L35" s="66">
        <f t="shared" si="26"/>
        <v>3258.218606591573</v>
      </c>
      <c r="M35" s="63">
        <f t="shared" si="26"/>
        <v>153.51265262785347</v>
      </c>
      <c r="N35" s="64">
        <f t="shared" si="26"/>
        <v>169.75198939851475</v>
      </c>
      <c r="O35" s="65">
        <f t="shared" si="26"/>
        <v>99.46225851424019</v>
      </c>
      <c r="P35" s="66">
        <f t="shared" si="26"/>
        <v>94.06510420610779</v>
      </c>
      <c r="Q35" s="63">
        <f t="shared" si="26"/>
        <v>106.64955163436505</v>
      </c>
      <c r="R35" s="64">
        <f t="shared" si="26"/>
        <v>1027.6031710284894</v>
      </c>
      <c r="S35" s="65">
        <f t="shared" si="26"/>
        <v>135.9085359085359</v>
      </c>
      <c r="T35" s="66">
        <f t="shared" si="26"/>
        <v>109.69737646329764</v>
      </c>
      <c r="U35" s="63">
        <f t="shared" si="26"/>
        <v>147.45562130177515</v>
      </c>
      <c r="V35" s="64">
        <f t="shared" si="26"/>
        <v>138.25035261312968</v>
      </c>
      <c r="W35" s="65">
        <f t="shared" si="26"/>
        <v>84.85983102918587</v>
      </c>
      <c r="X35" s="66">
        <f t="shared" si="26"/>
        <v>121.23174003744386</v>
      </c>
      <c r="Y35" s="63">
        <f t="shared" si="26"/>
        <v>122.33181533680097</v>
      </c>
      <c r="Z35" s="64">
        <f t="shared" si="26"/>
        <v>148.5541608500133</v>
      </c>
    </row>
    <row r="36" spans="1:26" ht="18.95" customHeight="1">
      <c r="A36" s="22" t="s">
        <v>49</v>
      </c>
      <c r="B36" s="194"/>
      <c r="C36" s="7" t="s">
        <v>62</v>
      </c>
      <c r="D36" s="60" t="s">
        <v>22</v>
      </c>
      <c r="E36" s="67">
        <f t="shared" si="26"/>
        <v>77.9169929522318</v>
      </c>
      <c r="F36" s="68">
        <f t="shared" si="26"/>
        <v>74.55421568867256</v>
      </c>
      <c r="G36" s="69">
        <f t="shared" si="26"/>
        <v>114.94396014943959</v>
      </c>
      <c r="H36" s="70">
        <f t="shared" si="26"/>
        <v>101.10562558916104</v>
      </c>
      <c r="I36" s="67">
        <f t="shared" si="26"/>
        <v>156.7331064657268</v>
      </c>
      <c r="J36" s="68">
        <f t="shared" si="26"/>
        <v>605.8867093138156</v>
      </c>
      <c r="K36" s="69">
        <f t="shared" si="26"/>
        <v>466.0919540229885</v>
      </c>
      <c r="L36" s="70">
        <f t="shared" si="26"/>
        <v>2817.0558810918965</v>
      </c>
      <c r="M36" s="67">
        <f t="shared" si="26"/>
        <v>193.4641805691855</v>
      </c>
      <c r="N36" s="68">
        <f t="shared" si="26"/>
        <v>167.1649121955952</v>
      </c>
      <c r="O36" s="69">
        <f t="shared" si="26"/>
        <v>101.13230035756852</v>
      </c>
      <c r="P36" s="70">
        <f t="shared" si="26"/>
        <v>97.52804164204775</v>
      </c>
      <c r="Q36" s="67">
        <f t="shared" si="26"/>
        <v>111.6993060349526</v>
      </c>
      <c r="R36" s="68">
        <f t="shared" si="26"/>
        <v>97.36851723023425</v>
      </c>
      <c r="S36" s="69">
        <f t="shared" si="26"/>
        <v>136.88160557679333</v>
      </c>
      <c r="T36" s="70">
        <f t="shared" si="26"/>
        <v>111.89276071193748</v>
      </c>
      <c r="U36" s="67">
        <f t="shared" si="26"/>
        <v>121.30410342889265</v>
      </c>
      <c r="V36" s="68">
        <f t="shared" si="26"/>
        <v>159.9198327908329</v>
      </c>
      <c r="W36" s="69">
        <f t="shared" si="26"/>
        <v>74.70705460342766</v>
      </c>
      <c r="X36" s="70">
        <f t="shared" si="26"/>
        <v>122.28852460682178</v>
      </c>
      <c r="Y36" s="67">
        <f t="shared" si="26"/>
        <v>121.77121377159821</v>
      </c>
      <c r="Z36" s="68">
        <f t="shared" si="26"/>
        <v>142.06499971025394</v>
      </c>
    </row>
    <row r="37" spans="1:26" ht="18.95" customHeight="1" thickBot="1">
      <c r="A37" s="22"/>
      <c r="B37" s="195"/>
      <c r="C37" s="61"/>
      <c r="D37" s="47" t="s">
        <v>24</v>
      </c>
      <c r="E37" s="71">
        <f t="shared" si="26"/>
        <v>161.5266393442623</v>
      </c>
      <c r="F37" s="72">
        <f t="shared" si="26"/>
        <v>240.66842907589296</v>
      </c>
      <c r="G37" s="73">
        <f t="shared" si="26"/>
        <v>81.81818181818183</v>
      </c>
      <c r="H37" s="74">
        <f t="shared" si="26"/>
        <v>101.48422638703785</v>
      </c>
      <c r="I37" s="71">
        <f t="shared" si="26"/>
        <v>78.84861407249467</v>
      </c>
      <c r="J37" s="72">
        <f t="shared" si="26"/>
        <v>76.33771520622307</v>
      </c>
      <c r="K37" s="73">
        <f t="shared" si="26"/>
        <v>660.6822262118492</v>
      </c>
      <c r="L37" s="74">
        <f t="shared" si="26"/>
        <v>2623.9031412374766</v>
      </c>
      <c r="M37" s="71">
        <f t="shared" si="26"/>
        <v>148.36432843936922</v>
      </c>
      <c r="N37" s="72">
        <f t="shared" si="26"/>
        <v>141.09146256372978</v>
      </c>
      <c r="O37" s="73">
        <f t="shared" si="26"/>
        <v>118.56303418803418</v>
      </c>
      <c r="P37" s="74">
        <f t="shared" si="26"/>
        <v>109.80294881876604</v>
      </c>
      <c r="Q37" s="71">
        <f t="shared" si="26"/>
        <v>93.38437093745486</v>
      </c>
      <c r="R37" s="72">
        <f t="shared" si="26"/>
        <v>85.95169180796805</v>
      </c>
      <c r="S37" s="73">
        <f t="shared" si="26"/>
        <v>112.78296130073619</v>
      </c>
      <c r="T37" s="74">
        <f t="shared" si="26"/>
        <v>125.62317335530322</v>
      </c>
      <c r="U37" s="71">
        <f t="shared" si="26"/>
        <v>61.15925557607614</v>
      </c>
      <c r="V37" s="72">
        <f t="shared" si="26"/>
        <v>40.848800271378124</v>
      </c>
      <c r="W37" s="73">
        <f t="shared" si="26"/>
        <v>36.71153214838437</v>
      </c>
      <c r="X37" s="74">
        <f t="shared" si="26"/>
        <v>96.5572601429664</v>
      </c>
      <c r="Y37" s="71">
        <f t="shared" si="26"/>
        <v>93.79478803287412</v>
      </c>
      <c r="Z37" s="72">
        <f t="shared" si="26"/>
        <v>112.13983812374369</v>
      </c>
    </row>
    <row r="38" ht="5.25" customHeight="1" thickBot="1">
      <c r="A38" s="22"/>
    </row>
    <row r="39" spans="1:26" ht="18.95" customHeight="1">
      <c r="A39" s="22" t="s">
        <v>50</v>
      </c>
      <c r="B39" s="201" t="s">
        <v>51</v>
      </c>
      <c r="C39" s="12" t="s">
        <v>43</v>
      </c>
      <c r="D39" s="124" t="s">
        <v>21</v>
      </c>
      <c r="E39" s="13"/>
      <c r="F39" s="14">
        <v>119444</v>
      </c>
      <c r="G39" s="13" t="e">
        <f>+#REF!</f>
        <v>#REF!</v>
      </c>
      <c r="H39" s="14" t="e">
        <f>+#REF!</f>
        <v>#REF!</v>
      </c>
      <c r="I39" s="13" t="e">
        <f>+#REF!</f>
        <v>#REF!</v>
      </c>
      <c r="J39" s="14" t="e">
        <f>+#REF!</f>
        <v>#REF!</v>
      </c>
      <c r="K39" s="13" t="e">
        <f>+#REF!</f>
        <v>#REF!</v>
      </c>
      <c r="L39" s="14" t="e">
        <f>+#REF!</f>
        <v>#REF!</v>
      </c>
      <c r="M39" s="13" t="e">
        <f>+#REF!</f>
        <v>#REF!</v>
      </c>
      <c r="N39" s="14" t="e">
        <f>+#REF!</f>
        <v>#REF!</v>
      </c>
      <c r="O39" s="13" t="e">
        <f>+#REF!</f>
        <v>#REF!</v>
      </c>
      <c r="P39" s="14" t="e">
        <f>+#REF!</f>
        <v>#REF!</v>
      </c>
      <c r="Q39" s="13" t="e">
        <f>+#REF!</f>
        <v>#REF!</v>
      </c>
      <c r="R39" s="14" t="e">
        <f>+#REF!</f>
        <v>#REF!</v>
      </c>
      <c r="S39" s="25" t="e">
        <f>+#REF!</f>
        <v>#REF!</v>
      </c>
      <c r="T39" s="26" t="e">
        <f>+#REF!</f>
        <v>#REF!</v>
      </c>
      <c r="U39" s="13" t="e">
        <f>+#REF!</f>
        <v>#REF!</v>
      </c>
      <c r="V39" s="14" t="e">
        <f>+#REF!</f>
        <v>#REF!</v>
      </c>
      <c r="W39" s="13" t="e">
        <f>+#REF!</f>
        <v>#REF!</v>
      </c>
      <c r="X39" s="14" t="e">
        <f>+#REF!</f>
        <v>#REF!</v>
      </c>
      <c r="Y39" s="55" t="e">
        <f>+#REF!</f>
        <v>#REF!</v>
      </c>
      <c r="Z39" s="56" t="e">
        <f>+#REF!</f>
        <v>#REF!</v>
      </c>
    </row>
    <row r="40" spans="1:26" ht="18.95" customHeight="1">
      <c r="A40" s="22"/>
      <c r="B40" s="202"/>
      <c r="C40" s="22"/>
      <c r="D40" s="129" t="s">
        <v>22</v>
      </c>
      <c r="E40" s="27"/>
      <c r="F40" s="21">
        <v>237249</v>
      </c>
      <c r="G40" s="27" t="e">
        <f>+#REF!</f>
        <v>#REF!</v>
      </c>
      <c r="H40" s="21" t="e">
        <f>+#REF!</f>
        <v>#REF!</v>
      </c>
      <c r="I40" s="27" t="e">
        <f>+#REF!</f>
        <v>#REF!</v>
      </c>
      <c r="J40" s="21" t="e">
        <f>+#REF!</f>
        <v>#REF!</v>
      </c>
      <c r="K40" s="27" t="e">
        <f>+#REF!</f>
        <v>#REF!</v>
      </c>
      <c r="L40" s="21" t="e">
        <f>+#REF!</f>
        <v>#REF!</v>
      </c>
      <c r="M40" s="27" t="e">
        <f>+#REF!</f>
        <v>#REF!</v>
      </c>
      <c r="N40" s="21" t="e">
        <f>+#REF!</f>
        <v>#REF!</v>
      </c>
      <c r="O40" s="27" t="e">
        <f>+#REF!</f>
        <v>#REF!</v>
      </c>
      <c r="P40" s="21" t="e">
        <f>+#REF!</f>
        <v>#REF!</v>
      </c>
      <c r="Q40" s="27" t="e">
        <f>+#REF!</f>
        <v>#REF!</v>
      </c>
      <c r="R40" s="21" t="e">
        <f>+#REF!</f>
        <v>#REF!</v>
      </c>
      <c r="S40" s="25" t="e">
        <f>+#REF!</f>
        <v>#REF!</v>
      </c>
      <c r="T40" s="26" t="e">
        <f>+#REF!</f>
        <v>#REF!</v>
      </c>
      <c r="U40" s="27" t="e">
        <f>+#REF!</f>
        <v>#REF!</v>
      </c>
      <c r="V40" s="21" t="e">
        <f>+#REF!</f>
        <v>#REF!</v>
      </c>
      <c r="W40" s="27" t="e">
        <f>+#REF!</f>
        <v>#REF!</v>
      </c>
      <c r="X40" s="21" t="e">
        <f>+#REF!</f>
        <v>#REF!</v>
      </c>
      <c r="Y40" s="58" t="e">
        <f>+#REF!</f>
        <v>#REF!</v>
      </c>
      <c r="Z40" s="59" t="e">
        <f>+#REF!</f>
        <v>#REF!</v>
      </c>
    </row>
    <row r="41" spans="1:26" ht="18.95" customHeight="1">
      <c r="A41" s="22" t="s">
        <v>52</v>
      </c>
      <c r="B41" s="202"/>
      <c r="C41" s="22"/>
      <c r="D41" s="129" t="s">
        <v>24</v>
      </c>
      <c r="E41" s="27">
        <v>3227</v>
      </c>
      <c r="F41" s="21">
        <v>476017</v>
      </c>
      <c r="G41" s="27">
        <v>1010</v>
      </c>
      <c r="H41" s="21" t="e">
        <f>+#REF!</f>
        <v>#REF!</v>
      </c>
      <c r="I41" s="27">
        <v>2244</v>
      </c>
      <c r="J41" s="21" t="e">
        <f>+#REF!</f>
        <v>#REF!</v>
      </c>
      <c r="K41" s="27">
        <v>976</v>
      </c>
      <c r="L41" s="21" t="e">
        <f>+#REF!</f>
        <v>#REF!</v>
      </c>
      <c r="M41" s="27">
        <v>12759</v>
      </c>
      <c r="N41" s="21" t="e">
        <f>+#REF!</f>
        <v>#REF!</v>
      </c>
      <c r="O41" s="27">
        <v>3674</v>
      </c>
      <c r="P41" s="21" t="e">
        <f>+#REF!</f>
        <v>#REF!</v>
      </c>
      <c r="Q41" s="27">
        <v>56700</v>
      </c>
      <c r="R41" s="21" t="e">
        <f>+#REF!</f>
        <v>#REF!</v>
      </c>
      <c r="S41" s="25">
        <v>26193</v>
      </c>
      <c r="T41" s="26" t="e">
        <f>+#REF!</f>
        <v>#REF!</v>
      </c>
      <c r="U41" s="27">
        <v>6266</v>
      </c>
      <c r="V41" s="21" t="e">
        <f>+#REF!</f>
        <v>#REF!</v>
      </c>
      <c r="W41" s="27">
        <v>8963</v>
      </c>
      <c r="X41" s="21" t="e">
        <f>+#REF!</f>
        <v>#REF!</v>
      </c>
      <c r="Y41" s="58">
        <v>131723</v>
      </c>
      <c r="Z41" s="59" t="e">
        <f>+#REF!</f>
        <v>#REF!</v>
      </c>
    </row>
    <row r="42" spans="1:26" ht="18.95" customHeight="1" thickBot="1">
      <c r="A42" s="22"/>
      <c r="B42" s="202"/>
      <c r="C42" s="22"/>
      <c r="D42" s="130" t="s">
        <v>44</v>
      </c>
      <c r="E42" s="204">
        <f>+(1256+1668)/(2414+2826)*100</f>
        <v>55.80152671755725</v>
      </c>
      <c r="F42" s="198" t="e">
        <f>+#REF!</f>
        <v>#REF!</v>
      </c>
      <c r="G42" s="204" t="e">
        <f>+#REF!</f>
        <v>#REF!</v>
      </c>
      <c r="H42" s="198" t="e">
        <f>+#REF!</f>
        <v>#REF!</v>
      </c>
      <c r="I42" s="204" t="e">
        <f>+#REF!</f>
        <v>#REF!</v>
      </c>
      <c r="J42" s="198" t="e">
        <f>+#REF!</f>
        <v>#REF!</v>
      </c>
      <c r="K42" s="204" t="e">
        <f>+#REF!</f>
        <v>#REF!</v>
      </c>
      <c r="L42" s="198" t="e">
        <f>+#REF!</f>
        <v>#REF!</v>
      </c>
      <c r="M42" s="204" t="e">
        <f>+#REF!</f>
        <v>#REF!</v>
      </c>
      <c r="N42" s="198" t="e">
        <f>+#REF!</f>
        <v>#REF!</v>
      </c>
      <c r="O42" s="204" t="e">
        <f>+#REF!</f>
        <v>#REF!</v>
      </c>
      <c r="P42" s="198" t="e">
        <f>+#REF!</f>
        <v>#REF!</v>
      </c>
      <c r="Q42" s="204" t="e">
        <f>+#REF!</f>
        <v>#REF!</v>
      </c>
      <c r="R42" s="198" t="e">
        <f>+#REF!</f>
        <v>#REF!</v>
      </c>
      <c r="S42" s="204" t="e">
        <f>+#REF!</f>
        <v>#REF!</v>
      </c>
      <c r="T42" s="198" t="e">
        <f>+#REF!</f>
        <v>#REF!</v>
      </c>
      <c r="U42" s="204" t="e">
        <f>+#REF!</f>
        <v>#REF!</v>
      </c>
      <c r="V42" s="198" t="e">
        <f>+#REF!</f>
        <v>#REF!</v>
      </c>
      <c r="W42" s="204" t="e">
        <f>+#REF!</f>
        <v>#REF!</v>
      </c>
      <c r="X42" s="198" t="e">
        <f>+#REF!</f>
        <v>#REF!</v>
      </c>
      <c r="Y42" s="204" t="e">
        <f>+#REF!</f>
        <v>#REF!</v>
      </c>
      <c r="Z42" s="198" t="e">
        <f>+#REF!</f>
        <v>#REF!</v>
      </c>
    </row>
    <row r="43" spans="1:26" ht="18.95" customHeight="1">
      <c r="A43" s="22"/>
      <c r="B43" s="202"/>
      <c r="C43" s="12" t="s">
        <v>45</v>
      </c>
      <c r="D43" s="124" t="s">
        <v>21</v>
      </c>
      <c r="E43" s="94">
        <f aca="true" t="shared" si="27" ref="E43:Z46">E20-E39</f>
        <v>1734</v>
      </c>
      <c r="F43" s="97">
        <f t="shared" si="27"/>
        <v>119587</v>
      </c>
      <c r="G43" s="94" t="e">
        <f t="shared" si="27"/>
        <v>#REF!</v>
      </c>
      <c r="H43" s="95" t="e">
        <f t="shared" si="27"/>
        <v>#REF!</v>
      </c>
      <c r="I43" s="96" t="e">
        <f t="shared" si="27"/>
        <v>#REF!</v>
      </c>
      <c r="J43" s="97" t="e">
        <f t="shared" si="27"/>
        <v>#REF!</v>
      </c>
      <c r="K43" s="94" t="e">
        <f t="shared" si="27"/>
        <v>#REF!</v>
      </c>
      <c r="L43" s="95" t="e">
        <f t="shared" si="27"/>
        <v>#REF!</v>
      </c>
      <c r="M43" s="96" t="e">
        <f t="shared" si="27"/>
        <v>#REF!</v>
      </c>
      <c r="N43" s="97" t="e">
        <f t="shared" si="27"/>
        <v>#REF!</v>
      </c>
      <c r="O43" s="94" t="e">
        <f t="shared" si="27"/>
        <v>#REF!</v>
      </c>
      <c r="P43" s="95" t="e">
        <f t="shared" si="27"/>
        <v>#REF!</v>
      </c>
      <c r="Q43" s="96" t="e">
        <f t="shared" si="27"/>
        <v>#REF!</v>
      </c>
      <c r="R43" s="97" t="e">
        <f t="shared" si="27"/>
        <v>#REF!</v>
      </c>
      <c r="S43" s="94" t="e">
        <f t="shared" si="27"/>
        <v>#REF!</v>
      </c>
      <c r="T43" s="95" t="e">
        <f t="shared" si="27"/>
        <v>#REF!</v>
      </c>
      <c r="U43" s="96" t="e">
        <f t="shared" si="27"/>
        <v>#REF!</v>
      </c>
      <c r="V43" s="97" t="e">
        <f t="shared" si="27"/>
        <v>#REF!</v>
      </c>
      <c r="W43" s="94" t="e">
        <f t="shared" si="27"/>
        <v>#REF!</v>
      </c>
      <c r="X43" s="95" t="e">
        <f t="shared" si="27"/>
        <v>#REF!</v>
      </c>
      <c r="Y43" s="94" t="e">
        <f t="shared" si="27"/>
        <v>#REF!</v>
      </c>
      <c r="Z43" s="95" t="e">
        <f t="shared" si="27"/>
        <v>#REF!</v>
      </c>
    </row>
    <row r="44" spans="1:26" ht="18.95" customHeight="1">
      <c r="A44" s="22"/>
      <c r="B44" s="202"/>
      <c r="C44" s="22"/>
      <c r="D44" s="129" t="s">
        <v>22</v>
      </c>
      <c r="E44" s="98">
        <f t="shared" si="27"/>
        <v>995</v>
      </c>
      <c r="F44" s="101">
        <f t="shared" si="27"/>
        <v>-145809</v>
      </c>
      <c r="G44" s="98" t="e">
        <f t="shared" si="27"/>
        <v>#REF!</v>
      </c>
      <c r="H44" s="99" t="e">
        <f t="shared" si="27"/>
        <v>#REF!</v>
      </c>
      <c r="I44" s="100" t="e">
        <f t="shared" si="27"/>
        <v>#REF!</v>
      </c>
      <c r="J44" s="101" t="e">
        <f t="shared" si="27"/>
        <v>#REF!</v>
      </c>
      <c r="K44" s="98" t="e">
        <f t="shared" si="27"/>
        <v>#REF!</v>
      </c>
      <c r="L44" s="99" t="e">
        <f t="shared" si="27"/>
        <v>#REF!</v>
      </c>
      <c r="M44" s="100" t="e">
        <f t="shared" si="27"/>
        <v>#REF!</v>
      </c>
      <c r="N44" s="101" t="e">
        <f t="shared" si="27"/>
        <v>#REF!</v>
      </c>
      <c r="O44" s="98" t="e">
        <f t="shared" si="27"/>
        <v>#REF!</v>
      </c>
      <c r="P44" s="99" t="e">
        <f t="shared" si="27"/>
        <v>#REF!</v>
      </c>
      <c r="Q44" s="100" t="e">
        <f t="shared" si="27"/>
        <v>#REF!</v>
      </c>
      <c r="R44" s="101" t="e">
        <f t="shared" si="27"/>
        <v>#REF!</v>
      </c>
      <c r="S44" s="98" t="e">
        <f t="shared" si="27"/>
        <v>#REF!</v>
      </c>
      <c r="T44" s="99" t="e">
        <f t="shared" si="27"/>
        <v>#REF!</v>
      </c>
      <c r="U44" s="100" t="e">
        <f t="shared" si="27"/>
        <v>#REF!</v>
      </c>
      <c r="V44" s="101" t="e">
        <f t="shared" si="27"/>
        <v>#REF!</v>
      </c>
      <c r="W44" s="98" t="e">
        <f t="shared" si="27"/>
        <v>#REF!</v>
      </c>
      <c r="X44" s="99" t="e">
        <f t="shared" si="27"/>
        <v>#REF!</v>
      </c>
      <c r="Y44" s="98" t="e">
        <f t="shared" si="27"/>
        <v>#REF!</v>
      </c>
      <c r="Z44" s="99" t="e">
        <f t="shared" si="27"/>
        <v>#REF!</v>
      </c>
    </row>
    <row r="45" spans="1:26" ht="18.95" customHeight="1">
      <c r="A45" s="22"/>
      <c r="B45" s="202"/>
      <c r="C45" s="22"/>
      <c r="D45" s="129" t="s">
        <v>24</v>
      </c>
      <c r="E45" s="98">
        <f t="shared" si="27"/>
        <v>-74</v>
      </c>
      <c r="F45" s="101">
        <f t="shared" si="27"/>
        <v>147591</v>
      </c>
      <c r="G45" s="98">
        <f t="shared" si="27"/>
        <v>169</v>
      </c>
      <c r="H45" s="99" t="e">
        <f t="shared" si="27"/>
        <v>#REF!</v>
      </c>
      <c r="I45" s="100">
        <f t="shared" si="27"/>
        <v>-395</v>
      </c>
      <c r="J45" s="101" t="e">
        <f t="shared" si="27"/>
        <v>#REF!</v>
      </c>
      <c r="K45" s="98">
        <f t="shared" si="27"/>
        <v>2704</v>
      </c>
      <c r="L45" s="99" t="e">
        <f t="shared" si="27"/>
        <v>#REF!</v>
      </c>
      <c r="M45" s="100">
        <f t="shared" si="27"/>
        <v>883.1000000000004</v>
      </c>
      <c r="N45" s="101" t="e">
        <f t="shared" si="27"/>
        <v>#REF!</v>
      </c>
      <c r="O45" s="98">
        <f t="shared" si="27"/>
        <v>765</v>
      </c>
      <c r="P45" s="99" t="e">
        <f t="shared" si="27"/>
        <v>#REF!</v>
      </c>
      <c r="Q45" s="100">
        <f t="shared" si="27"/>
        <v>1485</v>
      </c>
      <c r="R45" s="101" t="e">
        <f t="shared" si="27"/>
        <v>#REF!</v>
      </c>
      <c r="S45" s="98">
        <f t="shared" si="27"/>
        <v>2455</v>
      </c>
      <c r="T45" s="99" t="e">
        <f t="shared" si="27"/>
        <v>#REF!</v>
      </c>
      <c r="U45" s="100">
        <f t="shared" si="27"/>
        <v>-1961</v>
      </c>
      <c r="V45" s="101" t="e">
        <f t="shared" si="27"/>
        <v>#REF!</v>
      </c>
      <c r="W45" s="98">
        <f t="shared" si="27"/>
        <v>-1135</v>
      </c>
      <c r="X45" s="99" t="e">
        <f t="shared" si="27"/>
        <v>#REF!</v>
      </c>
      <c r="Y45" s="98">
        <f t="shared" si="27"/>
        <v>-4814.899999999994</v>
      </c>
      <c r="Z45" s="99" t="e">
        <f t="shared" si="27"/>
        <v>#REF!</v>
      </c>
    </row>
    <row r="46" spans="1:38" ht="18.95" customHeight="1" thickBot="1">
      <c r="A46" s="22"/>
      <c r="B46" s="202"/>
      <c r="C46" s="46"/>
      <c r="D46" s="130" t="s">
        <v>44</v>
      </c>
      <c r="E46" s="204">
        <f>E23-E42</f>
        <v>-13.027232046710857</v>
      </c>
      <c r="F46" s="198"/>
      <c r="G46" s="204" t="e">
        <f>G23-G42</f>
        <v>#REF!</v>
      </c>
      <c r="H46" s="198"/>
      <c r="I46" s="204" t="e">
        <f>I23-I42</f>
        <v>#REF!</v>
      </c>
      <c r="J46" s="198"/>
      <c r="K46" s="204" t="e">
        <f>K23-K42</f>
        <v>#REF!</v>
      </c>
      <c r="L46" s="198"/>
      <c r="M46" s="204" t="e">
        <f>M23-M42</f>
        <v>#REF!</v>
      </c>
      <c r="N46" s="198"/>
      <c r="O46" s="204" t="e">
        <f t="shared" si="27"/>
        <v>#REF!</v>
      </c>
      <c r="P46" s="198"/>
      <c r="Q46" s="204" t="e">
        <f t="shared" si="27"/>
        <v>#REF!</v>
      </c>
      <c r="R46" s="198"/>
      <c r="S46" s="204" t="e">
        <f t="shared" si="27"/>
        <v>#REF!</v>
      </c>
      <c r="T46" s="198"/>
      <c r="U46" s="204" t="e">
        <f t="shared" si="27"/>
        <v>#REF!</v>
      </c>
      <c r="V46" s="198"/>
      <c r="W46" s="204" t="e">
        <f t="shared" si="27"/>
        <v>#REF!</v>
      </c>
      <c r="X46" s="198"/>
      <c r="Y46" s="204" t="e">
        <f t="shared" si="27"/>
        <v>#REF!</v>
      </c>
      <c r="Z46" s="198"/>
      <c r="AA46" s="205"/>
      <c r="AB46" s="206"/>
      <c r="AC46" s="205"/>
      <c r="AD46" s="206"/>
      <c r="AE46" s="205"/>
      <c r="AF46" s="206"/>
      <c r="AG46" s="133"/>
      <c r="AH46" s="134"/>
      <c r="AI46" s="133"/>
      <c r="AJ46" s="134"/>
      <c r="AK46" s="133"/>
      <c r="AL46" s="134"/>
    </row>
    <row r="47" spans="1:26" ht="18.95" customHeight="1">
      <c r="A47" s="22"/>
      <c r="B47" s="202"/>
      <c r="C47" s="22" t="s">
        <v>48</v>
      </c>
      <c r="D47" s="54" t="s">
        <v>21</v>
      </c>
      <c r="E47" s="75" t="e">
        <f aca="true" t="shared" si="28" ref="E47:Z49">E20/E39*100</f>
        <v>#DIV/0!</v>
      </c>
      <c r="F47" s="76">
        <f t="shared" si="28"/>
        <v>200.11972137570746</v>
      </c>
      <c r="G47" s="75" t="e">
        <f t="shared" si="28"/>
        <v>#REF!</v>
      </c>
      <c r="H47" s="77" t="e">
        <f t="shared" si="28"/>
        <v>#REF!</v>
      </c>
      <c r="I47" s="78" t="e">
        <f t="shared" si="28"/>
        <v>#REF!</v>
      </c>
      <c r="J47" s="76" t="e">
        <f t="shared" si="28"/>
        <v>#REF!</v>
      </c>
      <c r="K47" s="75" t="e">
        <f t="shared" si="28"/>
        <v>#REF!</v>
      </c>
      <c r="L47" s="77" t="e">
        <f t="shared" si="28"/>
        <v>#REF!</v>
      </c>
      <c r="M47" s="78" t="e">
        <f t="shared" si="28"/>
        <v>#REF!</v>
      </c>
      <c r="N47" s="76" t="e">
        <f t="shared" si="28"/>
        <v>#REF!</v>
      </c>
      <c r="O47" s="75" t="e">
        <f t="shared" si="28"/>
        <v>#REF!</v>
      </c>
      <c r="P47" s="77" t="e">
        <f t="shared" si="28"/>
        <v>#REF!</v>
      </c>
      <c r="Q47" s="78" t="e">
        <f t="shared" si="28"/>
        <v>#REF!</v>
      </c>
      <c r="R47" s="76" t="e">
        <f t="shared" si="28"/>
        <v>#REF!</v>
      </c>
      <c r="S47" s="75" t="e">
        <f t="shared" si="28"/>
        <v>#REF!</v>
      </c>
      <c r="T47" s="77" t="e">
        <f t="shared" si="28"/>
        <v>#REF!</v>
      </c>
      <c r="U47" s="78" t="e">
        <f t="shared" si="28"/>
        <v>#REF!</v>
      </c>
      <c r="V47" s="76" t="e">
        <f t="shared" si="28"/>
        <v>#REF!</v>
      </c>
      <c r="W47" s="75" t="e">
        <f t="shared" si="28"/>
        <v>#REF!</v>
      </c>
      <c r="X47" s="77" t="e">
        <f t="shared" si="28"/>
        <v>#REF!</v>
      </c>
      <c r="Y47" s="75" t="e">
        <f t="shared" si="28"/>
        <v>#REF!</v>
      </c>
      <c r="Z47" s="77" t="e">
        <f t="shared" si="28"/>
        <v>#REF!</v>
      </c>
    </row>
    <row r="48" spans="1:26" ht="18.95" customHeight="1">
      <c r="A48" s="22"/>
      <c r="B48" s="202"/>
      <c r="C48" s="22"/>
      <c r="D48" s="57" t="s">
        <v>22</v>
      </c>
      <c r="E48" s="67" t="e">
        <f t="shared" si="28"/>
        <v>#DIV/0!</v>
      </c>
      <c r="F48" s="70">
        <f t="shared" si="28"/>
        <v>38.54178521300406</v>
      </c>
      <c r="G48" s="67" t="e">
        <f t="shared" si="28"/>
        <v>#REF!</v>
      </c>
      <c r="H48" s="68" t="e">
        <f t="shared" si="28"/>
        <v>#REF!</v>
      </c>
      <c r="I48" s="69" t="e">
        <f t="shared" si="28"/>
        <v>#REF!</v>
      </c>
      <c r="J48" s="70" t="e">
        <f t="shared" si="28"/>
        <v>#REF!</v>
      </c>
      <c r="K48" s="67" t="e">
        <f t="shared" si="28"/>
        <v>#REF!</v>
      </c>
      <c r="L48" s="68" t="e">
        <f t="shared" si="28"/>
        <v>#REF!</v>
      </c>
      <c r="M48" s="69" t="e">
        <f t="shared" si="28"/>
        <v>#REF!</v>
      </c>
      <c r="N48" s="70" t="e">
        <f t="shared" si="28"/>
        <v>#REF!</v>
      </c>
      <c r="O48" s="67" t="e">
        <f t="shared" si="28"/>
        <v>#REF!</v>
      </c>
      <c r="P48" s="68" t="e">
        <f t="shared" si="28"/>
        <v>#REF!</v>
      </c>
      <c r="Q48" s="69" t="e">
        <f t="shared" si="28"/>
        <v>#REF!</v>
      </c>
      <c r="R48" s="70" t="e">
        <f t="shared" si="28"/>
        <v>#REF!</v>
      </c>
      <c r="S48" s="67" t="e">
        <f t="shared" si="28"/>
        <v>#REF!</v>
      </c>
      <c r="T48" s="68" t="e">
        <f t="shared" si="28"/>
        <v>#REF!</v>
      </c>
      <c r="U48" s="69" t="e">
        <f t="shared" si="28"/>
        <v>#REF!</v>
      </c>
      <c r="V48" s="70" t="e">
        <f t="shared" si="28"/>
        <v>#REF!</v>
      </c>
      <c r="W48" s="67" t="e">
        <f t="shared" si="28"/>
        <v>#REF!</v>
      </c>
      <c r="X48" s="68" t="e">
        <f t="shared" si="28"/>
        <v>#REF!</v>
      </c>
      <c r="Y48" s="67" t="e">
        <f t="shared" si="28"/>
        <v>#REF!</v>
      </c>
      <c r="Z48" s="68" t="e">
        <f t="shared" si="28"/>
        <v>#REF!</v>
      </c>
    </row>
    <row r="49" spans="1:26" ht="18.95" customHeight="1" thickBot="1">
      <c r="A49" s="46"/>
      <c r="B49" s="203"/>
      <c r="C49" s="46"/>
      <c r="D49" s="47" t="s">
        <v>24</v>
      </c>
      <c r="E49" s="71">
        <f t="shared" si="28"/>
        <v>97.70684846606756</v>
      </c>
      <c r="F49" s="74">
        <f t="shared" si="28"/>
        <v>131.00540526913954</v>
      </c>
      <c r="G49" s="71">
        <f t="shared" si="28"/>
        <v>116.73267326732673</v>
      </c>
      <c r="H49" s="72" t="e">
        <f t="shared" si="28"/>
        <v>#REF!</v>
      </c>
      <c r="I49" s="73">
        <f t="shared" si="28"/>
        <v>82.39750445632798</v>
      </c>
      <c r="J49" s="74" t="e">
        <f t="shared" si="28"/>
        <v>#REF!</v>
      </c>
      <c r="K49" s="71">
        <f t="shared" si="28"/>
        <v>377.0491803278689</v>
      </c>
      <c r="L49" s="72" t="e">
        <f t="shared" si="28"/>
        <v>#REF!</v>
      </c>
      <c r="M49" s="73">
        <f t="shared" si="28"/>
        <v>106.92138882357551</v>
      </c>
      <c r="N49" s="74" t="e">
        <f t="shared" si="28"/>
        <v>#REF!</v>
      </c>
      <c r="O49" s="71">
        <f t="shared" si="28"/>
        <v>120.8219923788786</v>
      </c>
      <c r="P49" s="72" t="e">
        <f t="shared" si="28"/>
        <v>#REF!</v>
      </c>
      <c r="Q49" s="73">
        <f t="shared" si="28"/>
        <v>102.6190476190476</v>
      </c>
      <c r="R49" s="74" t="e">
        <f t="shared" si="28"/>
        <v>#REF!</v>
      </c>
      <c r="S49" s="71">
        <f t="shared" si="28"/>
        <v>109.37273317298515</v>
      </c>
      <c r="T49" s="72" t="e">
        <f t="shared" si="28"/>
        <v>#REF!</v>
      </c>
      <c r="U49" s="73">
        <f t="shared" si="28"/>
        <v>68.70411745930419</v>
      </c>
      <c r="V49" s="74" t="e">
        <f t="shared" si="28"/>
        <v>#REF!</v>
      </c>
      <c r="W49" s="71">
        <f t="shared" si="28"/>
        <v>87.33682918665625</v>
      </c>
      <c r="X49" s="72" t="e">
        <f t="shared" si="28"/>
        <v>#REF!</v>
      </c>
      <c r="Y49" s="71">
        <f t="shared" si="28"/>
        <v>96.34467784669344</v>
      </c>
      <c r="Z49" s="72" t="e">
        <f t="shared" si="28"/>
        <v>#REF!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2022-04-13T23:29:43Z</cp:lastPrinted>
  <dcterms:created xsi:type="dcterms:W3CDTF">2016-05-20T01:46:25Z</dcterms:created>
  <dcterms:modified xsi:type="dcterms:W3CDTF">2022-10-22T05:59:21Z</dcterms:modified>
  <cp:category/>
  <cp:version/>
  <cp:contentType/>
  <cp:contentStatus/>
</cp:coreProperties>
</file>