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720" activeTab="0"/>
  </bookViews>
  <sheets>
    <sheet name="10品目別管理表 (令和4年10月)" sheetId="22" r:id="rId1"/>
    <sheet name="(令和4年9月)" sheetId="21" r:id="rId2"/>
    <sheet name="(令和4年8月)" sheetId="20" r:id="rId3"/>
    <sheet name="(令和4年7月)" sheetId="19" r:id="rId4"/>
    <sheet name="(令和4年6月) " sheetId="17" r:id="rId5"/>
    <sheet name="(令和4年5月) " sheetId="9" r:id="rId6"/>
    <sheet name="(令和4年4月) " sheetId="6" r:id="rId7"/>
    <sheet name="(令和4年3月) " sheetId="18" r:id="rId8"/>
  </sheets>
  <definedNames>
    <definedName name="_xlnm.Print_Area" localSheetId="7">'(令和4年3月) '!$A$1:$Z$49</definedName>
    <definedName name="_xlnm.Print_Area" localSheetId="6">'(令和4年4月) '!$A$1:$Z$49</definedName>
    <definedName name="_xlnm.Print_Area" localSheetId="5">'(令和4年5月) '!$A$1:$Z$49</definedName>
    <definedName name="_xlnm.Print_Area" localSheetId="4">'(令和4年6月) '!$A$1:$Z$49</definedName>
    <definedName name="_xlnm.Print_Area" localSheetId="3">'(令和4年7月)'!$A$1:$Z$49</definedName>
    <definedName name="_xlnm.Print_Area" localSheetId="2">'(令和4年8月)'!$A$1:$Z$49</definedName>
    <definedName name="_xlnm.Print_Area" localSheetId="1">'(令和4年9月)'!$A$1:$Z$49</definedName>
    <definedName name="_xlnm.Print_Area" localSheetId="0">'10品目別管理表 (令和4年10月)'!$A$1:$Z$49</definedName>
  </definedNames>
  <calcPr calcId="191029"/>
  <extLst/>
</workbook>
</file>

<file path=xl/sharedStrings.xml><?xml version="1.0" encoding="utf-8"?>
<sst xmlns="http://schemas.openxmlformats.org/spreadsheetml/2006/main" count="1024" uniqueCount="71">
  <si>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</si>
  <si>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</si>
  <si>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</si>
  <si>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</si>
  <si>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</si>
  <si>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</si>
  <si>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</si>
  <si>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</si>
  <si>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</si>
  <si>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</si>
  <si>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</si>
  <si>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</si>
  <si>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</si>
  <si>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</si>
  <si>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</si>
  <si>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</si>
  <si>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</si>
  <si>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</si>
  <si>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</si>
  <si>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</si>
  <si>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</si>
  <si>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</si>
  <si>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</si>
  <si>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</si>
  <si>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</si>
  <si>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</si>
  <si>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</si>
  <si>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</si>
  <si>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</si>
  <si>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</si>
  <si>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</si>
  <si>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</si>
  <si>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</si>
  <si>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</si>
  <si>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</si>
  <si>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</si>
  <si>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</si>
  <si>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</si>
  <si>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</si>
  <si>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</si>
  <si>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</si>
  <si>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</si>
  <si>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</si>
  <si>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</si>
  <si>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</si>
  <si>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</si>
  <si>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</si>
  <si>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</si>
  <si>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</si>
  <si>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</si>
  <si>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</si>
  <si>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</si>
  <si>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</si>
  <si>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</si>
  <si>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</si>
  <si>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</si>
  <si>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</si>
  <si>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</si>
  <si>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</si>
  <si>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</si>
  <si>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</si>
  <si>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</si>
  <si>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</si>
  <si>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</si>
  <si>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</si>
  <si>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</si>
  <si>
    <t>令和4年3月</t>
  </si>
  <si>
    <t>令和4年7月</t>
  </si>
  <si>
    <t>令和4年8月</t>
  </si>
  <si>
    <t>令和4年9月</t>
  </si>
  <si>
    <t>令和4年10月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</si>
</sst>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#,##0.0_ ;[Red]\-#,##0.0\ "/>
    <numFmt numFmtId="179" formatCode="#,##0;&quot;△ &quot;#,##0"/>
    <numFmt numFmtId="180" formatCode="0_ 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46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2" fillId="0" borderId="55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6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5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7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9" xfId="22" applyBorder="1" applyAlignment="1">
      <alignment horizontal="center" vertical="center"/>
      <protection/>
    </xf>
    <xf numFmtId="0" fontId="2" fillId="0" borderId="60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38" fontId="3" fillId="0" borderId="61" xfId="22" applyNumberFormat="1" applyFont="1" applyBorder="1">
      <alignment/>
      <protection/>
    </xf>
    <xf numFmtId="0" fontId="2" fillId="0" borderId="61" xfId="22" applyBorder="1">
      <alignment/>
      <protection/>
    </xf>
    <xf numFmtId="0" fontId="5" fillId="0" borderId="61" xfId="22" applyFont="1" applyBorder="1">
      <alignment/>
      <protection/>
    </xf>
    <xf numFmtId="0" fontId="6" fillId="0" borderId="61" xfId="22" applyFont="1" applyBorder="1">
      <alignment/>
      <protection/>
    </xf>
    <xf numFmtId="0" fontId="7" fillId="0" borderId="6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4" xfId="0" applyNumberFormat="1" applyFont="1" applyBorder="1" applyAlignment="1">
      <alignment horizontal="center"/>
    </xf>
    <xf numFmtId="180" fontId="2" fillId="0" borderId="23" xfId="22" applyNumberFormat="1" applyBorder="1" applyAlignment="1">
      <alignment horizontal="center"/>
      <protection/>
    </xf>
    <xf numFmtId="180" fontId="2" fillId="0" borderId="51" xfId="22" applyNumberFormat="1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196" customWidth="1"/>
    <col min="2" max="2" width="3.140625" style="196" customWidth="1"/>
    <col min="3" max="3" width="12.57421875" style="196" customWidth="1"/>
    <col min="4" max="4" width="7.28125" style="196" customWidth="1"/>
    <col min="5" max="5" width="7.57421875" style="196" customWidth="1"/>
    <col min="6" max="6" width="10.140625" style="196" customWidth="1"/>
    <col min="7" max="7" width="7.57421875" style="196" customWidth="1"/>
    <col min="8" max="8" width="10.140625" style="196" customWidth="1"/>
    <col min="9" max="9" width="7.57421875" style="196" customWidth="1"/>
    <col min="10" max="10" width="10.140625" style="196" customWidth="1"/>
    <col min="11" max="11" width="7.57421875" style="196" customWidth="1"/>
    <col min="12" max="12" width="10.140625" style="196" customWidth="1"/>
    <col min="13" max="13" width="7.57421875" style="196" customWidth="1"/>
    <col min="14" max="14" width="10.140625" style="196" customWidth="1"/>
    <col min="15" max="15" width="7.57421875" style="196" customWidth="1"/>
    <col min="16" max="16" width="10.140625" style="196" customWidth="1"/>
    <col min="17" max="17" width="8.140625" style="196" customWidth="1"/>
    <col min="18" max="18" width="11.140625" style="196" customWidth="1"/>
    <col min="19" max="19" width="8.140625" style="196" customWidth="1"/>
    <col min="20" max="20" width="11.140625" style="196" customWidth="1"/>
    <col min="21" max="21" width="8.140625" style="196" customWidth="1"/>
    <col min="22" max="22" width="11.140625" style="196" customWidth="1"/>
    <col min="23" max="23" width="7.57421875" style="196" customWidth="1"/>
    <col min="24" max="24" width="10.421875" style="196" bestFit="1" customWidth="1"/>
    <col min="25" max="25" width="8.57421875" style="196" customWidth="1"/>
    <col min="26" max="26" width="11.57421875" style="196" customWidth="1"/>
    <col min="27" max="16384" width="9.00390625" style="196" customWidth="1"/>
  </cols>
  <sheetData>
    <row r="1" spans="1:26" ht="29.25" thickBot="1">
      <c r="A1" s="233" t="s">
        <v>70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95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26" t="s">
        <v>8</v>
      </c>
      <c r="H2" s="226"/>
      <c r="I2" s="224" t="s">
        <v>9</v>
      </c>
      <c r="J2" s="225"/>
      <c r="K2" s="226" t="s">
        <v>10</v>
      </c>
      <c r="L2" s="226"/>
      <c r="M2" s="224" t="s">
        <v>11</v>
      </c>
      <c r="N2" s="225"/>
      <c r="O2" s="226" t="s">
        <v>12</v>
      </c>
      <c r="P2" s="226"/>
      <c r="Q2" s="224" t="s">
        <v>13</v>
      </c>
      <c r="R2" s="225"/>
      <c r="S2" s="226" t="s">
        <v>14</v>
      </c>
      <c r="T2" s="226"/>
      <c r="U2" s="224" t="s">
        <v>15</v>
      </c>
      <c r="V2" s="225"/>
      <c r="W2" s="226" t="s">
        <v>16</v>
      </c>
      <c r="X2" s="226"/>
      <c r="Y2" s="227" t="s">
        <v>17</v>
      </c>
      <c r="Z2" s="228"/>
    </row>
    <row r="3" spans="1:26" ht="18.75">
      <c r="A3" s="7"/>
      <c r="C3" s="231"/>
      <c r="D3" s="232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9"/>
      <c r="Z3" s="23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93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9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188"/>
      <c r="D6" s="19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80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189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81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193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9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188"/>
      <c r="D9" s="19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80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189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81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188"/>
      <c r="D12" s="19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189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93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9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188"/>
      <c r="D15" s="19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80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189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193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9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188"/>
      <c r="D18" s="19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189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82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193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188"/>
      <c r="D21" s="19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189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37.84843205574913</v>
      </c>
      <c r="F23" s="218"/>
      <c r="G23" s="217">
        <f>(G20+G21)/(G22+G41)*100</f>
        <v>88.74376779737223</v>
      </c>
      <c r="H23" s="218"/>
      <c r="I23" s="217">
        <f>(I20+I21)/(I22+I41)*100</f>
        <v>52.46090880470143</v>
      </c>
      <c r="J23" s="218"/>
      <c r="K23" s="217">
        <f>(K20+K21)/(K22+K41)*100</f>
        <v>30.308347956881427</v>
      </c>
      <c r="L23" s="218"/>
      <c r="M23" s="217">
        <f>(M20+M21)/(M22+M41)*100</f>
        <v>66.43195893544606</v>
      </c>
      <c r="N23" s="218"/>
      <c r="O23" s="217">
        <f>(O20+O21)/(O22+O41)*100</f>
        <v>83.05919432679995</v>
      </c>
      <c r="P23" s="218"/>
      <c r="Q23" s="217">
        <f>(Q20+Q21)/(Q22+Q41)*100</f>
        <v>44.004718470152355</v>
      </c>
      <c r="R23" s="218"/>
      <c r="S23" s="217">
        <f>(S20+S21)/(S22+S41)*100</f>
        <v>164.92576603137834</v>
      </c>
      <c r="T23" s="218"/>
      <c r="U23" s="217">
        <f>(U20+U21)/(U22+U41)*100</f>
        <v>82.86053010415785</v>
      </c>
      <c r="V23" s="218"/>
      <c r="W23" s="217">
        <f>(W20+W21)/(W22+W41)*100</f>
        <v>75.26622800712843</v>
      </c>
      <c r="X23" s="218"/>
      <c r="Y23" s="217">
        <f>(Y20+Y21)/(Y22+Y41)*100</f>
        <v>76.35180442644933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181663.40595820363</v>
      </c>
      <c r="F24" s="220"/>
      <c r="G24" s="213">
        <f>H22/G22*1000</f>
        <v>423372.786917675</v>
      </c>
      <c r="H24" s="214"/>
      <c r="I24" s="215">
        <f>J22/I22*1000</f>
        <v>1102456.6030308995</v>
      </c>
      <c r="J24" s="216"/>
      <c r="K24" s="213">
        <f>L22/K22*1000</f>
        <v>130367.48104465038</v>
      </c>
      <c r="L24" s="214"/>
      <c r="M24" s="215">
        <f>N22/M22*1000</f>
        <v>196465.72526105065</v>
      </c>
      <c r="N24" s="216"/>
      <c r="O24" s="213">
        <f>P22/O22*1000</f>
        <v>268882.3416506718</v>
      </c>
      <c r="P24" s="214"/>
      <c r="Q24" s="215">
        <f>R22/Q22*1000</f>
        <v>177593.62661688667</v>
      </c>
      <c r="R24" s="216"/>
      <c r="S24" s="213">
        <f>T22/S22*1000</f>
        <v>90430.73541842774</v>
      </c>
      <c r="T24" s="214"/>
      <c r="U24" s="215">
        <f>V22/U22*1000</f>
        <v>356803.386127799</v>
      </c>
      <c r="V24" s="216"/>
      <c r="W24" s="213">
        <f>X22/W22*1000</f>
        <v>260141.96636292478</v>
      </c>
      <c r="X24" s="214"/>
      <c r="Y24" s="215">
        <f>Z22/Y22*1000</f>
        <v>210540.07260521274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87"/>
      <c r="E26" s="52"/>
      <c r="F26" s="187"/>
      <c r="G26" s="52"/>
      <c r="H26" s="187"/>
      <c r="I26" s="52"/>
      <c r="J26" s="187"/>
      <c r="K26" s="52"/>
      <c r="L26" s="187"/>
      <c r="M26" s="52"/>
      <c r="N26" s="187"/>
      <c r="O26" s="52"/>
      <c r="P26" s="187"/>
      <c r="Q26" s="52"/>
      <c r="R26" s="187"/>
      <c r="S26" s="52"/>
      <c r="T26" s="187"/>
      <c r="U26" s="52"/>
      <c r="V26" s="187"/>
      <c r="W26" s="52"/>
      <c r="X26" s="187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46">
        <v>1544</v>
      </c>
      <c r="F27" s="147">
        <v>264044</v>
      </c>
      <c r="G27" s="162">
        <v>702</v>
      </c>
      <c r="H27" s="148">
        <v>229324</v>
      </c>
      <c r="I27" s="146">
        <v>3323</v>
      </c>
      <c r="J27" s="147">
        <v>920495</v>
      </c>
      <c r="K27" s="150">
        <v>1756</v>
      </c>
      <c r="L27" s="148">
        <v>3857768</v>
      </c>
      <c r="M27" s="146">
        <v>11423</v>
      </c>
      <c r="N27" s="147">
        <v>1847720</v>
      </c>
      <c r="O27" s="150">
        <v>4758</v>
      </c>
      <c r="P27" s="148">
        <v>1544515</v>
      </c>
      <c r="Q27" s="146">
        <v>28965</v>
      </c>
      <c r="R27" s="147">
        <v>5784294</v>
      </c>
      <c r="S27" s="150">
        <v>57646</v>
      </c>
      <c r="T27" s="148">
        <v>10658332</v>
      </c>
      <c r="U27" s="146">
        <v>4614</v>
      </c>
      <c r="V27" s="147">
        <v>1759539</v>
      </c>
      <c r="W27" s="146">
        <v>8249</v>
      </c>
      <c r="X27" s="148">
        <v>1553356</v>
      </c>
      <c r="Y27" s="158">
        <v>122980</v>
      </c>
      <c r="Z27" s="159">
        <v>28419387</v>
      </c>
    </row>
    <row r="28" spans="1:26" ht="18.95" customHeight="1">
      <c r="A28" s="22"/>
      <c r="B28" s="211"/>
      <c r="C28" s="7"/>
      <c r="D28" s="57" t="s">
        <v>22</v>
      </c>
      <c r="E28" s="154">
        <v>1164</v>
      </c>
      <c r="F28" s="155">
        <v>123315</v>
      </c>
      <c r="G28" s="152">
        <v>723</v>
      </c>
      <c r="H28" s="153">
        <v>240400</v>
      </c>
      <c r="I28" s="154">
        <v>3564</v>
      </c>
      <c r="J28" s="155">
        <v>945330</v>
      </c>
      <c r="K28" s="156">
        <v>1743</v>
      </c>
      <c r="L28" s="153">
        <v>4285197</v>
      </c>
      <c r="M28" s="154">
        <v>10621</v>
      </c>
      <c r="N28" s="155">
        <v>1739834</v>
      </c>
      <c r="O28" s="156">
        <v>4649</v>
      </c>
      <c r="P28" s="153">
        <v>1535301</v>
      </c>
      <c r="Q28" s="154">
        <v>27570</v>
      </c>
      <c r="R28" s="155">
        <v>5435951</v>
      </c>
      <c r="S28" s="156">
        <v>57338</v>
      </c>
      <c r="T28" s="153">
        <v>10584830</v>
      </c>
      <c r="U28" s="154">
        <v>6795</v>
      </c>
      <c r="V28" s="155">
        <v>3245682</v>
      </c>
      <c r="W28" s="154">
        <v>8316</v>
      </c>
      <c r="X28" s="153">
        <v>1610869</v>
      </c>
      <c r="Y28" s="157">
        <v>122483</v>
      </c>
      <c r="Z28" s="151">
        <v>29746709</v>
      </c>
    </row>
    <row r="29" spans="1:26" ht="18.95" customHeight="1" thickBot="1">
      <c r="A29" s="22"/>
      <c r="B29" s="211"/>
      <c r="C29" s="7"/>
      <c r="D29" s="57" t="s">
        <v>24</v>
      </c>
      <c r="E29" s="157">
        <v>3625</v>
      </c>
      <c r="F29" s="151">
        <v>748877</v>
      </c>
      <c r="G29" s="163">
        <v>849</v>
      </c>
      <c r="H29" s="161">
        <v>383269</v>
      </c>
      <c r="I29" s="157">
        <v>1861</v>
      </c>
      <c r="J29" s="151">
        <v>975046</v>
      </c>
      <c r="K29" s="160">
        <v>2469</v>
      </c>
      <c r="L29" s="161">
        <v>2848392</v>
      </c>
      <c r="M29" s="157">
        <v>16932</v>
      </c>
      <c r="N29" s="151">
        <v>3079216</v>
      </c>
      <c r="O29" s="160">
        <v>4629</v>
      </c>
      <c r="P29" s="161">
        <v>1208658</v>
      </c>
      <c r="Q29" s="157">
        <v>59038</v>
      </c>
      <c r="R29" s="151">
        <v>10200017</v>
      </c>
      <c r="S29" s="160">
        <v>30830</v>
      </c>
      <c r="T29" s="161">
        <v>2651823</v>
      </c>
      <c r="U29" s="157">
        <v>3761</v>
      </c>
      <c r="V29" s="151">
        <v>804134</v>
      </c>
      <c r="W29" s="157">
        <v>8606</v>
      </c>
      <c r="X29" s="161">
        <v>1872792</v>
      </c>
      <c r="Y29" s="157">
        <v>132600</v>
      </c>
      <c r="Z29" s="151">
        <v>24772224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7">
        <v>58.4</v>
      </c>
      <c r="F30" s="208"/>
      <c r="G30" s="207">
        <v>80.3</v>
      </c>
      <c r="H30" s="208"/>
      <c r="I30" s="207">
        <v>157.5</v>
      </c>
      <c r="J30" s="208"/>
      <c r="K30" s="207">
        <v>69.5</v>
      </c>
      <c r="L30" s="208"/>
      <c r="M30" s="207">
        <v>46.4</v>
      </c>
      <c r="N30" s="208"/>
      <c r="O30" s="207">
        <v>110.8</v>
      </c>
      <c r="P30" s="208"/>
      <c r="Q30" s="207">
        <v>52.3</v>
      </c>
      <c r="R30" s="208"/>
      <c r="S30" s="207">
        <v>150.4</v>
      </c>
      <c r="T30" s="208"/>
      <c r="U30" s="207">
        <v>60.7</v>
      </c>
      <c r="V30" s="208"/>
      <c r="W30" s="207">
        <v>83.8</v>
      </c>
      <c r="X30" s="208"/>
      <c r="Y30" s="207">
        <v>81.5</v>
      </c>
      <c r="Z30" s="209"/>
    </row>
    <row r="31" spans="1:26" ht="18.95" customHeight="1">
      <c r="A31" s="22"/>
      <c r="B31" s="211"/>
      <c r="C31" s="4" t="s">
        <v>45</v>
      </c>
      <c r="D31" s="193" t="s">
        <v>21</v>
      </c>
      <c r="E31" s="94">
        <f>E20-E27</f>
        <v>-722</v>
      </c>
      <c r="F31" s="95">
        <f aca="true" t="shared" si="5" ref="F31:Z33">F20-F27</f>
        <v>-189178</v>
      </c>
      <c r="G31" s="96">
        <f t="shared" si="5"/>
        <v>645.5630000000001</v>
      </c>
      <c r="H31" s="97">
        <f t="shared" si="5"/>
        <v>269372</v>
      </c>
      <c r="I31" s="94">
        <f t="shared" si="5"/>
        <v>-507</v>
      </c>
      <c r="J31" s="95">
        <f t="shared" si="5"/>
        <v>3718735</v>
      </c>
      <c r="K31" s="96">
        <f t="shared" si="5"/>
        <v>9</v>
      </c>
      <c r="L31" s="97">
        <f t="shared" si="5"/>
        <v>-36560</v>
      </c>
      <c r="M31" s="94">
        <f t="shared" si="5"/>
        <v>923.2720000000008</v>
      </c>
      <c r="N31" s="95">
        <f t="shared" si="5"/>
        <v>1161717</v>
      </c>
      <c r="O31" s="96">
        <f t="shared" si="5"/>
        <v>-408</v>
      </c>
      <c r="P31" s="97">
        <f t="shared" si="5"/>
        <v>-105273</v>
      </c>
      <c r="Q31" s="94">
        <f t="shared" si="5"/>
        <v>-2135</v>
      </c>
      <c r="R31" s="95">
        <f t="shared" si="5"/>
        <v>-668860</v>
      </c>
      <c r="S31" s="96">
        <f t="shared" si="5"/>
        <v>-9573</v>
      </c>
      <c r="T31" s="97">
        <f t="shared" si="5"/>
        <v>-2689187</v>
      </c>
      <c r="U31" s="94">
        <f t="shared" si="5"/>
        <v>-133</v>
      </c>
      <c r="V31" s="95">
        <f t="shared" si="5"/>
        <v>-196199</v>
      </c>
      <c r="W31" s="96">
        <f t="shared" si="5"/>
        <v>-2442.135</v>
      </c>
      <c r="X31" s="97">
        <f t="shared" si="5"/>
        <v>-394422</v>
      </c>
      <c r="Y31" s="94">
        <f t="shared" si="5"/>
        <v>-14342.299999999988</v>
      </c>
      <c r="Z31" s="95">
        <f t="shared" si="5"/>
        <v>870145</v>
      </c>
    </row>
    <row r="32" spans="1:26" ht="18.95" customHeight="1">
      <c r="A32" s="22" t="s">
        <v>46</v>
      </c>
      <c r="B32" s="211"/>
      <c r="C32" s="7"/>
      <c r="D32" s="191" t="s">
        <v>22</v>
      </c>
      <c r="E32" s="98">
        <f aca="true" t="shared" si="6" ref="E32:T33">E21-E28</f>
        <v>-248</v>
      </c>
      <c r="F32" s="99">
        <f t="shared" si="6"/>
        <v>-44635</v>
      </c>
      <c r="G32" s="100">
        <f t="shared" si="6"/>
        <v>594.0129999999999</v>
      </c>
      <c r="H32" s="101">
        <f t="shared" si="6"/>
        <v>250967</v>
      </c>
      <c r="I32" s="98">
        <f t="shared" si="6"/>
        <v>-1381</v>
      </c>
      <c r="J32" s="99">
        <f t="shared" si="6"/>
        <v>3544882</v>
      </c>
      <c r="K32" s="100">
        <f t="shared" si="6"/>
        <v>119</v>
      </c>
      <c r="L32" s="101">
        <f t="shared" si="6"/>
        <v>-226682</v>
      </c>
      <c r="M32" s="98">
        <f t="shared" si="6"/>
        <v>1322.191999999999</v>
      </c>
      <c r="N32" s="99">
        <f t="shared" si="6"/>
        <v>1103848</v>
      </c>
      <c r="O32" s="100">
        <f t="shared" si="6"/>
        <v>-566</v>
      </c>
      <c r="P32" s="101">
        <f t="shared" si="6"/>
        <v>-174787</v>
      </c>
      <c r="Q32" s="98">
        <f t="shared" si="6"/>
        <v>-1428</v>
      </c>
      <c r="R32" s="99">
        <f t="shared" si="6"/>
        <v>-365317</v>
      </c>
      <c r="S32" s="100">
        <f t="shared" si="6"/>
        <v>-11433</v>
      </c>
      <c r="T32" s="101">
        <f t="shared" si="6"/>
        <v>-3078680</v>
      </c>
      <c r="U32" s="98">
        <f t="shared" si="5"/>
        <v>-1491</v>
      </c>
      <c r="V32" s="99">
        <f t="shared" si="5"/>
        <v>-1471965</v>
      </c>
      <c r="W32" s="100">
        <f t="shared" si="5"/>
        <v>-2163.8050000000003</v>
      </c>
      <c r="X32" s="101">
        <f t="shared" si="5"/>
        <v>-366756</v>
      </c>
      <c r="Y32" s="98">
        <f t="shared" si="5"/>
        <v>-16675.600000000006</v>
      </c>
      <c r="Z32" s="99">
        <f t="shared" si="5"/>
        <v>-829125</v>
      </c>
    </row>
    <row r="33" spans="1:26" ht="18.95" customHeight="1">
      <c r="A33" s="22"/>
      <c r="B33" s="211"/>
      <c r="C33" s="7"/>
      <c r="D33" s="191" t="s">
        <v>24</v>
      </c>
      <c r="E33" s="98">
        <f t="shared" si="6"/>
        <v>-1376</v>
      </c>
      <c r="F33" s="99">
        <f t="shared" si="5"/>
        <v>-340316</v>
      </c>
      <c r="G33" s="100">
        <f t="shared" si="5"/>
        <v>667.55</v>
      </c>
      <c r="H33" s="101">
        <f t="shared" si="5"/>
        <v>258797</v>
      </c>
      <c r="I33" s="98">
        <f t="shared" si="5"/>
        <v>3220</v>
      </c>
      <c r="J33" s="99">
        <f t="shared" si="5"/>
        <v>4626536</v>
      </c>
      <c r="K33" s="100">
        <f t="shared" si="5"/>
        <v>3466</v>
      </c>
      <c r="L33" s="101">
        <f t="shared" si="5"/>
        <v>-2074661</v>
      </c>
      <c r="M33" s="98">
        <f t="shared" si="5"/>
        <v>1551.0000000000036</v>
      </c>
      <c r="N33" s="99">
        <f t="shared" si="5"/>
        <v>552060</v>
      </c>
      <c r="O33" s="100">
        <f t="shared" si="5"/>
        <v>581</v>
      </c>
      <c r="P33" s="101">
        <f t="shared" si="5"/>
        <v>192219</v>
      </c>
      <c r="Q33" s="98">
        <f t="shared" si="5"/>
        <v>1495</v>
      </c>
      <c r="R33" s="99">
        <f t="shared" si="5"/>
        <v>550258</v>
      </c>
      <c r="S33" s="100">
        <f t="shared" si="5"/>
        <v>-1255</v>
      </c>
      <c r="T33" s="101">
        <f t="shared" si="5"/>
        <v>22666</v>
      </c>
      <c r="U33" s="98">
        <f t="shared" si="5"/>
        <v>1732</v>
      </c>
      <c r="V33" s="99">
        <f t="shared" si="5"/>
        <v>1155787</v>
      </c>
      <c r="W33" s="100">
        <f t="shared" si="5"/>
        <v>-834.1589999999997</v>
      </c>
      <c r="X33" s="101">
        <f t="shared" si="5"/>
        <v>148990</v>
      </c>
      <c r="Y33" s="98">
        <f t="shared" si="5"/>
        <v>9247.391000000003</v>
      </c>
      <c r="Z33" s="99">
        <f t="shared" si="5"/>
        <v>5092336</v>
      </c>
    </row>
    <row r="34" spans="1:26" ht="18.95" customHeight="1" thickBot="1">
      <c r="A34" s="22" t="s">
        <v>47</v>
      </c>
      <c r="B34" s="211"/>
      <c r="C34" s="61"/>
      <c r="D34" s="28" t="s">
        <v>44</v>
      </c>
      <c r="E34" s="201">
        <f>+E23-E30</f>
        <v>-20.55156794425087</v>
      </c>
      <c r="F34" s="200"/>
      <c r="G34" s="205">
        <f aca="true" t="shared" si="7" ref="G34">+G23-G30</f>
        <v>8.443767797372232</v>
      </c>
      <c r="H34" s="206"/>
      <c r="I34" s="201">
        <f aca="true" t="shared" si="8" ref="I34">+I23-I30</f>
        <v>-105.03909119529857</v>
      </c>
      <c r="J34" s="200"/>
      <c r="K34" s="205">
        <f aca="true" t="shared" si="9" ref="K34">+K23-K30</f>
        <v>-39.19165204311857</v>
      </c>
      <c r="L34" s="206"/>
      <c r="M34" s="201">
        <f aca="true" t="shared" si="10" ref="M34">+M23-M30</f>
        <v>20.031958935446063</v>
      </c>
      <c r="N34" s="200"/>
      <c r="O34" s="205">
        <f aca="true" t="shared" si="11" ref="O34">+O23-O30</f>
        <v>-27.740805673200043</v>
      </c>
      <c r="P34" s="206"/>
      <c r="Q34" s="201">
        <f aca="true" t="shared" si="12" ref="Q34">+Q23-Q30</f>
        <v>-8.295281529847642</v>
      </c>
      <c r="R34" s="200"/>
      <c r="S34" s="205">
        <f aca="true" t="shared" si="13" ref="S34">+S23-S30</f>
        <v>14.525766031378339</v>
      </c>
      <c r="T34" s="206"/>
      <c r="U34" s="201">
        <f aca="true" t="shared" si="14" ref="U34">+U23-U30</f>
        <v>22.160530104157843</v>
      </c>
      <c r="V34" s="200"/>
      <c r="W34" s="205">
        <f aca="true" t="shared" si="15" ref="W34">+W23-W30</f>
        <v>-8.533771992871564</v>
      </c>
      <c r="X34" s="206"/>
      <c r="Y34" s="201">
        <f aca="true" t="shared" si="16" ref="Y34">+Y23-Y30</f>
        <v>-5.148195573550666</v>
      </c>
      <c r="Z34" s="200"/>
    </row>
    <row r="35" spans="1:26" ht="18.95" customHeight="1">
      <c r="A35" s="22"/>
      <c r="B35" s="211"/>
      <c r="C35" s="7" t="s">
        <v>48</v>
      </c>
      <c r="D35" s="62" t="s">
        <v>21</v>
      </c>
      <c r="E35" s="63">
        <f aca="true" t="shared" si="17" ref="E35:Z37">E20/E27*100</f>
        <v>53.23834196891192</v>
      </c>
      <c r="F35" s="64">
        <f t="shared" si="17"/>
        <v>28.35360773204466</v>
      </c>
      <c r="G35" s="65">
        <f t="shared" si="17"/>
        <v>191.96054131054132</v>
      </c>
      <c r="H35" s="66">
        <f t="shared" si="17"/>
        <v>217.46350142156948</v>
      </c>
      <c r="I35" s="63">
        <f t="shared" si="17"/>
        <v>84.74270237736985</v>
      </c>
      <c r="J35" s="64">
        <f t="shared" si="17"/>
        <v>503.9929603093987</v>
      </c>
      <c r="K35" s="65">
        <f t="shared" si="17"/>
        <v>100.5125284738041</v>
      </c>
      <c r="L35" s="66">
        <f t="shared" si="17"/>
        <v>99.05230174546526</v>
      </c>
      <c r="M35" s="63">
        <f t="shared" si="17"/>
        <v>108.08257025299835</v>
      </c>
      <c r="N35" s="64">
        <f t="shared" si="17"/>
        <v>162.8730002381313</v>
      </c>
      <c r="O35" s="65">
        <f t="shared" si="17"/>
        <v>91.4249684741488</v>
      </c>
      <c r="P35" s="66">
        <f t="shared" si="17"/>
        <v>93.18407396496636</v>
      </c>
      <c r="Q35" s="63">
        <f t="shared" si="17"/>
        <v>92.62903504229241</v>
      </c>
      <c r="R35" s="64">
        <f t="shared" si="17"/>
        <v>88.43661819402679</v>
      </c>
      <c r="S35" s="65">
        <f t="shared" si="17"/>
        <v>83.39347049231517</v>
      </c>
      <c r="T35" s="66">
        <f t="shared" si="17"/>
        <v>74.76915712514867</v>
      </c>
      <c r="U35" s="63">
        <f t="shared" si="17"/>
        <v>97.11746857390551</v>
      </c>
      <c r="V35" s="64">
        <f t="shared" si="17"/>
        <v>88.84940885084104</v>
      </c>
      <c r="W35" s="65">
        <f t="shared" si="17"/>
        <v>70.39477512425748</v>
      </c>
      <c r="X35" s="66">
        <f t="shared" si="17"/>
        <v>74.60839627232907</v>
      </c>
      <c r="Y35" s="63">
        <f t="shared" si="17"/>
        <v>88.3376971865344</v>
      </c>
      <c r="Z35" s="64">
        <f t="shared" si="17"/>
        <v>103.06180073482936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67">
        <f t="shared" si="17"/>
        <v>78.69415807560138</v>
      </c>
      <c r="F36" s="68">
        <f t="shared" si="17"/>
        <v>63.80407898471394</v>
      </c>
      <c r="G36" s="69">
        <f t="shared" si="17"/>
        <v>182.1594744121715</v>
      </c>
      <c r="H36" s="70">
        <f t="shared" si="17"/>
        <v>204.3955906821963</v>
      </c>
      <c r="I36" s="67">
        <f t="shared" si="17"/>
        <v>61.25140291806959</v>
      </c>
      <c r="J36" s="68">
        <f t="shared" si="17"/>
        <v>474.98883987602215</v>
      </c>
      <c r="K36" s="69">
        <f t="shared" si="17"/>
        <v>106.82730923694778</v>
      </c>
      <c r="L36" s="70">
        <f t="shared" si="17"/>
        <v>94.71011484419503</v>
      </c>
      <c r="M36" s="67">
        <f t="shared" si="17"/>
        <v>112.4488466246116</v>
      </c>
      <c r="N36" s="68">
        <f t="shared" si="17"/>
        <v>163.44559308531734</v>
      </c>
      <c r="O36" s="69">
        <f t="shared" si="17"/>
        <v>87.82533878253388</v>
      </c>
      <c r="P36" s="70">
        <f t="shared" si="17"/>
        <v>88.61545716442573</v>
      </c>
      <c r="Q36" s="67">
        <f t="shared" si="17"/>
        <v>94.82045701849837</v>
      </c>
      <c r="R36" s="68">
        <f t="shared" si="17"/>
        <v>93.27961197589897</v>
      </c>
      <c r="S36" s="69">
        <f t="shared" si="17"/>
        <v>80.06034392549444</v>
      </c>
      <c r="T36" s="70">
        <f t="shared" si="17"/>
        <v>70.91422346887008</v>
      </c>
      <c r="U36" s="67">
        <f t="shared" si="17"/>
        <v>78.05739514348787</v>
      </c>
      <c r="V36" s="68">
        <f t="shared" si="17"/>
        <v>54.64851454948452</v>
      </c>
      <c r="W36" s="69">
        <f t="shared" si="17"/>
        <v>73.98021885521885</v>
      </c>
      <c r="X36" s="70">
        <f t="shared" si="17"/>
        <v>77.23241306400458</v>
      </c>
      <c r="Y36" s="67">
        <f t="shared" si="17"/>
        <v>86.38537592972085</v>
      </c>
      <c r="Z36" s="68">
        <f t="shared" si="17"/>
        <v>97.21271687567186</v>
      </c>
    </row>
    <row r="37" spans="1:26" ht="18.95" customHeight="1" thickBot="1">
      <c r="A37" s="22"/>
      <c r="B37" s="212"/>
      <c r="C37" s="61"/>
      <c r="D37" s="47" t="s">
        <v>24</v>
      </c>
      <c r="E37" s="71">
        <f t="shared" si="17"/>
        <v>62.04137931034482</v>
      </c>
      <c r="F37" s="72">
        <f t="shared" si="17"/>
        <v>54.556489249903514</v>
      </c>
      <c r="G37" s="73">
        <f t="shared" si="17"/>
        <v>178.62779740871613</v>
      </c>
      <c r="H37" s="74">
        <f t="shared" si="17"/>
        <v>167.52359308997075</v>
      </c>
      <c r="I37" s="71">
        <f t="shared" si="17"/>
        <v>273.02525523911874</v>
      </c>
      <c r="J37" s="72">
        <f t="shared" si="17"/>
        <v>574.4941264309581</v>
      </c>
      <c r="K37" s="73">
        <f t="shared" si="17"/>
        <v>240.38072093965167</v>
      </c>
      <c r="L37" s="74">
        <f t="shared" si="17"/>
        <v>27.163782232220846</v>
      </c>
      <c r="M37" s="71">
        <f t="shared" si="17"/>
        <v>109.16017009213326</v>
      </c>
      <c r="N37" s="72">
        <f t="shared" si="17"/>
        <v>117.9285896150189</v>
      </c>
      <c r="O37" s="73">
        <f t="shared" si="17"/>
        <v>112.55130697774898</v>
      </c>
      <c r="P37" s="74">
        <f t="shared" si="17"/>
        <v>115.90350620274718</v>
      </c>
      <c r="Q37" s="71">
        <f t="shared" si="17"/>
        <v>102.53226735323014</v>
      </c>
      <c r="R37" s="72">
        <f t="shared" si="17"/>
        <v>105.39467728338099</v>
      </c>
      <c r="S37" s="73">
        <f t="shared" si="17"/>
        <v>95.92928965293545</v>
      </c>
      <c r="T37" s="74">
        <f t="shared" si="17"/>
        <v>100.85473276308412</v>
      </c>
      <c r="U37" s="71">
        <f t="shared" si="17"/>
        <v>146.0515820260569</v>
      </c>
      <c r="V37" s="72">
        <f t="shared" si="17"/>
        <v>243.73064688223604</v>
      </c>
      <c r="W37" s="73">
        <f t="shared" si="17"/>
        <v>90.30723913548687</v>
      </c>
      <c r="X37" s="74">
        <f t="shared" si="17"/>
        <v>107.95550173217315</v>
      </c>
      <c r="Y37" s="71">
        <f t="shared" si="17"/>
        <v>106.97389969834089</v>
      </c>
      <c r="Z37" s="72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202" t="s">
        <v>51</v>
      </c>
      <c r="C39" s="12" t="s">
        <v>43</v>
      </c>
      <c r="D39" s="194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+'(令和4年9月)'!Y20</f>
        <v>111059.384</v>
      </c>
      <c r="Z39" s="56">
        <f>+'(令和4年9月)'!Z20</f>
        <v>31267361</v>
      </c>
    </row>
    <row r="40" spans="1:26" ht="18.95" customHeight="1">
      <c r="A40" s="22"/>
      <c r="B40" s="203"/>
      <c r="C40" s="22"/>
      <c r="D40" s="192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+'(令和4年9月)'!Y21</f>
        <v>113890.376</v>
      </c>
      <c r="Z40" s="59">
        <f>+'(令和4年9月)'!Z21</f>
        <v>38963798</v>
      </c>
    </row>
    <row r="41" spans="1:26" ht="18.95" customHeight="1">
      <c r="A41" s="22" t="s">
        <v>52</v>
      </c>
      <c r="B41" s="203"/>
      <c r="C41" s="22"/>
      <c r="D41" s="192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+'(令和4年9月)'!Y22</f>
        <v>139017.09100000001</v>
      </c>
      <c r="Z41" s="59">
        <f>+'(令和4年9月)'!Z22</f>
        <v>29492612</v>
      </c>
    </row>
    <row r="42" spans="1:26" ht="18.95" customHeight="1" thickBot="1">
      <c r="A42" s="22"/>
      <c r="B42" s="203"/>
      <c r="C42" s="22"/>
      <c r="D42" s="190" t="s">
        <v>44</v>
      </c>
      <c r="E42" s="199">
        <f>+(E39+E40)/(E41+'(令和4年8月)'!E41)*100</f>
        <v>56.18918307309346</v>
      </c>
      <c r="F42" s="200"/>
      <c r="G42" s="199">
        <f>+(G39+G40)/(G41+'(令和4年8月)'!G41)*100</f>
        <v>83.32777592530843</v>
      </c>
      <c r="H42" s="200"/>
      <c r="I42" s="199">
        <f>+(I39+I40)/(I41+'(令和4年8月)'!I41)*100</f>
        <v>105.76002393776183</v>
      </c>
      <c r="J42" s="200"/>
      <c r="K42" s="199">
        <f>+(K39+K40)/(K41+'(令和4年8月)'!K41)*100</f>
        <v>40.63400576368876</v>
      </c>
      <c r="L42" s="200"/>
      <c r="M42" s="199">
        <f>+(M39+M40)/(M41+'(令和4年8月)'!M41)*100</f>
        <v>43.78798509692664</v>
      </c>
      <c r="N42" s="200"/>
      <c r="O42" s="199">
        <f>+(O39+O40)/(O41+'(令和4年8月)'!O41)*100</f>
        <v>88.48797250859106</v>
      </c>
      <c r="P42" s="200"/>
      <c r="Q42" s="199">
        <f>+(Q39+Q40)/(Q41+'(令和4年8月)'!Q41)*100</f>
        <v>45.68918539557772</v>
      </c>
      <c r="R42" s="200"/>
      <c r="S42" s="199">
        <f>+(S39+S40)/(S41+'(令和4年8月)'!S41)*100</f>
        <v>181.45744515594524</v>
      </c>
      <c r="T42" s="200"/>
      <c r="U42" s="199">
        <f>+(U39+U40)/(U41+'(令和4年8月)'!U41)*100</f>
        <v>79.59565372283576</v>
      </c>
      <c r="V42" s="200"/>
      <c r="W42" s="199">
        <f>+(W39+W40)/(W41+'(令和4年8月)'!W41)*100</f>
        <v>91.37662922681439</v>
      </c>
      <c r="X42" s="200"/>
      <c r="Y42" s="199">
        <f>+(Y39+Y40)/(Y41+'(令和4年8月)'!Y41)*100</f>
        <v>81.2212878424312</v>
      </c>
      <c r="Z42" s="200"/>
    </row>
    <row r="43" spans="1:26" ht="18.95" customHeight="1">
      <c r="A43" s="22"/>
      <c r="B43" s="203"/>
      <c r="C43" s="12" t="s">
        <v>45</v>
      </c>
      <c r="D43" s="194" t="s">
        <v>21</v>
      </c>
      <c r="E43" s="94">
        <f aca="true" t="shared" si="18" ref="E43:Z46">E20-E39</f>
        <v>-522</v>
      </c>
      <c r="F43" s="97">
        <f t="shared" si="18"/>
        <v>-91085</v>
      </c>
      <c r="G43" s="94">
        <f t="shared" si="18"/>
        <v>146.5630000000001</v>
      </c>
      <c r="H43" s="95">
        <f t="shared" si="18"/>
        <v>76705</v>
      </c>
      <c r="I43" s="96">
        <f t="shared" si="18"/>
        <v>-1792</v>
      </c>
      <c r="J43" s="97">
        <f t="shared" si="18"/>
        <v>-1829715</v>
      </c>
      <c r="K43" s="94">
        <f t="shared" si="18"/>
        <v>-592</v>
      </c>
      <c r="L43" s="95">
        <f t="shared" si="18"/>
        <v>-688020</v>
      </c>
      <c r="M43" s="96">
        <f t="shared" si="18"/>
        <v>5116.144000000001</v>
      </c>
      <c r="N43" s="97">
        <f t="shared" si="18"/>
        <v>1568403</v>
      </c>
      <c r="O43" s="94">
        <f t="shared" si="18"/>
        <v>41</v>
      </c>
      <c r="P43" s="95">
        <f t="shared" si="18"/>
        <v>24172</v>
      </c>
      <c r="Q43" s="96">
        <f t="shared" si="18"/>
        <v>448</v>
      </c>
      <c r="R43" s="97">
        <f t="shared" si="18"/>
        <v>55082</v>
      </c>
      <c r="S43" s="94">
        <f t="shared" si="18"/>
        <v>-3462</v>
      </c>
      <c r="T43" s="95">
        <f t="shared" si="18"/>
        <v>-705756</v>
      </c>
      <c r="U43" s="96">
        <f t="shared" si="18"/>
        <v>-316</v>
      </c>
      <c r="V43" s="97">
        <f t="shared" si="18"/>
        <v>198474</v>
      </c>
      <c r="W43" s="94">
        <f t="shared" si="18"/>
        <v>-1489.3910000000005</v>
      </c>
      <c r="X43" s="95">
        <f t="shared" si="18"/>
        <v>-586089</v>
      </c>
      <c r="Y43" s="94">
        <f t="shared" si="18"/>
        <v>-2421.683999999994</v>
      </c>
      <c r="Z43" s="95">
        <f t="shared" si="18"/>
        <v>-1977829</v>
      </c>
    </row>
    <row r="44" spans="1:26" ht="18.95" customHeight="1">
      <c r="A44" s="22"/>
      <c r="B44" s="203"/>
      <c r="C44" s="22"/>
      <c r="D44" s="192" t="s">
        <v>22</v>
      </c>
      <c r="E44" s="98">
        <f t="shared" si="18"/>
        <v>-223</v>
      </c>
      <c r="F44" s="101">
        <f t="shared" si="18"/>
        <v>-30473</v>
      </c>
      <c r="G44" s="98">
        <f t="shared" si="18"/>
        <v>19.01299999999992</v>
      </c>
      <c r="H44" s="99">
        <f t="shared" si="18"/>
        <v>22802</v>
      </c>
      <c r="I44" s="100">
        <f t="shared" si="18"/>
        <v>-278</v>
      </c>
      <c r="J44" s="101">
        <f t="shared" si="18"/>
        <v>-69015</v>
      </c>
      <c r="K44" s="98">
        <f t="shared" si="18"/>
        <v>-434</v>
      </c>
      <c r="L44" s="99">
        <f t="shared" si="18"/>
        <v>-9706275</v>
      </c>
      <c r="M44" s="100">
        <f t="shared" si="18"/>
        <v>3780.9919999999993</v>
      </c>
      <c r="N44" s="101">
        <f t="shared" si="18"/>
        <v>1273847</v>
      </c>
      <c r="O44" s="98">
        <f t="shared" si="18"/>
        <v>-363</v>
      </c>
      <c r="P44" s="99">
        <f t="shared" si="18"/>
        <v>-152936</v>
      </c>
      <c r="Q44" s="100">
        <f t="shared" si="18"/>
        <v>-2812</v>
      </c>
      <c r="R44" s="101">
        <f t="shared" si="18"/>
        <v>-314644</v>
      </c>
      <c r="S44" s="98">
        <f t="shared" si="18"/>
        <v>-7691</v>
      </c>
      <c r="T44" s="99">
        <f t="shared" si="18"/>
        <v>-1278237</v>
      </c>
      <c r="U44" s="100">
        <f t="shared" si="18"/>
        <v>1164</v>
      </c>
      <c r="V44" s="101">
        <f t="shared" si="18"/>
        <v>673142</v>
      </c>
      <c r="W44" s="98">
        <f t="shared" si="18"/>
        <v>-1245.9810000000007</v>
      </c>
      <c r="X44" s="99">
        <f t="shared" si="18"/>
        <v>-464425</v>
      </c>
      <c r="Y44" s="98">
        <f t="shared" si="18"/>
        <v>-8082.97600000001</v>
      </c>
      <c r="Z44" s="99">
        <f t="shared" si="18"/>
        <v>-10046214</v>
      </c>
    </row>
    <row r="45" spans="1:26" ht="18.95" customHeight="1">
      <c r="A45" s="22"/>
      <c r="B45" s="203"/>
      <c r="C45" s="22"/>
      <c r="D45" s="192" t="s">
        <v>24</v>
      </c>
      <c r="E45" s="98">
        <f t="shared" si="18"/>
        <v>-94</v>
      </c>
      <c r="F45" s="101">
        <f t="shared" si="18"/>
        <v>-3814</v>
      </c>
      <c r="G45" s="98">
        <f t="shared" si="18"/>
        <v>30.549999999999955</v>
      </c>
      <c r="H45" s="99">
        <f t="shared" si="18"/>
        <v>7329</v>
      </c>
      <c r="I45" s="100">
        <f t="shared" si="18"/>
        <v>633</v>
      </c>
      <c r="J45" s="101">
        <f t="shared" si="18"/>
        <v>149018</v>
      </c>
      <c r="K45" s="98">
        <f t="shared" si="18"/>
        <v>-97</v>
      </c>
      <c r="L45" s="99">
        <f t="shared" si="18"/>
        <v>-237307</v>
      </c>
      <c r="M45" s="100">
        <f t="shared" si="18"/>
        <v>403.08000000000175</v>
      </c>
      <c r="N45" s="101">
        <f t="shared" si="18"/>
        <v>165755</v>
      </c>
      <c r="O45" s="98">
        <f t="shared" si="18"/>
        <v>267</v>
      </c>
      <c r="P45" s="99">
        <f t="shared" si="18"/>
        <v>78728</v>
      </c>
      <c r="Q45" s="100">
        <f t="shared" si="18"/>
        <v>688</v>
      </c>
      <c r="R45" s="101">
        <f t="shared" si="18"/>
        <v>44800</v>
      </c>
      <c r="S45" s="98">
        <f t="shared" si="18"/>
        <v>2168</v>
      </c>
      <c r="T45" s="99">
        <f t="shared" si="18"/>
        <v>462995</v>
      </c>
      <c r="U45" s="100">
        <f t="shared" si="18"/>
        <v>-823</v>
      </c>
      <c r="V45" s="101">
        <f t="shared" si="18"/>
        <v>-210377</v>
      </c>
      <c r="W45" s="98">
        <f t="shared" si="18"/>
        <v>-345.33000000000084</v>
      </c>
      <c r="X45" s="99">
        <f t="shared" si="18"/>
        <v>-85179</v>
      </c>
      <c r="Y45" s="98">
        <f t="shared" si="18"/>
        <v>2830.2999999999884</v>
      </c>
      <c r="Z45" s="99">
        <f t="shared" si="18"/>
        <v>371948</v>
      </c>
    </row>
    <row r="46" spans="1:38" ht="18.95" customHeight="1" thickBot="1">
      <c r="A46" s="22"/>
      <c r="B46" s="203"/>
      <c r="C46" s="46"/>
      <c r="D46" s="190" t="s">
        <v>44</v>
      </c>
      <c r="E46" s="199">
        <f>E23-E42</f>
        <v>-18.34075101734433</v>
      </c>
      <c r="F46" s="200"/>
      <c r="G46" s="199">
        <f>G23-G42</f>
        <v>5.415991872063799</v>
      </c>
      <c r="H46" s="200"/>
      <c r="I46" s="199">
        <f>I23-I42</f>
        <v>-53.2991151330604</v>
      </c>
      <c r="J46" s="200"/>
      <c r="K46" s="199">
        <f>K23-K42</f>
        <v>-10.325657806807335</v>
      </c>
      <c r="L46" s="200"/>
      <c r="M46" s="199">
        <f>M23-M42</f>
        <v>22.643973838519422</v>
      </c>
      <c r="N46" s="200"/>
      <c r="O46" s="199">
        <f t="shared" si="18"/>
        <v>-5.4287781817911025</v>
      </c>
      <c r="P46" s="200"/>
      <c r="Q46" s="199">
        <f t="shared" si="18"/>
        <v>-1.6844669254253617</v>
      </c>
      <c r="R46" s="200"/>
      <c r="S46" s="199">
        <f t="shared" si="18"/>
        <v>-16.531679124566892</v>
      </c>
      <c r="T46" s="200"/>
      <c r="U46" s="199">
        <f t="shared" si="18"/>
        <v>3.2648763813220825</v>
      </c>
      <c r="V46" s="200"/>
      <c r="W46" s="199">
        <f t="shared" si="18"/>
        <v>-16.110401219685954</v>
      </c>
      <c r="X46" s="200"/>
      <c r="Y46" s="199">
        <f t="shared" si="18"/>
        <v>-4.869483415981861</v>
      </c>
      <c r="Z46" s="200"/>
      <c r="AA46" s="197"/>
      <c r="AB46" s="198"/>
      <c r="AC46" s="197"/>
      <c r="AD46" s="198"/>
      <c r="AE46" s="197"/>
      <c r="AF46" s="198"/>
      <c r="AG46" s="186"/>
      <c r="AH46" s="187"/>
      <c r="AI46" s="186"/>
      <c r="AJ46" s="187"/>
      <c r="AK46" s="186"/>
      <c r="AL46" s="187"/>
    </row>
    <row r="47" spans="1:26" ht="18.95" customHeight="1">
      <c r="A47" s="22"/>
      <c r="B47" s="203"/>
      <c r="C47" s="22" t="s">
        <v>48</v>
      </c>
      <c r="D47" s="54" t="s">
        <v>21</v>
      </c>
      <c r="E47" s="75">
        <f aca="true" t="shared" si="19" ref="E47:Z49">E20/E39*100</f>
        <v>61.16071428571429</v>
      </c>
      <c r="F47" s="76">
        <f t="shared" si="19"/>
        <v>45.11331658140054</v>
      </c>
      <c r="G47" s="75">
        <f t="shared" si="19"/>
        <v>112.20341382181516</v>
      </c>
      <c r="H47" s="77">
        <f t="shared" si="19"/>
        <v>118.17692794396089</v>
      </c>
      <c r="I47" s="78">
        <f t="shared" si="19"/>
        <v>61.111111111111114</v>
      </c>
      <c r="J47" s="76">
        <f t="shared" si="19"/>
        <v>71.71540336175374</v>
      </c>
      <c r="K47" s="75">
        <f t="shared" si="19"/>
        <v>74.88332626219771</v>
      </c>
      <c r="L47" s="77">
        <f t="shared" si="19"/>
        <v>84.74195582924617</v>
      </c>
      <c r="M47" s="78">
        <f t="shared" si="19"/>
        <v>170.761458165056</v>
      </c>
      <c r="N47" s="76">
        <f t="shared" si="19"/>
        <v>208.83872275046946</v>
      </c>
      <c r="O47" s="75">
        <f t="shared" si="19"/>
        <v>100.95149686702251</v>
      </c>
      <c r="P47" s="77">
        <f t="shared" si="19"/>
        <v>101.7081840474323</v>
      </c>
      <c r="Q47" s="78">
        <f t="shared" si="19"/>
        <v>101.69812751118185</v>
      </c>
      <c r="R47" s="76">
        <f t="shared" si="19"/>
        <v>101.08850135326554</v>
      </c>
      <c r="S47" s="75">
        <f t="shared" si="19"/>
        <v>93.28223537401766</v>
      </c>
      <c r="T47" s="77">
        <f t="shared" si="19"/>
        <v>91.86439130544545</v>
      </c>
      <c r="U47" s="78">
        <f t="shared" si="19"/>
        <v>93.4125495101105</v>
      </c>
      <c r="V47" s="76">
        <f t="shared" si="19"/>
        <v>114.5416473118973</v>
      </c>
      <c r="W47" s="75">
        <f t="shared" si="19"/>
        <v>79.58691416529244</v>
      </c>
      <c r="X47" s="77">
        <f t="shared" si="19"/>
        <v>66.41368050736294</v>
      </c>
      <c r="Y47" s="75">
        <f t="shared" si="19"/>
        <v>97.81946926700044</v>
      </c>
      <c r="Z47" s="77">
        <f t="shared" si="19"/>
        <v>93.67446136563939</v>
      </c>
    </row>
    <row r="48" spans="1:26" ht="18.95" customHeight="1">
      <c r="A48" s="22"/>
      <c r="B48" s="203"/>
      <c r="C48" s="22"/>
      <c r="D48" s="57" t="s">
        <v>22</v>
      </c>
      <c r="E48" s="67">
        <f t="shared" si="19"/>
        <v>80.42142230026339</v>
      </c>
      <c r="F48" s="70">
        <f t="shared" si="19"/>
        <v>72.08230648722436</v>
      </c>
      <c r="G48" s="67">
        <f t="shared" si="19"/>
        <v>101.46479198767334</v>
      </c>
      <c r="H48" s="68">
        <f t="shared" si="19"/>
        <v>104.86634725171535</v>
      </c>
      <c r="I48" s="69">
        <f t="shared" si="19"/>
        <v>88.70377895164567</v>
      </c>
      <c r="J48" s="70">
        <f t="shared" si="19"/>
        <v>98.48625655182337</v>
      </c>
      <c r="K48" s="67">
        <f t="shared" si="19"/>
        <v>81.09756097560977</v>
      </c>
      <c r="L48" s="68">
        <f t="shared" si="19"/>
        <v>29.48475784955673</v>
      </c>
      <c r="M48" s="69">
        <f t="shared" si="19"/>
        <v>146.3231971772316</v>
      </c>
      <c r="N48" s="70">
        <f t="shared" si="19"/>
        <v>181.14527959944834</v>
      </c>
      <c r="O48" s="67">
        <f t="shared" si="19"/>
        <v>91.8353576248313</v>
      </c>
      <c r="P48" s="68">
        <f t="shared" si="19"/>
        <v>89.894875945687</v>
      </c>
      <c r="Q48" s="69">
        <f t="shared" si="19"/>
        <v>90.2880431028528</v>
      </c>
      <c r="R48" s="70">
        <f t="shared" si="19"/>
        <v>94.15733041079774</v>
      </c>
      <c r="S48" s="67">
        <f t="shared" si="19"/>
        <v>85.65004851108291</v>
      </c>
      <c r="T48" s="68">
        <f t="shared" si="19"/>
        <v>85.44876267404885</v>
      </c>
      <c r="U48" s="69">
        <f t="shared" si="19"/>
        <v>128.1159420289855</v>
      </c>
      <c r="V48" s="70">
        <f t="shared" si="19"/>
        <v>161.16275583217862</v>
      </c>
      <c r="W48" s="67">
        <f t="shared" si="19"/>
        <v>83.15826765948795</v>
      </c>
      <c r="X48" s="68">
        <f t="shared" si="19"/>
        <v>72.81740294918814</v>
      </c>
      <c r="Y48" s="67">
        <f t="shared" si="19"/>
        <v>92.90284545201605</v>
      </c>
      <c r="Z48" s="68">
        <f t="shared" si="19"/>
        <v>74.21654326408323</v>
      </c>
    </row>
    <row r="49" spans="1:26" ht="18.95" customHeight="1" thickBot="1">
      <c r="A49" s="46"/>
      <c r="B49" s="204"/>
      <c r="C49" s="46"/>
      <c r="D49" s="47" t="s">
        <v>24</v>
      </c>
      <c r="E49" s="71">
        <f t="shared" si="19"/>
        <v>95.98804950917626</v>
      </c>
      <c r="F49" s="74">
        <f t="shared" si="19"/>
        <v>99.07511367080933</v>
      </c>
      <c r="G49" s="71">
        <f t="shared" si="19"/>
        <v>102.05585464333782</v>
      </c>
      <c r="H49" s="72">
        <f t="shared" si="19"/>
        <v>101.15465145406681</v>
      </c>
      <c r="I49" s="73">
        <f t="shared" si="19"/>
        <v>114.23111510791367</v>
      </c>
      <c r="J49" s="74">
        <f t="shared" si="19"/>
        <v>102.73298947064171</v>
      </c>
      <c r="K49" s="71">
        <f t="shared" si="19"/>
        <v>98.39190981432361</v>
      </c>
      <c r="L49" s="72">
        <f t="shared" si="19"/>
        <v>76.52837974438151</v>
      </c>
      <c r="M49" s="73">
        <f t="shared" si="19"/>
        <v>102.22943464351613</v>
      </c>
      <c r="N49" s="74">
        <f t="shared" si="19"/>
        <v>104.78297491199736</v>
      </c>
      <c r="O49" s="71">
        <f t="shared" si="19"/>
        <v>105.40157798907546</v>
      </c>
      <c r="P49" s="72">
        <f t="shared" si="19"/>
        <v>105.95454823926804</v>
      </c>
      <c r="Q49" s="73">
        <f t="shared" si="19"/>
        <v>101.14963656111622</v>
      </c>
      <c r="R49" s="74">
        <f t="shared" si="19"/>
        <v>100.41847746129902</v>
      </c>
      <c r="S49" s="71">
        <f t="shared" si="19"/>
        <v>107.9103878571168</v>
      </c>
      <c r="T49" s="72">
        <f t="shared" si="19"/>
        <v>120.93584698850641</v>
      </c>
      <c r="U49" s="73">
        <f t="shared" si="19"/>
        <v>86.96960101329955</v>
      </c>
      <c r="V49" s="74">
        <f t="shared" si="19"/>
        <v>90.30653854908405</v>
      </c>
      <c r="W49" s="71">
        <f t="shared" si="19"/>
        <v>95.74568528863072</v>
      </c>
      <c r="X49" s="72">
        <f t="shared" si="19"/>
        <v>95.95725787045892</v>
      </c>
      <c r="Y49" s="71">
        <f t="shared" si="19"/>
        <v>102.03593671802555</v>
      </c>
      <c r="Z49" s="72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2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39" sqref="Y39:Z41"/>
    </sheetView>
  </sheetViews>
  <sheetFormatPr defaultColWidth="9.140625" defaultRowHeight="15"/>
  <cols>
    <col min="1" max="1" width="2.57421875" style="178" customWidth="1"/>
    <col min="2" max="2" width="3.140625" style="178" customWidth="1"/>
    <col min="3" max="3" width="12.57421875" style="178" customWidth="1"/>
    <col min="4" max="4" width="7.28125" style="178" customWidth="1"/>
    <col min="5" max="5" width="7.57421875" style="178" customWidth="1"/>
    <col min="6" max="6" width="10.140625" style="178" customWidth="1"/>
    <col min="7" max="7" width="7.57421875" style="178" customWidth="1"/>
    <col min="8" max="8" width="10.140625" style="178" customWidth="1"/>
    <col min="9" max="9" width="7.57421875" style="178" customWidth="1"/>
    <col min="10" max="10" width="10.140625" style="178" customWidth="1"/>
    <col min="11" max="11" width="7.57421875" style="178" customWidth="1"/>
    <col min="12" max="12" width="10.140625" style="178" customWidth="1"/>
    <col min="13" max="13" width="7.57421875" style="178" customWidth="1"/>
    <col min="14" max="14" width="10.140625" style="178" customWidth="1"/>
    <col min="15" max="15" width="7.57421875" style="178" customWidth="1"/>
    <col min="16" max="16" width="10.140625" style="178" customWidth="1"/>
    <col min="17" max="17" width="8.140625" style="178" customWidth="1"/>
    <col min="18" max="18" width="11.140625" style="178" customWidth="1"/>
    <col min="19" max="19" width="8.140625" style="178" customWidth="1"/>
    <col min="20" max="20" width="11.140625" style="178" customWidth="1"/>
    <col min="21" max="21" width="8.140625" style="178" customWidth="1"/>
    <col min="22" max="22" width="11.140625" style="178" customWidth="1"/>
    <col min="23" max="23" width="7.57421875" style="178" customWidth="1"/>
    <col min="24" max="24" width="10.421875" style="178" bestFit="1" customWidth="1"/>
    <col min="25" max="25" width="8.57421875" style="178" customWidth="1"/>
    <col min="26" max="26" width="11.57421875" style="178" customWidth="1"/>
    <col min="27" max="16384" width="9.00390625" style="178" customWidth="1"/>
  </cols>
  <sheetData>
    <row r="1" spans="1:26" ht="29.25" thickBot="1">
      <c r="A1" s="233" t="s">
        <v>69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77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26" t="s">
        <v>8</v>
      </c>
      <c r="H2" s="226"/>
      <c r="I2" s="224" t="s">
        <v>9</v>
      </c>
      <c r="J2" s="225"/>
      <c r="K2" s="226" t="s">
        <v>10</v>
      </c>
      <c r="L2" s="226"/>
      <c r="M2" s="224" t="s">
        <v>11</v>
      </c>
      <c r="N2" s="225"/>
      <c r="O2" s="226" t="s">
        <v>12</v>
      </c>
      <c r="P2" s="226"/>
      <c r="Q2" s="224" t="s">
        <v>13</v>
      </c>
      <c r="R2" s="225"/>
      <c r="S2" s="226" t="s">
        <v>14</v>
      </c>
      <c r="T2" s="226"/>
      <c r="U2" s="224" t="s">
        <v>15</v>
      </c>
      <c r="V2" s="225"/>
      <c r="W2" s="226" t="s">
        <v>16</v>
      </c>
      <c r="X2" s="226"/>
      <c r="Y2" s="227" t="s">
        <v>17</v>
      </c>
      <c r="Z2" s="228"/>
    </row>
    <row r="3" spans="1:26" ht="18.75">
      <c r="A3" s="7"/>
      <c r="C3" s="231"/>
      <c r="D3" s="232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9"/>
      <c r="Z3" s="23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6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9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182"/>
      <c r="D6" s="179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80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183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81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176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9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182"/>
      <c r="D9" s="179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80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183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81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182"/>
      <c r="D12" s="180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80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183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6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9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182"/>
      <c r="D15" s="179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80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183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176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9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182"/>
      <c r="D18" s="179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183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82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176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182"/>
      <c r="D21" s="179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183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52.987622705932566</v>
      </c>
      <c r="F23" s="218"/>
      <c r="G23" s="217">
        <f>(G20+G21)/(G22+G41)*100</f>
        <v>84.08479138627187</v>
      </c>
      <c r="H23" s="218"/>
      <c r="I23" s="217">
        <f>(I20+I21)/(I22+I41)*100</f>
        <v>79.4626798561151</v>
      </c>
      <c r="J23" s="218"/>
      <c r="K23" s="217">
        <f>(K20+K21)/(K22+K41)*100</f>
        <v>38.56929708222812</v>
      </c>
      <c r="L23" s="218"/>
      <c r="M23" s="217">
        <f>(M20+M21)/(M22+M41)*100</f>
        <v>42.56746711268634</v>
      </c>
      <c r="N23" s="218"/>
      <c r="O23" s="217">
        <f>(O20+O21)/(O22+O41)*100</f>
        <v>88.55957920291321</v>
      </c>
      <c r="P23" s="218"/>
      <c r="Q23" s="217">
        <f>(Q20+Q21)/(Q22+Q41)*100</f>
        <v>46.23276798395856</v>
      </c>
      <c r="R23" s="218"/>
      <c r="S23" s="217">
        <f>(S20+S21)/(S22+S41)*100</f>
        <v>191.79589156055022</v>
      </c>
      <c r="T23" s="218"/>
      <c r="U23" s="217">
        <f>(U20+U21)/(U22+U41)*100</f>
        <v>70.74889170360989</v>
      </c>
      <c r="V23" s="218"/>
      <c r="W23" s="217">
        <f>(W20+W21)/(W22+W41)*100</f>
        <v>90.51449082445102</v>
      </c>
      <c r="X23" s="218"/>
      <c r="Y23" s="217">
        <f>(Y20+Y21)/(Y22+Y41)*100</f>
        <v>80.09174995953485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176002.98762270596</v>
      </c>
      <c r="F24" s="220"/>
      <c r="G24" s="213">
        <f>H22/G22*1000</f>
        <v>427144.68371467025</v>
      </c>
      <c r="H24" s="214"/>
      <c r="I24" s="215">
        <f>J22/I22*1000</f>
        <v>1225846.2230215827</v>
      </c>
      <c r="J24" s="216"/>
      <c r="K24" s="213">
        <f>L22/K22*1000</f>
        <v>167612.40053050398</v>
      </c>
      <c r="L24" s="214"/>
      <c r="M24" s="215">
        <f>N22/M22*1000</f>
        <v>191677.89459245393</v>
      </c>
      <c r="N24" s="216"/>
      <c r="O24" s="213">
        <f>P22/O22*1000</f>
        <v>267479.0612988064</v>
      </c>
      <c r="P24" s="214"/>
      <c r="Q24" s="215">
        <f>R22/Q22*1000</f>
        <v>178886.7073272621</v>
      </c>
      <c r="R24" s="216"/>
      <c r="S24" s="213">
        <f>T22/S22*1000</f>
        <v>80690.84540445871</v>
      </c>
      <c r="T24" s="214"/>
      <c r="U24" s="215">
        <f>V22/U22*1000</f>
        <v>343619.06269791006</v>
      </c>
      <c r="V24" s="216"/>
      <c r="W24" s="213">
        <f>X22/W22*1000</f>
        <v>259568.38903603234</v>
      </c>
      <c r="X24" s="214"/>
      <c r="Y24" s="215">
        <f>Z22/Y22*1000</f>
        <v>212150.9793353394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85"/>
      <c r="E26" s="52"/>
      <c r="F26" s="185"/>
      <c r="G26" s="52"/>
      <c r="H26" s="185"/>
      <c r="I26" s="52"/>
      <c r="J26" s="185"/>
      <c r="K26" s="52"/>
      <c r="L26" s="185"/>
      <c r="M26" s="52"/>
      <c r="N26" s="185"/>
      <c r="O26" s="52"/>
      <c r="P26" s="185"/>
      <c r="Q26" s="52"/>
      <c r="R26" s="185"/>
      <c r="S26" s="52"/>
      <c r="T26" s="185"/>
      <c r="U26" s="52"/>
      <c r="V26" s="185"/>
      <c r="W26" s="52"/>
      <c r="X26" s="185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46">
        <v>2077</v>
      </c>
      <c r="F27" s="147">
        <v>348977</v>
      </c>
      <c r="G27" s="162">
        <v>698</v>
      </c>
      <c r="H27" s="148">
        <v>216600</v>
      </c>
      <c r="I27" s="146">
        <v>3389</v>
      </c>
      <c r="J27" s="147">
        <v>6128023</v>
      </c>
      <c r="K27" s="150">
        <v>1822</v>
      </c>
      <c r="L27" s="148">
        <v>2443552</v>
      </c>
      <c r="M27" s="146">
        <v>6582</v>
      </c>
      <c r="N27" s="147">
        <v>1337035</v>
      </c>
      <c r="O27" s="150">
        <v>5004</v>
      </c>
      <c r="P27" s="148">
        <v>1676049</v>
      </c>
      <c r="Q27" s="146">
        <v>30228</v>
      </c>
      <c r="R27" s="147">
        <v>5855142</v>
      </c>
      <c r="S27" s="150">
        <v>46011</v>
      </c>
      <c r="T27" s="148">
        <v>10133759</v>
      </c>
      <c r="U27" s="146">
        <v>3768</v>
      </c>
      <c r="V27" s="147">
        <v>1010006</v>
      </c>
      <c r="W27" s="146">
        <v>7211</v>
      </c>
      <c r="X27" s="148">
        <v>1345774</v>
      </c>
      <c r="Y27" s="158">
        <v>106790</v>
      </c>
      <c r="Z27" s="159">
        <v>30494917</v>
      </c>
    </row>
    <row r="28" spans="1:26" ht="18.95" customHeight="1">
      <c r="A28" s="22"/>
      <c r="B28" s="211"/>
      <c r="C28" s="7"/>
      <c r="D28" s="57" t="s">
        <v>22</v>
      </c>
      <c r="E28" s="154">
        <v>1208</v>
      </c>
      <c r="F28" s="155">
        <v>98828</v>
      </c>
      <c r="G28" s="152">
        <v>700</v>
      </c>
      <c r="H28" s="153">
        <v>226248</v>
      </c>
      <c r="I28" s="154">
        <v>3658</v>
      </c>
      <c r="J28" s="155">
        <v>7318754</v>
      </c>
      <c r="K28" s="156">
        <v>1062</v>
      </c>
      <c r="L28" s="153">
        <v>1958028</v>
      </c>
      <c r="M28" s="154">
        <v>9965</v>
      </c>
      <c r="N28" s="155">
        <v>1539913</v>
      </c>
      <c r="O28" s="156">
        <v>4891</v>
      </c>
      <c r="P28" s="153">
        <v>1676821</v>
      </c>
      <c r="Q28" s="154">
        <v>29791</v>
      </c>
      <c r="R28" s="155">
        <v>5670592</v>
      </c>
      <c r="S28" s="156">
        <v>46465</v>
      </c>
      <c r="T28" s="153">
        <v>10033001</v>
      </c>
      <c r="U28" s="154">
        <v>2954</v>
      </c>
      <c r="V28" s="155">
        <v>1195606</v>
      </c>
      <c r="W28" s="154">
        <v>7928</v>
      </c>
      <c r="X28" s="153">
        <v>1532951</v>
      </c>
      <c r="Y28" s="157">
        <v>108622</v>
      </c>
      <c r="Z28" s="151">
        <v>31250742</v>
      </c>
    </row>
    <row r="29" spans="1:26" ht="18.95" customHeight="1" thickBot="1">
      <c r="A29" s="22"/>
      <c r="B29" s="211"/>
      <c r="C29" s="7"/>
      <c r="D29" s="57" t="s">
        <v>24</v>
      </c>
      <c r="E29" s="157">
        <v>3245</v>
      </c>
      <c r="F29" s="151">
        <v>608148</v>
      </c>
      <c r="G29" s="163">
        <v>870</v>
      </c>
      <c r="H29" s="161">
        <v>394345</v>
      </c>
      <c r="I29" s="157">
        <v>2102</v>
      </c>
      <c r="J29" s="151">
        <v>999881</v>
      </c>
      <c r="K29" s="160">
        <v>2456</v>
      </c>
      <c r="L29" s="161">
        <v>3275821</v>
      </c>
      <c r="M29" s="157">
        <v>16130</v>
      </c>
      <c r="N29" s="151">
        <v>2971330</v>
      </c>
      <c r="O29" s="160">
        <v>4520</v>
      </c>
      <c r="P29" s="161">
        <v>1199444</v>
      </c>
      <c r="Q29" s="157">
        <v>57643</v>
      </c>
      <c r="R29" s="151">
        <v>9851674</v>
      </c>
      <c r="S29" s="160">
        <v>30522</v>
      </c>
      <c r="T29" s="161">
        <v>2578321</v>
      </c>
      <c r="U29" s="157">
        <v>5942</v>
      </c>
      <c r="V29" s="151">
        <v>2290277</v>
      </c>
      <c r="W29" s="157">
        <v>8673</v>
      </c>
      <c r="X29" s="161">
        <v>1930305</v>
      </c>
      <c r="Y29" s="157">
        <v>132103</v>
      </c>
      <c r="Z29" s="151">
        <v>26099546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7">
        <v>58.4</v>
      </c>
      <c r="F30" s="208"/>
      <c r="G30" s="207">
        <v>80.3</v>
      </c>
      <c r="H30" s="208"/>
      <c r="I30" s="207">
        <v>157.5</v>
      </c>
      <c r="J30" s="208"/>
      <c r="K30" s="207">
        <v>69.5</v>
      </c>
      <c r="L30" s="208"/>
      <c r="M30" s="207">
        <v>46.4</v>
      </c>
      <c r="N30" s="208"/>
      <c r="O30" s="207">
        <v>110.8</v>
      </c>
      <c r="P30" s="208"/>
      <c r="Q30" s="207">
        <v>52.3</v>
      </c>
      <c r="R30" s="208"/>
      <c r="S30" s="207">
        <v>150.4</v>
      </c>
      <c r="T30" s="208"/>
      <c r="U30" s="207">
        <v>60.7</v>
      </c>
      <c r="V30" s="208"/>
      <c r="W30" s="207">
        <v>83.8</v>
      </c>
      <c r="X30" s="208"/>
      <c r="Y30" s="207">
        <v>81.5</v>
      </c>
      <c r="Z30" s="209"/>
    </row>
    <row r="31" spans="1:26" ht="18.95" customHeight="1">
      <c r="A31" s="22"/>
      <c r="B31" s="211"/>
      <c r="C31" s="4" t="s">
        <v>45</v>
      </c>
      <c r="D31" s="176" t="s">
        <v>21</v>
      </c>
      <c r="E31" s="94">
        <f>E20-E27</f>
        <v>-733</v>
      </c>
      <c r="F31" s="95">
        <f aca="true" t="shared" si="5" ref="F31:Z33">F20-F27</f>
        <v>-183026</v>
      </c>
      <c r="G31" s="96">
        <f t="shared" si="5"/>
        <v>503</v>
      </c>
      <c r="H31" s="97">
        <f t="shared" si="5"/>
        <v>205391</v>
      </c>
      <c r="I31" s="94">
        <f t="shared" si="5"/>
        <v>1219</v>
      </c>
      <c r="J31" s="95">
        <f t="shared" si="5"/>
        <v>340922</v>
      </c>
      <c r="K31" s="96">
        <f t="shared" si="5"/>
        <v>535</v>
      </c>
      <c r="L31" s="97">
        <f t="shared" si="5"/>
        <v>2065676</v>
      </c>
      <c r="M31" s="94">
        <f t="shared" si="5"/>
        <v>648.1279999999997</v>
      </c>
      <c r="N31" s="95">
        <f t="shared" si="5"/>
        <v>103999</v>
      </c>
      <c r="O31" s="96">
        <f t="shared" si="5"/>
        <v>-695</v>
      </c>
      <c r="P31" s="97">
        <f t="shared" si="5"/>
        <v>-260979</v>
      </c>
      <c r="Q31" s="94">
        <f t="shared" si="5"/>
        <v>-3846</v>
      </c>
      <c r="R31" s="95">
        <f t="shared" si="5"/>
        <v>-794790</v>
      </c>
      <c r="S31" s="96">
        <f t="shared" si="5"/>
        <v>5524</v>
      </c>
      <c r="T31" s="97">
        <f t="shared" si="5"/>
        <v>-1458858</v>
      </c>
      <c r="U31" s="94">
        <f t="shared" si="5"/>
        <v>1029</v>
      </c>
      <c r="V31" s="95">
        <f t="shared" si="5"/>
        <v>354860</v>
      </c>
      <c r="W31" s="96">
        <f t="shared" si="5"/>
        <v>85.25600000000031</v>
      </c>
      <c r="X31" s="97">
        <f t="shared" si="5"/>
        <v>399249</v>
      </c>
      <c r="Y31" s="94">
        <f t="shared" si="5"/>
        <v>4269.3840000000055</v>
      </c>
      <c r="Z31" s="95">
        <f t="shared" si="5"/>
        <v>772444</v>
      </c>
    </row>
    <row r="32" spans="1:26" ht="18.95" customHeight="1">
      <c r="A32" s="22" t="s">
        <v>46</v>
      </c>
      <c r="B32" s="211"/>
      <c r="C32" s="7"/>
      <c r="D32" s="179" t="s">
        <v>22</v>
      </c>
      <c r="E32" s="98">
        <f aca="true" t="shared" si="6" ref="E32:T33">E21-E28</f>
        <v>-69</v>
      </c>
      <c r="F32" s="99">
        <f t="shared" si="6"/>
        <v>10325</v>
      </c>
      <c r="G32" s="100">
        <f t="shared" si="6"/>
        <v>598</v>
      </c>
      <c r="H32" s="101">
        <f t="shared" si="6"/>
        <v>242317</v>
      </c>
      <c r="I32" s="98">
        <f t="shared" si="6"/>
        <v>-1197</v>
      </c>
      <c r="J32" s="99">
        <f t="shared" si="6"/>
        <v>-2759527</v>
      </c>
      <c r="K32" s="100">
        <f t="shared" si="6"/>
        <v>1234</v>
      </c>
      <c r="L32" s="101">
        <f t="shared" si="6"/>
        <v>11806762</v>
      </c>
      <c r="M32" s="98">
        <f t="shared" si="6"/>
        <v>-1802.8000000000002</v>
      </c>
      <c r="N32" s="99">
        <f t="shared" si="6"/>
        <v>29922</v>
      </c>
      <c r="O32" s="100">
        <f t="shared" si="6"/>
        <v>-445</v>
      </c>
      <c r="P32" s="101">
        <f t="shared" si="6"/>
        <v>-163371</v>
      </c>
      <c r="Q32" s="98">
        <f t="shared" si="6"/>
        <v>-837</v>
      </c>
      <c r="R32" s="99">
        <f t="shared" si="6"/>
        <v>-285314</v>
      </c>
      <c r="S32" s="100">
        <f t="shared" si="6"/>
        <v>7131</v>
      </c>
      <c r="T32" s="101">
        <f t="shared" si="6"/>
        <v>-1248614</v>
      </c>
      <c r="U32" s="98">
        <f t="shared" si="5"/>
        <v>1186</v>
      </c>
      <c r="V32" s="99">
        <f t="shared" si="5"/>
        <v>-95031</v>
      </c>
      <c r="W32" s="100">
        <f t="shared" si="5"/>
        <v>-529.8239999999996</v>
      </c>
      <c r="X32" s="101">
        <f t="shared" si="5"/>
        <v>175587</v>
      </c>
      <c r="Y32" s="98">
        <f t="shared" si="5"/>
        <v>5268.376000000004</v>
      </c>
      <c r="Z32" s="99">
        <f t="shared" si="5"/>
        <v>7713056</v>
      </c>
    </row>
    <row r="33" spans="1:26" ht="18.95" customHeight="1">
      <c r="A33" s="22"/>
      <c r="B33" s="211"/>
      <c r="C33" s="7"/>
      <c r="D33" s="179" t="s">
        <v>24</v>
      </c>
      <c r="E33" s="98">
        <f t="shared" si="6"/>
        <v>-902</v>
      </c>
      <c r="F33" s="99">
        <f t="shared" si="5"/>
        <v>-195773</v>
      </c>
      <c r="G33" s="100">
        <f t="shared" si="5"/>
        <v>616</v>
      </c>
      <c r="H33" s="101">
        <f t="shared" si="5"/>
        <v>240392</v>
      </c>
      <c r="I33" s="98">
        <f t="shared" si="5"/>
        <v>2346</v>
      </c>
      <c r="J33" s="99">
        <f t="shared" si="5"/>
        <v>4452683</v>
      </c>
      <c r="K33" s="100">
        <f t="shared" si="5"/>
        <v>3576</v>
      </c>
      <c r="L33" s="101">
        <f t="shared" si="5"/>
        <v>-2264783</v>
      </c>
      <c r="M33" s="98">
        <f t="shared" si="5"/>
        <v>1949.920000000002</v>
      </c>
      <c r="N33" s="99">
        <f t="shared" si="5"/>
        <v>494191</v>
      </c>
      <c r="O33" s="100">
        <f t="shared" si="5"/>
        <v>423</v>
      </c>
      <c r="P33" s="101">
        <f t="shared" si="5"/>
        <v>122705</v>
      </c>
      <c r="Q33" s="98">
        <f t="shared" si="5"/>
        <v>2202</v>
      </c>
      <c r="R33" s="99">
        <f t="shared" si="5"/>
        <v>853801</v>
      </c>
      <c r="S33" s="100">
        <f t="shared" si="5"/>
        <v>-3115</v>
      </c>
      <c r="T33" s="101">
        <f t="shared" si="5"/>
        <v>-366827</v>
      </c>
      <c r="U33" s="98">
        <f t="shared" si="5"/>
        <v>374</v>
      </c>
      <c r="V33" s="99">
        <f t="shared" si="5"/>
        <v>-119979</v>
      </c>
      <c r="W33" s="100">
        <f t="shared" si="5"/>
        <v>-555.8289999999988</v>
      </c>
      <c r="X33" s="101">
        <f t="shared" si="5"/>
        <v>176656</v>
      </c>
      <c r="Y33" s="98">
        <f t="shared" si="5"/>
        <v>6914.091000000015</v>
      </c>
      <c r="Z33" s="99">
        <f t="shared" si="5"/>
        <v>3393066</v>
      </c>
    </row>
    <row r="34" spans="1:26" ht="18.95" customHeight="1" thickBot="1">
      <c r="A34" s="22" t="s">
        <v>47</v>
      </c>
      <c r="B34" s="211"/>
      <c r="C34" s="61"/>
      <c r="D34" s="28" t="s">
        <v>44</v>
      </c>
      <c r="E34" s="201">
        <f>+E23-E30</f>
        <v>-5.412377294067433</v>
      </c>
      <c r="F34" s="200"/>
      <c r="G34" s="205">
        <f aca="true" t="shared" si="7" ref="G34">+G23-G30</f>
        <v>3.784791386271877</v>
      </c>
      <c r="H34" s="206"/>
      <c r="I34" s="201">
        <f aca="true" t="shared" si="8" ref="I34">+I23-I30</f>
        <v>-78.0373201438849</v>
      </c>
      <c r="J34" s="200"/>
      <c r="K34" s="205">
        <f aca="true" t="shared" si="9" ref="K34">+K23-K30</f>
        <v>-30.93070291777188</v>
      </c>
      <c r="L34" s="206"/>
      <c r="M34" s="201">
        <f aca="true" t="shared" si="10" ref="M34">+M23-M30</f>
        <v>-3.8325328873136613</v>
      </c>
      <c r="N34" s="200"/>
      <c r="O34" s="205">
        <f aca="true" t="shared" si="11" ref="O34">+O23-O30</f>
        <v>-22.240420797086784</v>
      </c>
      <c r="P34" s="206"/>
      <c r="Q34" s="201">
        <f aca="true" t="shared" si="12" ref="Q34">+Q23-Q30</f>
        <v>-6.067232016041437</v>
      </c>
      <c r="R34" s="200"/>
      <c r="S34" s="205">
        <f aca="true" t="shared" si="13" ref="S34">+S23-S30</f>
        <v>41.39589156055021</v>
      </c>
      <c r="T34" s="206"/>
      <c r="U34" s="201">
        <f aca="true" t="shared" si="14" ref="U34">+U23-U30</f>
        <v>10.048891703609883</v>
      </c>
      <c r="V34" s="200"/>
      <c r="W34" s="205">
        <f aca="true" t="shared" si="15" ref="W34">+W23-W30</f>
        <v>6.714490824451019</v>
      </c>
      <c r="X34" s="206"/>
      <c r="Y34" s="201">
        <f aca="true" t="shared" si="16" ref="Y34">+Y23-Y30</f>
        <v>-1.4082500404651483</v>
      </c>
      <c r="Z34" s="200"/>
    </row>
    <row r="35" spans="1:26" ht="18.95" customHeight="1">
      <c r="A35" s="22"/>
      <c r="B35" s="211"/>
      <c r="C35" s="7" t="s">
        <v>48</v>
      </c>
      <c r="D35" s="62" t="s">
        <v>21</v>
      </c>
      <c r="E35" s="63">
        <f aca="true" t="shared" si="17" ref="E35:Z37">E20/E27*100</f>
        <v>64.70871449205585</v>
      </c>
      <c r="F35" s="64">
        <f t="shared" si="17"/>
        <v>47.55356370190585</v>
      </c>
      <c r="G35" s="65">
        <f t="shared" si="17"/>
        <v>172.06303724928367</v>
      </c>
      <c r="H35" s="66">
        <f t="shared" si="17"/>
        <v>194.82502308402584</v>
      </c>
      <c r="I35" s="63">
        <f t="shared" si="17"/>
        <v>135.96931248155798</v>
      </c>
      <c r="J35" s="64">
        <f t="shared" si="17"/>
        <v>105.56332768333279</v>
      </c>
      <c r="K35" s="65">
        <f t="shared" si="17"/>
        <v>129.36333699231614</v>
      </c>
      <c r="L35" s="66">
        <f t="shared" si="17"/>
        <v>184.53579052133944</v>
      </c>
      <c r="M35" s="63">
        <f t="shared" si="17"/>
        <v>109.84697660285627</v>
      </c>
      <c r="N35" s="64">
        <f t="shared" si="17"/>
        <v>107.77833041019869</v>
      </c>
      <c r="O35" s="65">
        <f t="shared" si="17"/>
        <v>86.11111111111111</v>
      </c>
      <c r="P35" s="66">
        <f t="shared" si="17"/>
        <v>84.42891586105179</v>
      </c>
      <c r="Q35" s="63">
        <f t="shared" si="17"/>
        <v>87.27669710202461</v>
      </c>
      <c r="R35" s="64">
        <f t="shared" si="17"/>
        <v>86.42577754732507</v>
      </c>
      <c r="S35" s="65">
        <f t="shared" si="17"/>
        <v>112.00582469409488</v>
      </c>
      <c r="T35" s="66">
        <f t="shared" si="17"/>
        <v>85.6039797275621</v>
      </c>
      <c r="U35" s="63">
        <f t="shared" si="17"/>
        <v>127.30891719745223</v>
      </c>
      <c r="V35" s="64">
        <f t="shared" si="17"/>
        <v>135.1344447458728</v>
      </c>
      <c r="W35" s="65">
        <f t="shared" si="17"/>
        <v>101.18230481209265</v>
      </c>
      <c r="X35" s="66">
        <f t="shared" si="17"/>
        <v>129.6668682854625</v>
      </c>
      <c r="Y35" s="63">
        <f t="shared" si="17"/>
        <v>103.99792489933515</v>
      </c>
      <c r="Z35" s="64">
        <f t="shared" si="17"/>
        <v>102.53302542190883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67">
        <f t="shared" si="17"/>
        <v>94.28807947019867</v>
      </c>
      <c r="F36" s="68">
        <f t="shared" si="17"/>
        <v>110.447444044198</v>
      </c>
      <c r="G36" s="69">
        <f t="shared" si="17"/>
        <v>185.42857142857144</v>
      </c>
      <c r="H36" s="70">
        <f t="shared" si="17"/>
        <v>207.10238322548707</v>
      </c>
      <c r="I36" s="67">
        <f t="shared" si="17"/>
        <v>67.27720065609623</v>
      </c>
      <c r="J36" s="68">
        <f t="shared" si="17"/>
        <v>62.295125645704175</v>
      </c>
      <c r="K36" s="69">
        <f t="shared" si="17"/>
        <v>216.19585687382298</v>
      </c>
      <c r="L36" s="70">
        <f t="shared" si="17"/>
        <v>702.9925006179686</v>
      </c>
      <c r="M36" s="67">
        <f t="shared" si="17"/>
        <v>81.90868038133466</v>
      </c>
      <c r="N36" s="68">
        <f t="shared" si="17"/>
        <v>101.94309678533789</v>
      </c>
      <c r="O36" s="69">
        <f t="shared" si="17"/>
        <v>90.9016561030464</v>
      </c>
      <c r="P36" s="70">
        <f t="shared" si="17"/>
        <v>90.25709959500746</v>
      </c>
      <c r="Q36" s="67">
        <f t="shared" si="17"/>
        <v>97.1904266389178</v>
      </c>
      <c r="R36" s="68">
        <f t="shared" si="17"/>
        <v>94.96853238603659</v>
      </c>
      <c r="S36" s="69">
        <f t="shared" si="17"/>
        <v>115.3470354029915</v>
      </c>
      <c r="T36" s="70">
        <f t="shared" si="17"/>
        <v>87.55492997558756</v>
      </c>
      <c r="U36" s="67">
        <f t="shared" si="17"/>
        <v>140.14895057549086</v>
      </c>
      <c r="V36" s="68">
        <f t="shared" si="17"/>
        <v>92.05164577628416</v>
      </c>
      <c r="W36" s="69">
        <f t="shared" si="17"/>
        <v>93.317053481332</v>
      </c>
      <c r="X36" s="70">
        <f t="shared" si="17"/>
        <v>111.45418216237832</v>
      </c>
      <c r="Y36" s="67">
        <f t="shared" si="17"/>
        <v>104.85019241037728</v>
      </c>
      <c r="Z36" s="68">
        <f t="shared" si="17"/>
        <v>124.68119316974938</v>
      </c>
    </row>
    <row r="37" spans="1:26" ht="18.95" customHeight="1" thickBot="1">
      <c r="A37" s="22"/>
      <c r="B37" s="212"/>
      <c r="C37" s="61"/>
      <c r="D37" s="47" t="s">
        <v>24</v>
      </c>
      <c r="E37" s="71">
        <f t="shared" si="17"/>
        <v>72.20338983050848</v>
      </c>
      <c r="F37" s="72">
        <f t="shared" si="17"/>
        <v>67.80832955135921</v>
      </c>
      <c r="G37" s="73">
        <f t="shared" si="17"/>
        <v>170.80459770114942</v>
      </c>
      <c r="H37" s="74">
        <f t="shared" si="17"/>
        <v>160.95981944743815</v>
      </c>
      <c r="I37" s="71">
        <f t="shared" si="17"/>
        <v>211.60799238820172</v>
      </c>
      <c r="J37" s="72">
        <f t="shared" si="17"/>
        <v>545.3212932338948</v>
      </c>
      <c r="K37" s="73">
        <f t="shared" si="17"/>
        <v>245.6026058631922</v>
      </c>
      <c r="L37" s="74">
        <f t="shared" si="17"/>
        <v>30.863652195892264</v>
      </c>
      <c r="M37" s="71">
        <f t="shared" si="17"/>
        <v>112.08877867327962</v>
      </c>
      <c r="N37" s="72">
        <f t="shared" si="17"/>
        <v>116.63197961855465</v>
      </c>
      <c r="O37" s="73">
        <f t="shared" si="17"/>
        <v>109.35840707964601</v>
      </c>
      <c r="P37" s="74">
        <f t="shared" si="17"/>
        <v>110.23015663924285</v>
      </c>
      <c r="Q37" s="71">
        <f t="shared" si="17"/>
        <v>103.82006488211925</v>
      </c>
      <c r="R37" s="72">
        <f t="shared" si="17"/>
        <v>108.66655758199065</v>
      </c>
      <c r="S37" s="73">
        <f t="shared" si="17"/>
        <v>89.7942467728196</v>
      </c>
      <c r="T37" s="74">
        <f t="shared" si="17"/>
        <v>85.77264041211315</v>
      </c>
      <c r="U37" s="71">
        <f t="shared" si="17"/>
        <v>106.29417704476607</v>
      </c>
      <c r="V37" s="72">
        <f t="shared" si="17"/>
        <v>94.76137602569472</v>
      </c>
      <c r="W37" s="73">
        <f t="shared" si="17"/>
        <v>93.59127176294247</v>
      </c>
      <c r="X37" s="74">
        <f t="shared" si="17"/>
        <v>109.1517143663825</v>
      </c>
      <c r="Y37" s="71">
        <f t="shared" si="17"/>
        <v>105.23386372754595</v>
      </c>
      <c r="Z37" s="72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202" t="s">
        <v>51</v>
      </c>
      <c r="C39" s="12" t="s">
        <v>43</v>
      </c>
      <c r="D39" s="175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+'(令和4年8月)'!Y20</f>
        <v>110034.128</v>
      </c>
      <c r="Z39" s="56">
        <f>+'(令和4年8月)'!Z20</f>
        <v>26209248</v>
      </c>
    </row>
    <row r="40" spans="1:26" ht="18.95" customHeight="1">
      <c r="A40" s="22"/>
      <c r="B40" s="203"/>
      <c r="C40" s="22"/>
      <c r="D40" s="180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+'(令和4年8月)'!Y21</f>
        <v>106128.16</v>
      </c>
      <c r="Z40" s="59">
        <f>+'(令和4年8月)'!Z21</f>
        <v>25557495</v>
      </c>
    </row>
    <row r="41" spans="1:26" ht="18.95" customHeight="1">
      <c r="A41" s="22" t="s">
        <v>52</v>
      </c>
      <c r="B41" s="203"/>
      <c r="C41" s="22"/>
      <c r="D41" s="180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+'(令和4年8月)'!Y22</f>
        <v>141847.992</v>
      </c>
      <c r="Z41" s="59">
        <f>+'(令和4年8月)'!Z22</f>
        <v>37189049</v>
      </c>
    </row>
    <row r="42" spans="1:26" ht="18.95" customHeight="1" thickBot="1">
      <c r="A42" s="22"/>
      <c r="B42" s="203"/>
      <c r="C42" s="22"/>
      <c r="D42" s="181" t="s">
        <v>44</v>
      </c>
      <c r="E42" s="199">
        <f>+(E39+E40)/(E41+'(令和4年8月)'!E41)*100</f>
        <v>56.18918307309346</v>
      </c>
      <c r="F42" s="200"/>
      <c r="G42" s="199">
        <f>+(G39+G40)/(G41+'(令和4年8月)'!G41)*100</f>
        <v>83.32777592530843</v>
      </c>
      <c r="H42" s="200"/>
      <c r="I42" s="199">
        <f>+(I39+I40)/(I41+'(令和4年8月)'!I41)*100</f>
        <v>105.76002393776183</v>
      </c>
      <c r="J42" s="200"/>
      <c r="K42" s="199">
        <f>+(K39+K40)/(K41+'(令和4年8月)'!K41)*100</f>
        <v>40.63400576368876</v>
      </c>
      <c r="L42" s="200"/>
      <c r="M42" s="199">
        <f>+(M39+M40)/(M41+'(令和4年8月)'!M41)*100</f>
        <v>43.78798509692664</v>
      </c>
      <c r="N42" s="200"/>
      <c r="O42" s="199">
        <f>+(O39+O40)/(O41+'(令和4年8月)'!O41)*100</f>
        <v>88.48797250859106</v>
      </c>
      <c r="P42" s="200"/>
      <c r="Q42" s="199">
        <f>+(Q39+Q40)/(Q41+'(令和4年8月)'!Q41)*100</f>
        <v>45.68918539557772</v>
      </c>
      <c r="R42" s="200"/>
      <c r="S42" s="199">
        <f>+(S39+S40)/(S41+'(令和4年8月)'!S41)*100</f>
        <v>181.45744515594524</v>
      </c>
      <c r="T42" s="200"/>
      <c r="U42" s="199">
        <f>+(U39+U40)/(U41+'(令和4年8月)'!U41)*100</f>
        <v>79.59565372283576</v>
      </c>
      <c r="V42" s="200"/>
      <c r="W42" s="199">
        <f>+(W39+W40)/(W41+'(令和4年8月)'!W41)*100</f>
        <v>91.37662922681439</v>
      </c>
      <c r="X42" s="200"/>
      <c r="Y42" s="199">
        <f>+(Y39+Y40)/(Y41+'(令和4年8月)'!Y41)*100</f>
        <v>77.2587567956678</v>
      </c>
      <c r="Z42" s="200"/>
    </row>
    <row r="43" spans="1:26" ht="18.95" customHeight="1">
      <c r="A43" s="22"/>
      <c r="B43" s="203"/>
      <c r="C43" s="12" t="s">
        <v>45</v>
      </c>
      <c r="D43" s="175" t="s">
        <v>21</v>
      </c>
      <c r="E43" s="94">
        <f aca="true" t="shared" si="18" ref="E43:Z46">E20-E39</f>
        <v>0</v>
      </c>
      <c r="F43" s="97">
        <f t="shared" si="18"/>
        <v>0</v>
      </c>
      <c r="G43" s="94">
        <f t="shared" si="18"/>
        <v>0</v>
      </c>
      <c r="H43" s="95">
        <f t="shared" si="18"/>
        <v>0</v>
      </c>
      <c r="I43" s="96">
        <f t="shared" si="18"/>
        <v>0</v>
      </c>
      <c r="J43" s="97">
        <f t="shared" si="18"/>
        <v>0</v>
      </c>
      <c r="K43" s="94">
        <f t="shared" si="18"/>
        <v>0</v>
      </c>
      <c r="L43" s="95">
        <f t="shared" si="18"/>
        <v>0</v>
      </c>
      <c r="M43" s="96">
        <f t="shared" si="18"/>
        <v>0</v>
      </c>
      <c r="N43" s="97">
        <f t="shared" si="18"/>
        <v>0</v>
      </c>
      <c r="O43" s="94">
        <f t="shared" si="18"/>
        <v>0</v>
      </c>
      <c r="P43" s="95">
        <f t="shared" si="18"/>
        <v>0</v>
      </c>
      <c r="Q43" s="96">
        <f t="shared" si="18"/>
        <v>0</v>
      </c>
      <c r="R43" s="97">
        <f t="shared" si="18"/>
        <v>0</v>
      </c>
      <c r="S43" s="94">
        <f t="shared" si="18"/>
        <v>0</v>
      </c>
      <c r="T43" s="95">
        <f t="shared" si="18"/>
        <v>0</v>
      </c>
      <c r="U43" s="96">
        <f t="shared" si="18"/>
        <v>0</v>
      </c>
      <c r="V43" s="97">
        <f t="shared" si="18"/>
        <v>0</v>
      </c>
      <c r="W43" s="94">
        <f t="shared" si="18"/>
        <v>0</v>
      </c>
      <c r="X43" s="95">
        <f t="shared" si="18"/>
        <v>0</v>
      </c>
      <c r="Y43" s="94">
        <f t="shared" si="18"/>
        <v>1025.2560000000085</v>
      </c>
      <c r="Z43" s="95">
        <f t="shared" si="18"/>
        <v>5058113</v>
      </c>
    </row>
    <row r="44" spans="1:26" ht="18.95" customHeight="1">
      <c r="A44" s="22"/>
      <c r="B44" s="203"/>
      <c r="C44" s="22"/>
      <c r="D44" s="180" t="s">
        <v>22</v>
      </c>
      <c r="E44" s="98">
        <f t="shared" si="18"/>
        <v>0</v>
      </c>
      <c r="F44" s="101">
        <f t="shared" si="18"/>
        <v>0</v>
      </c>
      <c r="G44" s="98">
        <f t="shared" si="18"/>
        <v>0</v>
      </c>
      <c r="H44" s="99">
        <f t="shared" si="18"/>
        <v>0</v>
      </c>
      <c r="I44" s="100">
        <f t="shared" si="18"/>
        <v>0</v>
      </c>
      <c r="J44" s="101">
        <f t="shared" si="18"/>
        <v>0</v>
      </c>
      <c r="K44" s="98">
        <f t="shared" si="18"/>
        <v>0</v>
      </c>
      <c r="L44" s="99">
        <f t="shared" si="18"/>
        <v>0</v>
      </c>
      <c r="M44" s="100">
        <f t="shared" si="18"/>
        <v>0</v>
      </c>
      <c r="N44" s="101">
        <f t="shared" si="18"/>
        <v>0</v>
      </c>
      <c r="O44" s="98">
        <f t="shared" si="18"/>
        <v>0</v>
      </c>
      <c r="P44" s="99">
        <f t="shared" si="18"/>
        <v>0</v>
      </c>
      <c r="Q44" s="100">
        <f t="shared" si="18"/>
        <v>0</v>
      </c>
      <c r="R44" s="101">
        <f t="shared" si="18"/>
        <v>0</v>
      </c>
      <c r="S44" s="98">
        <f t="shared" si="18"/>
        <v>0</v>
      </c>
      <c r="T44" s="99">
        <f t="shared" si="18"/>
        <v>0</v>
      </c>
      <c r="U44" s="100">
        <f t="shared" si="18"/>
        <v>0</v>
      </c>
      <c r="V44" s="101">
        <f t="shared" si="18"/>
        <v>0</v>
      </c>
      <c r="W44" s="98">
        <f t="shared" si="18"/>
        <v>0</v>
      </c>
      <c r="X44" s="99">
        <f t="shared" si="18"/>
        <v>0</v>
      </c>
      <c r="Y44" s="98">
        <f t="shared" si="18"/>
        <v>7762.216</v>
      </c>
      <c r="Z44" s="99">
        <f t="shared" si="18"/>
        <v>13406303</v>
      </c>
    </row>
    <row r="45" spans="1:26" ht="18.95" customHeight="1">
      <c r="A45" s="22"/>
      <c r="B45" s="203"/>
      <c r="C45" s="22"/>
      <c r="D45" s="180" t="s">
        <v>24</v>
      </c>
      <c r="E45" s="98">
        <f t="shared" si="18"/>
        <v>0</v>
      </c>
      <c r="F45" s="101">
        <f t="shared" si="18"/>
        <v>0</v>
      </c>
      <c r="G45" s="98">
        <f t="shared" si="18"/>
        <v>0</v>
      </c>
      <c r="H45" s="99">
        <f t="shared" si="18"/>
        <v>0</v>
      </c>
      <c r="I45" s="100">
        <f t="shared" si="18"/>
        <v>0</v>
      </c>
      <c r="J45" s="101">
        <f t="shared" si="18"/>
        <v>0</v>
      </c>
      <c r="K45" s="98">
        <f t="shared" si="18"/>
        <v>0</v>
      </c>
      <c r="L45" s="99">
        <f t="shared" si="18"/>
        <v>0</v>
      </c>
      <c r="M45" s="100">
        <f t="shared" si="18"/>
        <v>0</v>
      </c>
      <c r="N45" s="101">
        <f t="shared" si="18"/>
        <v>0</v>
      </c>
      <c r="O45" s="98">
        <f t="shared" si="18"/>
        <v>0</v>
      </c>
      <c r="P45" s="99">
        <f t="shared" si="18"/>
        <v>0</v>
      </c>
      <c r="Q45" s="100">
        <f t="shared" si="18"/>
        <v>0</v>
      </c>
      <c r="R45" s="101">
        <f t="shared" si="18"/>
        <v>0</v>
      </c>
      <c r="S45" s="98">
        <f t="shared" si="18"/>
        <v>0</v>
      </c>
      <c r="T45" s="99">
        <f t="shared" si="18"/>
        <v>0</v>
      </c>
      <c r="U45" s="100">
        <f t="shared" si="18"/>
        <v>0</v>
      </c>
      <c r="V45" s="101">
        <f t="shared" si="18"/>
        <v>0</v>
      </c>
      <c r="W45" s="98">
        <f t="shared" si="18"/>
        <v>0</v>
      </c>
      <c r="X45" s="99">
        <f t="shared" si="18"/>
        <v>0</v>
      </c>
      <c r="Y45" s="98">
        <f t="shared" si="18"/>
        <v>-2830.9009999999835</v>
      </c>
      <c r="Z45" s="99">
        <f t="shared" si="18"/>
        <v>-7696437</v>
      </c>
    </row>
    <row r="46" spans="1:38" ht="18.95" customHeight="1" thickBot="1">
      <c r="A46" s="22"/>
      <c r="B46" s="203"/>
      <c r="C46" s="46"/>
      <c r="D46" s="181" t="s">
        <v>44</v>
      </c>
      <c r="E46" s="199">
        <f>E23-E42</f>
        <v>-3.2015603671608943</v>
      </c>
      <c r="F46" s="200"/>
      <c r="G46" s="199">
        <f>G23-G42</f>
        <v>0.7570154609634443</v>
      </c>
      <c r="H46" s="200"/>
      <c r="I46" s="199">
        <f>I23-I42</f>
        <v>-26.297344081646727</v>
      </c>
      <c r="J46" s="200"/>
      <c r="K46" s="199">
        <f>K23-K42</f>
        <v>-2.064708681460644</v>
      </c>
      <c r="L46" s="200"/>
      <c r="M46" s="199">
        <f>M23-M42</f>
        <v>-1.2205179842403027</v>
      </c>
      <c r="N46" s="200"/>
      <c r="O46" s="199">
        <f t="shared" si="18"/>
        <v>0.07160669432215627</v>
      </c>
      <c r="P46" s="200"/>
      <c r="Q46" s="199">
        <f t="shared" si="18"/>
        <v>0.5435825883808434</v>
      </c>
      <c r="R46" s="200"/>
      <c r="S46" s="199">
        <f t="shared" si="18"/>
        <v>10.33844640460498</v>
      </c>
      <c r="T46" s="200"/>
      <c r="U46" s="199">
        <f t="shared" si="18"/>
        <v>-8.846762019225878</v>
      </c>
      <c r="V46" s="200"/>
      <c r="W46" s="199">
        <f t="shared" si="18"/>
        <v>-0.8621384023633709</v>
      </c>
      <c r="X46" s="200"/>
      <c r="Y46" s="199">
        <f t="shared" si="18"/>
        <v>2.8329931638670587</v>
      </c>
      <c r="Z46" s="200"/>
      <c r="AA46" s="197"/>
      <c r="AB46" s="198"/>
      <c r="AC46" s="197"/>
      <c r="AD46" s="198"/>
      <c r="AE46" s="197"/>
      <c r="AF46" s="198"/>
      <c r="AG46" s="184"/>
      <c r="AH46" s="185"/>
      <c r="AI46" s="184"/>
      <c r="AJ46" s="185"/>
      <c r="AK46" s="184"/>
      <c r="AL46" s="185"/>
    </row>
    <row r="47" spans="1:26" ht="18.95" customHeight="1">
      <c r="A47" s="22"/>
      <c r="B47" s="203"/>
      <c r="C47" s="22" t="s">
        <v>48</v>
      </c>
      <c r="D47" s="54" t="s">
        <v>21</v>
      </c>
      <c r="E47" s="75">
        <f aca="true" t="shared" si="19" ref="E47:Z49">E20/E39*100</f>
        <v>100</v>
      </c>
      <c r="F47" s="76">
        <f t="shared" si="19"/>
        <v>100</v>
      </c>
      <c r="G47" s="75">
        <f t="shared" si="19"/>
        <v>100</v>
      </c>
      <c r="H47" s="77">
        <f t="shared" si="19"/>
        <v>100</v>
      </c>
      <c r="I47" s="78">
        <f t="shared" si="19"/>
        <v>100</v>
      </c>
      <c r="J47" s="76">
        <f t="shared" si="19"/>
        <v>100</v>
      </c>
      <c r="K47" s="75">
        <f t="shared" si="19"/>
        <v>100</v>
      </c>
      <c r="L47" s="77">
        <f t="shared" si="19"/>
        <v>100</v>
      </c>
      <c r="M47" s="78">
        <f t="shared" si="19"/>
        <v>100</v>
      </c>
      <c r="N47" s="76">
        <f t="shared" si="19"/>
        <v>100</v>
      </c>
      <c r="O47" s="75">
        <f t="shared" si="19"/>
        <v>100</v>
      </c>
      <c r="P47" s="77">
        <f t="shared" si="19"/>
        <v>100</v>
      </c>
      <c r="Q47" s="78">
        <f t="shared" si="19"/>
        <v>100</v>
      </c>
      <c r="R47" s="76">
        <f t="shared" si="19"/>
        <v>100</v>
      </c>
      <c r="S47" s="75">
        <f t="shared" si="19"/>
        <v>100</v>
      </c>
      <c r="T47" s="77">
        <f t="shared" si="19"/>
        <v>100</v>
      </c>
      <c r="U47" s="78">
        <f t="shared" si="19"/>
        <v>100</v>
      </c>
      <c r="V47" s="76">
        <f t="shared" si="19"/>
        <v>100</v>
      </c>
      <c r="W47" s="75">
        <f t="shared" si="19"/>
        <v>100</v>
      </c>
      <c r="X47" s="77">
        <f t="shared" si="19"/>
        <v>100</v>
      </c>
      <c r="Y47" s="75">
        <f t="shared" si="19"/>
        <v>100.93176182574919</v>
      </c>
      <c r="Z47" s="77">
        <f t="shared" si="19"/>
        <v>119.29896271728208</v>
      </c>
    </row>
    <row r="48" spans="1:26" ht="18.95" customHeight="1">
      <c r="A48" s="22"/>
      <c r="B48" s="203"/>
      <c r="C48" s="22"/>
      <c r="D48" s="57" t="s">
        <v>22</v>
      </c>
      <c r="E48" s="67">
        <f t="shared" si="19"/>
        <v>100</v>
      </c>
      <c r="F48" s="70">
        <f t="shared" si="19"/>
        <v>100</v>
      </c>
      <c r="G48" s="67">
        <f t="shared" si="19"/>
        <v>100</v>
      </c>
      <c r="H48" s="68">
        <f t="shared" si="19"/>
        <v>100</v>
      </c>
      <c r="I48" s="69">
        <f t="shared" si="19"/>
        <v>100</v>
      </c>
      <c r="J48" s="70">
        <f t="shared" si="19"/>
        <v>100</v>
      </c>
      <c r="K48" s="67">
        <f t="shared" si="19"/>
        <v>100</v>
      </c>
      <c r="L48" s="68">
        <f t="shared" si="19"/>
        <v>100</v>
      </c>
      <c r="M48" s="69">
        <f t="shared" si="19"/>
        <v>100</v>
      </c>
      <c r="N48" s="70">
        <f t="shared" si="19"/>
        <v>100</v>
      </c>
      <c r="O48" s="67">
        <f t="shared" si="19"/>
        <v>100</v>
      </c>
      <c r="P48" s="68">
        <f t="shared" si="19"/>
        <v>100</v>
      </c>
      <c r="Q48" s="69">
        <f t="shared" si="19"/>
        <v>100</v>
      </c>
      <c r="R48" s="70">
        <f t="shared" si="19"/>
        <v>100</v>
      </c>
      <c r="S48" s="67">
        <f t="shared" si="19"/>
        <v>100</v>
      </c>
      <c r="T48" s="68">
        <f t="shared" si="19"/>
        <v>100</v>
      </c>
      <c r="U48" s="69">
        <f t="shared" si="19"/>
        <v>100</v>
      </c>
      <c r="V48" s="70">
        <f t="shared" si="19"/>
        <v>100</v>
      </c>
      <c r="W48" s="67">
        <f t="shared" si="19"/>
        <v>100</v>
      </c>
      <c r="X48" s="68">
        <f t="shared" si="19"/>
        <v>100</v>
      </c>
      <c r="Y48" s="67">
        <f t="shared" si="19"/>
        <v>107.3140022403102</v>
      </c>
      <c r="Z48" s="68">
        <f t="shared" si="19"/>
        <v>152.45546560803396</v>
      </c>
    </row>
    <row r="49" spans="1:26" ht="18.95" customHeight="1" thickBot="1">
      <c r="A49" s="46"/>
      <c r="B49" s="204"/>
      <c r="C49" s="46"/>
      <c r="D49" s="47" t="s">
        <v>24</v>
      </c>
      <c r="E49" s="71">
        <f t="shared" si="19"/>
        <v>100</v>
      </c>
      <c r="F49" s="74">
        <f t="shared" si="19"/>
        <v>100</v>
      </c>
      <c r="G49" s="71">
        <f t="shared" si="19"/>
        <v>100</v>
      </c>
      <c r="H49" s="72">
        <f t="shared" si="19"/>
        <v>100</v>
      </c>
      <c r="I49" s="73">
        <f t="shared" si="19"/>
        <v>100</v>
      </c>
      <c r="J49" s="74">
        <f t="shared" si="19"/>
        <v>100</v>
      </c>
      <c r="K49" s="71">
        <f t="shared" si="19"/>
        <v>100</v>
      </c>
      <c r="L49" s="72">
        <f t="shared" si="19"/>
        <v>100</v>
      </c>
      <c r="M49" s="73">
        <f t="shared" si="19"/>
        <v>100</v>
      </c>
      <c r="N49" s="74">
        <f t="shared" si="19"/>
        <v>100</v>
      </c>
      <c r="O49" s="71">
        <f t="shared" si="19"/>
        <v>100</v>
      </c>
      <c r="P49" s="72">
        <f t="shared" si="19"/>
        <v>100</v>
      </c>
      <c r="Q49" s="73">
        <f t="shared" si="19"/>
        <v>100</v>
      </c>
      <c r="R49" s="74">
        <f t="shared" si="19"/>
        <v>100</v>
      </c>
      <c r="S49" s="71">
        <f t="shared" si="19"/>
        <v>100</v>
      </c>
      <c r="T49" s="72">
        <f t="shared" si="19"/>
        <v>100</v>
      </c>
      <c r="U49" s="73">
        <f t="shared" si="19"/>
        <v>100</v>
      </c>
      <c r="V49" s="74">
        <f t="shared" si="19"/>
        <v>100</v>
      </c>
      <c r="W49" s="71">
        <f t="shared" si="19"/>
        <v>100</v>
      </c>
      <c r="X49" s="72">
        <f t="shared" si="19"/>
        <v>100</v>
      </c>
      <c r="Y49" s="71">
        <f t="shared" si="19"/>
        <v>98.00427136113427</v>
      </c>
      <c r="Z49" s="72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27" sqref="Y27:Z29"/>
    </sheetView>
  </sheetViews>
  <sheetFormatPr defaultColWidth="9.140625" defaultRowHeight="15"/>
  <cols>
    <col min="1" max="1" width="2.57421875" style="174" customWidth="1"/>
    <col min="2" max="2" width="3.140625" style="174" customWidth="1"/>
    <col min="3" max="3" width="12.57421875" style="174" customWidth="1"/>
    <col min="4" max="4" width="7.28125" style="174" customWidth="1"/>
    <col min="5" max="5" width="7.57421875" style="174" customWidth="1"/>
    <col min="6" max="6" width="10.140625" style="174" customWidth="1"/>
    <col min="7" max="7" width="7.57421875" style="174" customWidth="1"/>
    <col min="8" max="8" width="10.140625" style="174" customWidth="1"/>
    <col min="9" max="9" width="7.57421875" style="174" customWidth="1"/>
    <col min="10" max="10" width="10.140625" style="174" customWidth="1"/>
    <col min="11" max="11" width="7.57421875" style="174" customWidth="1"/>
    <col min="12" max="12" width="10.140625" style="174" customWidth="1"/>
    <col min="13" max="13" width="7.57421875" style="174" customWidth="1"/>
    <col min="14" max="14" width="10.140625" style="174" customWidth="1"/>
    <col min="15" max="15" width="7.57421875" style="174" customWidth="1"/>
    <col min="16" max="16" width="10.140625" style="174" customWidth="1"/>
    <col min="17" max="17" width="8.140625" style="174" customWidth="1"/>
    <col min="18" max="18" width="11.140625" style="174" customWidth="1"/>
    <col min="19" max="19" width="8.140625" style="174" customWidth="1"/>
    <col min="20" max="20" width="11.140625" style="174" customWidth="1"/>
    <col min="21" max="21" width="8.140625" style="174" customWidth="1"/>
    <col min="22" max="22" width="11.140625" style="174" customWidth="1"/>
    <col min="23" max="23" width="7.57421875" style="174" customWidth="1"/>
    <col min="24" max="24" width="10.421875" style="174" bestFit="1" customWidth="1"/>
    <col min="25" max="25" width="8.57421875" style="174" customWidth="1"/>
    <col min="26" max="26" width="11.57421875" style="174" customWidth="1"/>
    <col min="27" max="16384" width="9.00390625" style="174" customWidth="1"/>
  </cols>
  <sheetData>
    <row r="1" spans="1:26" ht="29.25" thickBot="1">
      <c r="A1" s="233" t="s">
        <v>68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73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26" t="s">
        <v>8</v>
      </c>
      <c r="H2" s="226"/>
      <c r="I2" s="224" t="s">
        <v>9</v>
      </c>
      <c r="J2" s="225"/>
      <c r="K2" s="226" t="s">
        <v>10</v>
      </c>
      <c r="L2" s="226"/>
      <c r="M2" s="224" t="s">
        <v>11</v>
      </c>
      <c r="N2" s="225"/>
      <c r="O2" s="226" t="s">
        <v>12</v>
      </c>
      <c r="P2" s="226"/>
      <c r="Q2" s="224" t="s">
        <v>13</v>
      </c>
      <c r="R2" s="225"/>
      <c r="S2" s="226" t="s">
        <v>14</v>
      </c>
      <c r="T2" s="226"/>
      <c r="U2" s="224" t="s">
        <v>15</v>
      </c>
      <c r="V2" s="225"/>
      <c r="W2" s="226" t="s">
        <v>16</v>
      </c>
      <c r="X2" s="226"/>
      <c r="Y2" s="227" t="s">
        <v>17</v>
      </c>
      <c r="Z2" s="228"/>
    </row>
    <row r="3" spans="1:26" ht="18.75">
      <c r="A3" s="7"/>
      <c r="C3" s="231"/>
      <c r="D3" s="232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9"/>
      <c r="Z3" s="23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1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9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166"/>
      <c r="D6" s="169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80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167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81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171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9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166"/>
      <c r="D9" s="169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80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167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81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166"/>
      <c r="D12" s="170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16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9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166"/>
      <c r="D15" s="169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80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16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171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9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166"/>
      <c r="D18" s="169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167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82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171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166"/>
      <c r="D21" s="169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167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47.033697199810156</v>
      </c>
      <c r="F23" s="218"/>
      <c r="G23" s="217">
        <f>(G20+G21)/(G22+G41)*100</f>
        <v>81.78294573643412</v>
      </c>
      <c r="H23" s="218"/>
      <c r="I23" s="217">
        <f>(I20+I21)/(I22+I41)*100</f>
        <v>72.93365660127837</v>
      </c>
      <c r="J23" s="218"/>
      <c r="K23" s="217">
        <f>(K20+K21)/(K22+K41)*100</f>
        <v>33.239683933274804</v>
      </c>
      <c r="L23" s="218"/>
      <c r="M23" s="217">
        <f>(M20+M21)/(M22+M41)*100</f>
        <v>42.29653373393914</v>
      </c>
      <c r="N23" s="218"/>
      <c r="O23" s="217">
        <f>(O20+O21)/(O22+O41)*100</f>
        <v>94.69644103279833</v>
      </c>
      <c r="P23" s="218"/>
      <c r="Q23" s="217">
        <f>(Q20+Q21)/(Q22+Q41)*100</f>
        <v>41.36118881684265</v>
      </c>
      <c r="R23" s="218"/>
      <c r="S23" s="217">
        <f>(S20+S21)/(S22+S41)*100</f>
        <v>177.50258341944732</v>
      </c>
      <c r="T23" s="218"/>
      <c r="U23" s="217">
        <f>(U20+U21)/(U22+U41)*100</f>
        <v>67.3635417652067</v>
      </c>
      <c r="V23" s="218"/>
      <c r="W23" s="217">
        <f>(W20+W21)/(W22+W41)*100</f>
        <v>92.78254958907496</v>
      </c>
      <c r="X23" s="218"/>
      <c r="Y23" s="217">
        <f>(Y20+Y21)/(Y22+Y41)*100</f>
        <v>77.2587567956678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166312.90926099158</v>
      </c>
      <c r="F24" s="220"/>
      <c r="G24" s="213">
        <f>H22/G22*1000</f>
        <v>430392.2931143399</v>
      </c>
      <c r="H24" s="214"/>
      <c r="I24" s="215">
        <f>J22/I22*1000</f>
        <v>1539698.3920034769</v>
      </c>
      <c r="J24" s="216"/>
      <c r="K24" s="213">
        <f>L22/K22*1000</f>
        <v>1719410.484006029</v>
      </c>
      <c r="L24" s="214"/>
      <c r="M24" s="215">
        <f>N22/M22*1000</f>
        <v>189055.51822239353</v>
      </c>
      <c r="N24" s="216"/>
      <c r="O24" s="213">
        <f>P22/O22*1000</f>
        <v>279631.69291338586</v>
      </c>
      <c r="P24" s="214"/>
      <c r="Q24" s="215">
        <f>R22/Q22*1000</f>
        <v>176721.10162295526</v>
      </c>
      <c r="R24" s="216"/>
      <c r="S24" s="213">
        <f>T22/S22*1000</f>
        <v>78762.72566852179</v>
      </c>
      <c r="T24" s="214"/>
      <c r="U24" s="215">
        <f>V22/U22*1000</f>
        <v>336809.86039936385</v>
      </c>
      <c r="V24" s="216"/>
      <c r="W24" s="213">
        <f>X22/W22*1000</f>
        <v>251913.37145638154</v>
      </c>
      <c r="X24" s="214"/>
      <c r="Y24" s="215">
        <f>Z22/Y22*1000</f>
        <v>262175.36445634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5"/>
      <c r="E26" s="52"/>
      <c r="F26" s="165"/>
      <c r="G26" s="52"/>
      <c r="H26" s="165"/>
      <c r="I26" s="52"/>
      <c r="J26" s="165"/>
      <c r="K26" s="52"/>
      <c r="L26" s="165"/>
      <c r="M26" s="52"/>
      <c r="N26" s="165"/>
      <c r="O26" s="52"/>
      <c r="P26" s="165"/>
      <c r="Q26" s="52"/>
      <c r="R26" s="165"/>
      <c r="S26" s="52"/>
      <c r="T26" s="165"/>
      <c r="U26" s="52"/>
      <c r="V26" s="165"/>
      <c r="W26" s="52"/>
      <c r="X26" s="165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46">
        <v>1095</v>
      </c>
      <c r="F27" s="147">
        <v>85953</v>
      </c>
      <c r="G27" s="162">
        <v>558</v>
      </c>
      <c r="H27" s="148">
        <v>195977</v>
      </c>
      <c r="I27" s="146">
        <v>3291</v>
      </c>
      <c r="J27" s="147">
        <v>6489789</v>
      </c>
      <c r="K27" s="150">
        <v>1192</v>
      </c>
      <c r="L27" s="148">
        <v>2280063</v>
      </c>
      <c r="M27" s="146">
        <v>9724</v>
      </c>
      <c r="N27" s="147">
        <v>1457753</v>
      </c>
      <c r="O27" s="150">
        <v>4704</v>
      </c>
      <c r="P27" s="148">
        <v>1630911</v>
      </c>
      <c r="Q27" s="146">
        <v>27417</v>
      </c>
      <c r="R27" s="147">
        <v>5475124</v>
      </c>
      <c r="S27" s="150">
        <v>47809</v>
      </c>
      <c r="T27" s="148">
        <v>10844067</v>
      </c>
      <c r="U27" s="146">
        <v>2718</v>
      </c>
      <c r="V27" s="147">
        <v>677163</v>
      </c>
      <c r="W27" s="146">
        <v>7695</v>
      </c>
      <c r="X27" s="148">
        <v>1529566</v>
      </c>
      <c r="Y27" s="158">
        <v>106203</v>
      </c>
      <c r="Z27" s="159">
        <v>30666366</v>
      </c>
    </row>
    <row r="28" spans="1:26" ht="18.95" customHeight="1">
      <c r="A28" s="22"/>
      <c r="B28" s="211"/>
      <c r="C28" s="7"/>
      <c r="D28" s="57" t="s">
        <v>22</v>
      </c>
      <c r="E28" s="154">
        <v>1250</v>
      </c>
      <c r="F28" s="155">
        <v>124091</v>
      </c>
      <c r="G28" s="152">
        <v>568</v>
      </c>
      <c r="H28" s="153">
        <v>187596</v>
      </c>
      <c r="I28" s="154">
        <v>3131</v>
      </c>
      <c r="J28" s="155">
        <v>6530300</v>
      </c>
      <c r="K28" s="156">
        <v>1014</v>
      </c>
      <c r="L28" s="153">
        <v>1889228</v>
      </c>
      <c r="M28" s="154">
        <v>7617</v>
      </c>
      <c r="N28" s="155">
        <v>1517529</v>
      </c>
      <c r="O28" s="156">
        <v>4629</v>
      </c>
      <c r="P28" s="153">
        <v>1599077</v>
      </c>
      <c r="Q28" s="154">
        <v>28554</v>
      </c>
      <c r="R28" s="155">
        <v>5619583</v>
      </c>
      <c r="S28" s="156">
        <v>46896</v>
      </c>
      <c r="T28" s="153">
        <v>11146204</v>
      </c>
      <c r="U28" s="154">
        <v>2769</v>
      </c>
      <c r="V28" s="155">
        <v>647991</v>
      </c>
      <c r="W28" s="154">
        <v>7956</v>
      </c>
      <c r="X28" s="153">
        <v>1588072</v>
      </c>
      <c r="Y28" s="157">
        <v>104384</v>
      </c>
      <c r="Z28" s="151">
        <v>30849671</v>
      </c>
    </row>
    <row r="29" spans="1:26" ht="18.95" customHeight="1" thickBot="1">
      <c r="A29" s="22"/>
      <c r="B29" s="211"/>
      <c r="C29" s="7"/>
      <c r="D29" s="57" t="s">
        <v>24</v>
      </c>
      <c r="E29" s="157">
        <v>2376</v>
      </c>
      <c r="F29" s="151">
        <v>357999</v>
      </c>
      <c r="G29" s="163">
        <v>872</v>
      </c>
      <c r="H29" s="161">
        <v>403993</v>
      </c>
      <c r="I29" s="157">
        <v>2371</v>
      </c>
      <c r="J29" s="151">
        <v>2190612</v>
      </c>
      <c r="K29" s="160">
        <v>1696</v>
      </c>
      <c r="L29" s="161">
        <v>2790297</v>
      </c>
      <c r="M29" s="157">
        <v>19515</v>
      </c>
      <c r="N29" s="151">
        <v>3174208</v>
      </c>
      <c r="O29" s="160">
        <v>4407</v>
      </c>
      <c r="P29" s="161">
        <v>1200216</v>
      </c>
      <c r="Q29" s="157">
        <v>57206</v>
      </c>
      <c r="R29" s="151">
        <v>9667124</v>
      </c>
      <c r="S29" s="160">
        <v>30976</v>
      </c>
      <c r="T29" s="161">
        <v>2477563</v>
      </c>
      <c r="U29" s="157">
        <v>5128</v>
      </c>
      <c r="V29" s="151">
        <v>2475877</v>
      </c>
      <c r="W29" s="157">
        <v>9390</v>
      </c>
      <c r="X29" s="161">
        <v>2117482</v>
      </c>
      <c r="Y29" s="157">
        <v>133937</v>
      </c>
      <c r="Z29" s="151">
        <v>26855371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7">
        <v>39.9</v>
      </c>
      <c r="F30" s="208"/>
      <c r="G30" s="207">
        <v>63</v>
      </c>
      <c r="H30" s="208"/>
      <c r="I30" s="207">
        <v>107.6</v>
      </c>
      <c r="J30" s="208"/>
      <c r="K30" s="207">
        <v>66.5</v>
      </c>
      <c r="L30" s="208"/>
      <c r="M30" s="207">
        <v>54</v>
      </c>
      <c r="N30" s="208"/>
      <c r="O30" s="207">
        <v>108.8</v>
      </c>
      <c r="P30" s="208"/>
      <c r="Q30" s="207">
        <v>49.6</v>
      </c>
      <c r="R30" s="208"/>
      <c r="S30" s="207">
        <v>179</v>
      </c>
      <c r="T30" s="208"/>
      <c r="U30" s="207">
        <v>55</v>
      </c>
      <c r="V30" s="208"/>
      <c r="W30" s="207">
        <v>82.3</v>
      </c>
      <c r="X30" s="208"/>
      <c r="Y30" s="207">
        <v>86.8</v>
      </c>
      <c r="Z30" s="209"/>
    </row>
    <row r="31" spans="1:26" ht="18.95" customHeight="1">
      <c r="A31" s="22"/>
      <c r="B31" s="211"/>
      <c r="C31" s="4" t="s">
        <v>45</v>
      </c>
      <c r="D31" s="171" t="s">
        <v>21</v>
      </c>
      <c r="E31" s="94">
        <f>E20-E27</f>
        <v>-73</v>
      </c>
      <c r="F31" s="95">
        <f aca="true" t="shared" si="5" ref="F31:Z33">F20-F27</f>
        <v>-10582</v>
      </c>
      <c r="G31" s="96">
        <f t="shared" si="5"/>
        <v>743</v>
      </c>
      <c r="H31" s="97">
        <f t="shared" si="5"/>
        <v>282179</v>
      </c>
      <c r="I31" s="94">
        <f t="shared" si="5"/>
        <v>-1604</v>
      </c>
      <c r="J31" s="95">
        <f t="shared" si="5"/>
        <v>-2763065</v>
      </c>
      <c r="K31" s="96">
        <f t="shared" si="5"/>
        <v>977</v>
      </c>
      <c r="L31" s="97">
        <f t="shared" si="5"/>
        <v>328301</v>
      </c>
      <c r="M31" s="94">
        <f t="shared" si="5"/>
        <v>-1122.8719999999994</v>
      </c>
      <c r="N31" s="95">
        <f t="shared" si="5"/>
        <v>-479322</v>
      </c>
      <c r="O31" s="96">
        <f t="shared" si="5"/>
        <v>110</v>
      </c>
      <c r="P31" s="97">
        <f t="shared" si="5"/>
        <v>-112622</v>
      </c>
      <c r="Q31" s="94">
        <f t="shared" si="5"/>
        <v>-1264</v>
      </c>
      <c r="R31" s="95">
        <f t="shared" si="5"/>
        <v>-341938</v>
      </c>
      <c r="S31" s="96">
        <f t="shared" si="5"/>
        <v>4909</v>
      </c>
      <c r="T31" s="97">
        <f t="shared" si="5"/>
        <v>-1721040</v>
      </c>
      <c r="U31" s="94">
        <f t="shared" si="5"/>
        <v>1216</v>
      </c>
      <c r="V31" s="95">
        <f t="shared" si="5"/>
        <v>285570</v>
      </c>
      <c r="W31" s="96">
        <f t="shared" si="5"/>
        <v>-60</v>
      </c>
      <c r="X31" s="97">
        <f t="shared" si="5"/>
        <v>75401</v>
      </c>
      <c r="Y31" s="94">
        <f t="shared" si="5"/>
        <v>3831.127999999997</v>
      </c>
      <c r="Z31" s="95">
        <f t="shared" si="5"/>
        <v>-4457118</v>
      </c>
    </row>
    <row r="32" spans="1:26" ht="18.95" customHeight="1">
      <c r="A32" s="22" t="s">
        <v>46</v>
      </c>
      <c r="B32" s="211"/>
      <c r="C32" s="7"/>
      <c r="D32" s="169" t="s">
        <v>22</v>
      </c>
      <c r="E32" s="98">
        <f aca="true" t="shared" si="6" ref="E32:T33">E21-E28</f>
        <v>-290</v>
      </c>
      <c r="F32" s="99">
        <f t="shared" si="6"/>
        <v>-51974</v>
      </c>
      <c r="G32" s="100">
        <f t="shared" si="6"/>
        <v>663</v>
      </c>
      <c r="H32" s="101">
        <f t="shared" si="6"/>
        <v>262627</v>
      </c>
      <c r="I32" s="98">
        <f t="shared" si="6"/>
        <v>-1509</v>
      </c>
      <c r="J32" s="99">
        <f t="shared" si="6"/>
        <v>-3354694</v>
      </c>
      <c r="K32" s="100">
        <f t="shared" si="6"/>
        <v>603</v>
      </c>
      <c r="L32" s="101">
        <f t="shared" si="6"/>
        <v>783897</v>
      </c>
      <c r="M32" s="98">
        <f t="shared" si="6"/>
        <v>-955.8400000000001</v>
      </c>
      <c r="N32" s="99">
        <f t="shared" si="6"/>
        <v>-468207</v>
      </c>
      <c r="O32" s="100">
        <f t="shared" si="6"/>
        <v>56</v>
      </c>
      <c r="P32" s="101">
        <f t="shared" si="6"/>
        <v>-171131</v>
      </c>
      <c r="Q32" s="98">
        <f t="shared" si="6"/>
        <v>-3549</v>
      </c>
      <c r="R32" s="99">
        <f t="shared" si="6"/>
        <v>-790070</v>
      </c>
      <c r="S32" s="100">
        <f t="shared" si="6"/>
        <v>6884</v>
      </c>
      <c r="T32" s="101">
        <f t="shared" si="6"/>
        <v>-1977449</v>
      </c>
      <c r="U32" s="98">
        <f t="shared" si="5"/>
        <v>418</v>
      </c>
      <c r="V32" s="99">
        <f t="shared" si="5"/>
        <v>512696</v>
      </c>
      <c r="W32" s="100">
        <f t="shared" si="5"/>
        <v>-576</v>
      </c>
      <c r="X32" s="101">
        <f t="shared" si="5"/>
        <v>-37871</v>
      </c>
      <c r="Y32" s="98">
        <f t="shared" si="5"/>
        <v>1744.1600000000035</v>
      </c>
      <c r="Z32" s="99">
        <f t="shared" si="5"/>
        <v>-5292176</v>
      </c>
    </row>
    <row r="33" spans="1:26" ht="18.95" customHeight="1">
      <c r="A33" s="22"/>
      <c r="B33" s="211"/>
      <c r="C33" s="7"/>
      <c r="D33" s="169" t="s">
        <v>24</v>
      </c>
      <c r="E33" s="98">
        <f t="shared" si="6"/>
        <v>-238</v>
      </c>
      <c r="F33" s="99">
        <f t="shared" si="5"/>
        <v>-2422</v>
      </c>
      <c r="G33" s="100">
        <f t="shared" si="5"/>
        <v>711</v>
      </c>
      <c r="H33" s="101">
        <f t="shared" si="5"/>
        <v>277318</v>
      </c>
      <c r="I33" s="98">
        <f t="shared" si="5"/>
        <v>-70</v>
      </c>
      <c r="J33" s="99">
        <f t="shared" si="5"/>
        <v>1352234</v>
      </c>
      <c r="K33" s="100">
        <f t="shared" si="5"/>
        <v>4275</v>
      </c>
      <c r="L33" s="101">
        <f t="shared" si="5"/>
        <v>7476303</v>
      </c>
      <c r="M33" s="98">
        <f t="shared" si="5"/>
        <v>-503.007999999998</v>
      </c>
      <c r="N33" s="99">
        <f t="shared" si="5"/>
        <v>420114</v>
      </c>
      <c r="O33" s="100">
        <f t="shared" si="5"/>
        <v>673</v>
      </c>
      <c r="P33" s="101">
        <f t="shared" si="5"/>
        <v>220313</v>
      </c>
      <c r="Q33" s="98">
        <f t="shared" si="5"/>
        <v>5211</v>
      </c>
      <c r="R33" s="99">
        <f t="shared" si="5"/>
        <v>1363277</v>
      </c>
      <c r="S33" s="100">
        <f t="shared" si="5"/>
        <v>-1508</v>
      </c>
      <c r="T33" s="101">
        <f t="shared" si="5"/>
        <v>-156583</v>
      </c>
      <c r="U33" s="98">
        <f t="shared" si="5"/>
        <v>531</v>
      </c>
      <c r="V33" s="99">
        <f t="shared" si="5"/>
        <v>-569870</v>
      </c>
      <c r="W33" s="100">
        <f t="shared" si="5"/>
        <v>-1171</v>
      </c>
      <c r="X33" s="101">
        <f t="shared" si="5"/>
        <v>-47006</v>
      </c>
      <c r="Y33" s="98">
        <f t="shared" si="5"/>
        <v>7910.991999999998</v>
      </c>
      <c r="Z33" s="99">
        <f t="shared" si="5"/>
        <v>10333678</v>
      </c>
    </row>
    <row r="34" spans="1:26" ht="18.95" customHeight="1" thickBot="1">
      <c r="A34" s="22" t="s">
        <v>47</v>
      </c>
      <c r="B34" s="211"/>
      <c r="C34" s="61"/>
      <c r="D34" s="28" t="s">
        <v>44</v>
      </c>
      <c r="E34" s="201">
        <f>+E23-E30</f>
        <v>7.1336971998101575</v>
      </c>
      <c r="F34" s="200"/>
      <c r="G34" s="205">
        <f aca="true" t="shared" si="7" ref="G34">+G23-G30</f>
        <v>18.782945736434115</v>
      </c>
      <c r="H34" s="206"/>
      <c r="I34" s="201">
        <f aca="true" t="shared" si="8" ref="I34">+I23-I30</f>
        <v>-34.66634339872162</v>
      </c>
      <c r="J34" s="200"/>
      <c r="K34" s="205">
        <f aca="true" t="shared" si="9" ref="K34">+K23-K30</f>
        <v>-33.260316066725196</v>
      </c>
      <c r="L34" s="206"/>
      <c r="M34" s="201">
        <f aca="true" t="shared" si="10" ref="M34">+M23-M30</f>
        <v>-11.703466266060857</v>
      </c>
      <c r="N34" s="200"/>
      <c r="O34" s="205">
        <f aca="true" t="shared" si="11" ref="O34">+O23-O30</f>
        <v>-14.103558967201664</v>
      </c>
      <c r="P34" s="206"/>
      <c r="Q34" s="201">
        <f aca="true" t="shared" si="12" ref="Q34">+Q23-Q30</f>
        <v>-8.238811183157353</v>
      </c>
      <c r="R34" s="200"/>
      <c r="S34" s="205">
        <f aca="true" t="shared" si="13" ref="S34">+S23-S30</f>
        <v>-1.497416580552681</v>
      </c>
      <c r="T34" s="206"/>
      <c r="U34" s="201">
        <f aca="true" t="shared" si="14" ref="U34">+U23-U30</f>
        <v>12.363541765206705</v>
      </c>
      <c r="V34" s="200"/>
      <c r="W34" s="205">
        <f aca="true" t="shared" si="15" ref="W34">+W23-W30</f>
        <v>10.482549589074964</v>
      </c>
      <c r="X34" s="206"/>
      <c r="Y34" s="201">
        <f aca="true" t="shared" si="16" ref="Y34">+Y23-Y30</f>
        <v>-9.541243204332204</v>
      </c>
      <c r="Z34" s="200"/>
    </row>
    <row r="35" spans="1:26" ht="18.95" customHeight="1">
      <c r="A35" s="22"/>
      <c r="B35" s="211"/>
      <c r="C35" s="7" t="s">
        <v>48</v>
      </c>
      <c r="D35" s="62" t="s">
        <v>21</v>
      </c>
      <c r="E35" s="63">
        <f aca="true" t="shared" si="17" ref="E35:Z37">E20/E27*100</f>
        <v>93.33333333333333</v>
      </c>
      <c r="F35" s="64">
        <f t="shared" si="17"/>
        <v>87.68862052517073</v>
      </c>
      <c r="G35" s="65">
        <f t="shared" si="17"/>
        <v>233.15412186379928</v>
      </c>
      <c r="H35" s="66">
        <f t="shared" si="17"/>
        <v>243.98577384080787</v>
      </c>
      <c r="I35" s="63">
        <f t="shared" si="17"/>
        <v>51.26101488909146</v>
      </c>
      <c r="J35" s="64">
        <f t="shared" si="17"/>
        <v>57.42442473861631</v>
      </c>
      <c r="K35" s="65">
        <f t="shared" si="17"/>
        <v>181.96308724832215</v>
      </c>
      <c r="L35" s="66">
        <f t="shared" si="17"/>
        <v>114.39876880594966</v>
      </c>
      <c r="M35" s="63">
        <f t="shared" si="17"/>
        <v>88.45257095845331</v>
      </c>
      <c r="N35" s="64">
        <f t="shared" si="17"/>
        <v>67.11912100335242</v>
      </c>
      <c r="O35" s="65">
        <f t="shared" si="17"/>
        <v>102.33843537414967</v>
      </c>
      <c r="P35" s="66">
        <f t="shared" si="17"/>
        <v>93.09453428176032</v>
      </c>
      <c r="Q35" s="63">
        <f t="shared" si="17"/>
        <v>95.38972170551118</v>
      </c>
      <c r="R35" s="64">
        <f t="shared" si="17"/>
        <v>93.75469852372294</v>
      </c>
      <c r="S35" s="65">
        <f t="shared" si="17"/>
        <v>110.26794118262251</v>
      </c>
      <c r="T35" s="66">
        <f t="shared" si="17"/>
        <v>84.12920171002263</v>
      </c>
      <c r="U35" s="63">
        <f t="shared" si="17"/>
        <v>144.73877851361294</v>
      </c>
      <c r="V35" s="64">
        <f t="shared" si="17"/>
        <v>142.17153034055318</v>
      </c>
      <c r="W35" s="65">
        <f t="shared" si="17"/>
        <v>99.22027290448344</v>
      </c>
      <c r="X35" s="66">
        <f t="shared" si="17"/>
        <v>104.92956825661659</v>
      </c>
      <c r="Y35" s="63">
        <f t="shared" si="17"/>
        <v>103.60736325715845</v>
      </c>
      <c r="Z35" s="64">
        <f t="shared" si="17"/>
        <v>85.46577706664037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67">
        <f t="shared" si="17"/>
        <v>76.8</v>
      </c>
      <c r="F36" s="68">
        <f t="shared" si="17"/>
        <v>58.11622116027754</v>
      </c>
      <c r="G36" s="69">
        <f t="shared" si="17"/>
        <v>216.72535211267606</v>
      </c>
      <c r="H36" s="70">
        <f t="shared" si="17"/>
        <v>239.99605535299258</v>
      </c>
      <c r="I36" s="67">
        <f t="shared" si="17"/>
        <v>51.80453529223891</v>
      </c>
      <c r="J36" s="68">
        <f t="shared" si="17"/>
        <v>48.62879193911459</v>
      </c>
      <c r="K36" s="69">
        <f t="shared" si="17"/>
        <v>159.46745562130178</v>
      </c>
      <c r="L36" s="70">
        <f t="shared" si="17"/>
        <v>141.49298020143678</v>
      </c>
      <c r="M36" s="67">
        <f t="shared" si="17"/>
        <v>87.4512275173953</v>
      </c>
      <c r="N36" s="68">
        <f t="shared" si="17"/>
        <v>69.14675106703068</v>
      </c>
      <c r="O36" s="69">
        <f t="shared" si="17"/>
        <v>101.2097645279758</v>
      </c>
      <c r="P36" s="70">
        <f t="shared" si="17"/>
        <v>89.29813886385709</v>
      </c>
      <c r="Q36" s="67">
        <f t="shared" si="17"/>
        <v>87.57091826013868</v>
      </c>
      <c r="R36" s="68">
        <f t="shared" si="17"/>
        <v>85.94077176189052</v>
      </c>
      <c r="S36" s="69">
        <f t="shared" si="17"/>
        <v>114.6792903445923</v>
      </c>
      <c r="T36" s="70">
        <f t="shared" si="17"/>
        <v>82.25899149163249</v>
      </c>
      <c r="U36" s="67">
        <f t="shared" si="17"/>
        <v>115.09570241964609</v>
      </c>
      <c r="V36" s="68">
        <f t="shared" si="17"/>
        <v>179.1208519871418</v>
      </c>
      <c r="W36" s="69">
        <f t="shared" si="17"/>
        <v>92.76018099547511</v>
      </c>
      <c r="X36" s="70">
        <f t="shared" si="17"/>
        <v>97.61528444554152</v>
      </c>
      <c r="Y36" s="67">
        <f t="shared" si="17"/>
        <v>101.6709074187615</v>
      </c>
      <c r="Z36" s="68">
        <f t="shared" si="17"/>
        <v>82.8452757243343</v>
      </c>
    </row>
    <row r="37" spans="1:26" ht="18.95" customHeight="1" thickBot="1">
      <c r="A37" s="22"/>
      <c r="B37" s="212"/>
      <c r="C37" s="61"/>
      <c r="D37" s="47" t="s">
        <v>24</v>
      </c>
      <c r="E37" s="71">
        <f t="shared" si="17"/>
        <v>89.98316498316498</v>
      </c>
      <c r="F37" s="72">
        <f t="shared" si="17"/>
        <v>99.32346179737932</v>
      </c>
      <c r="G37" s="73">
        <f t="shared" si="17"/>
        <v>181.53669724770643</v>
      </c>
      <c r="H37" s="74">
        <f t="shared" si="17"/>
        <v>168.64425868765053</v>
      </c>
      <c r="I37" s="71">
        <f t="shared" si="17"/>
        <v>97.04765921552088</v>
      </c>
      <c r="J37" s="72">
        <f t="shared" si="17"/>
        <v>161.72859456626733</v>
      </c>
      <c r="K37" s="73">
        <f t="shared" si="17"/>
        <v>352.063679245283</v>
      </c>
      <c r="L37" s="74">
        <f t="shared" si="17"/>
        <v>367.9393268888581</v>
      </c>
      <c r="M37" s="71">
        <f t="shared" si="17"/>
        <v>97.42245452216245</v>
      </c>
      <c r="N37" s="72">
        <f t="shared" si="17"/>
        <v>113.23523852249129</v>
      </c>
      <c r="O37" s="73">
        <f t="shared" si="17"/>
        <v>115.27115951894713</v>
      </c>
      <c r="P37" s="74">
        <f t="shared" si="17"/>
        <v>118.3561125664047</v>
      </c>
      <c r="Q37" s="71">
        <f t="shared" si="17"/>
        <v>109.10918435129182</v>
      </c>
      <c r="R37" s="72">
        <f t="shared" si="17"/>
        <v>114.1021983373752</v>
      </c>
      <c r="S37" s="73">
        <f t="shared" si="17"/>
        <v>95.13171487603306</v>
      </c>
      <c r="T37" s="74">
        <f t="shared" si="17"/>
        <v>93.67995889509166</v>
      </c>
      <c r="U37" s="71">
        <f t="shared" si="17"/>
        <v>110.35491419656786</v>
      </c>
      <c r="V37" s="72">
        <f t="shared" si="17"/>
        <v>76.98310538043691</v>
      </c>
      <c r="W37" s="73">
        <f t="shared" si="17"/>
        <v>87.52928647497338</v>
      </c>
      <c r="X37" s="74">
        <f t="shared" si="17"/>
        <v>97.78009919328711</v>
      </c>
      <c r="Y37" s="71">
        <f t="shared" si="17"/>
        <v>105.90650231078791</v>
      </c>
      <c r="Z37" s="72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202" t="s">
        <v>51</v>
      </c>
      <c r="C39" s="12" t="s">
        <v>43</v>
      </c>
      <c r="D39" s="172" t="s">
        <v>21</v>
      </c>
      <c r="E39" s="13">
        <f>+'(令和4年7月)'!E20</f>
        <v>871</v>
      </c>
      <c r="F39" s="14">
        <f>+'(令和4年7月)'!F20</f>
        <v>71193</v>
      </c>
      <c r="G39" s="13">
        <f>+'(令和4年7月)'!G20</f>
        <v>1097</v>
      </c>
      <c r="H39" s="14">
        <f>+'(令和4年7月)'!H20</f>
        <v>415381</v>
      </c>
      <c r="I39" s="13">
        <f>+'(令和4年7月)'!I20</f>
        <v>2001</v>
      </c>
      <c r="J39" s="14">
        <f>+'(令和4年7月)'!J20</f>
        <v>4804508</v>
      </c>
      <c r="K39" s="13">
        <f>+'(令和4年7月)'!K20</f>
        <v>1679</v>
      </c>
      <c r="L39" s="14">
        <f>+'(令和4年7月)'!L20</f>
        <v>3260199</v>
      </c>
      <c r="M39" s="13">
        <f>+'(令和4年7月)'!M20</f>
        <v>9948.728000000001</v>
      </c>
      <c r="N39" s="14">
        <f>+'(令和4年7月)'!N20</f>
        <v>2050996</v>
      </c>
      <c r="O39" s="13">
        <f>+'(令和4年7月)'!O20</f>
        <v>4313</v>
      </c>
      <c r="P39" s="14">
        <f>+'(令和4年7月)'!P20</f>
        <v>1479010</v>
      </c>
      <c r="Q39" s="13">
        <f>+'(令和4年7月)'!Q20</f>
        <v>27388</v>
      </c>
      <c r="R39" s="14">
        <f>+'(令和4年7月)'!R20</f>
        <v>5400402</v>
      </c>
      <c r="S39" s="25">
        <f>+'(令和4年7月)'!S20</f>
        <v>55349</v>
      </c>
      <c r="T39" s="26">
        <f>+'(令和4年7月)'!T20</f>
        <v>327126188</v>
      </c>
      <c r="U39" s="13">
        <f>+'(令和4年7月)'!U20</f>
        <v>3088</v>
      </c>
      <c r="V39" s="14">
        <f>+'(令和4年7月)'!V20</f>
        <v>1087577</v>
      </c>
      <c r="W39" s="13">
        <f>+'(令和4年7月)'!W20</f>
        <v>6917</v>
      </c>
      <c r="X39" s="14">
        <f>+'(令和4年7月)'!X20</f>
        <v>1557010</v>
      </c>
      <c r="Y39" s="55">
        <f>+'(令和4年7月)'!Y20</f>
        <v>112651.728</v>
      </c>
      <c r="Z39" s="56">
        <f>+'(令和4年7月)'!Z20</f>
        <v>347252464</v>
      </c>
    </row>
    <row r="40" spans="1:26" ht="18.95" customHeight="1">
      <c r="A40" s="22"/>
      <c r="B40" s="203"/>
      <c r="C40" s="22"/>
      <c r="D40" s="170" t="s">
        <v>22</v>
      </c>
      <c r="E40" s="27">
        <f>+'(令和4年7月)'!E21</f>
        <v>1120</v>
      </c>
      <c r="F40" s="21">
        <f>+'(令和4年7月)'!F21</f>
        <v>96488</v>
      </c>
      <c r="G40" s="27">
        <f>+'(令和4年7月)'!G21</f>
        <v>1168</v>
      </c>
      <c r="H40" s="21">
        <f>+'(令和4年7月)'!H21</f>
        <v>440004</v>
      </c>
      <c r="I40" s="27">
        <f>+'(令和4年7月)'!I21</f>
        <v>1891</v>
      </c>
      <c r="J40" s="21">
        <f>+'(令和4年7月)'!J21</f>
        <v>4590074</v>
      </c>
      <c r="K40" s="27">
        <f>+'(令和4年7月)'!K21</f>
        <v>1381</v>
      </c>
      <c r="L40" s="21">
        <f>+'(令和4年7月)'!L21</f>
        <v>2605099</v>
      </c>
      <c r="M40" s="27">
        <f>+'(令和4年7月)'!M21</f>
        <v>9528.475999999999</v>
      </c>
      <c r="N40" s="21">
        <f>+'(令和4年7月)'!N21</f>
        <v>1866062</v>
      </c>
      <c r="O40" s="27">
        <f>+'(令和4年7月)'!O21</f>
        <v>4328</v>
      </c>
      <c r="P40" s="21">
        <f>+'(令和4年7月)'!P21</f>
        <v>1512242</v>
      </c>
      <c r="Q40" s="27">
        <f>+'(令和4年7月)'!Q21</f>
        <v>27872</v>
      </c>
      <c r="R40" s="21">
        <f>+'(令和4年7月)'!R21</f>
        <v>5429680</v>
      </c>
      <c r="S40" s="25">
        <f>+'(令和4年7月)'!S21</f>
        <v>54088</v>
      </c>
      <c r="T40" s="26">
        <f>+'(令和4年7月)'!T21</f>
        <v>327375801</v>
      </c>
      <c r="U40" s="27">
        <f>+'(令和4年7月)'!U21</f>
        <v>2860</v>
      </c>
      <c r="V40" s="21">
        <f>+'(令和4年7月)'!V21</f>
        <v>619607</v>
      </c>
      <c r="W40" s="27">
        <f>+'(令和4年7月)'!W21</f>
        <v>7407</v>
      </c>
      <c r="X40" s="21">
        <f>+'(令和4年7月)'!X21</f>
        <v>1588114</v>
      </c>
      <c r="Y40" s="58">
        <f>+'(令和4年7月)'!Y21</f>
        <v>111648.47600000001</v>
      </c>
      <c r="Z40" s="59">
        <f>+'(令和4年7月)'!Z21</f>
        <v>346126662</v>
      </c>
    </row>
    <row r="41" spans="1:26" ht="18.95" customHeight="1">
      <c r="A41" s="22" t="s">
        <v>52</v>
      </c>
      <c r="B41" s="203"/>
      <c r="C41" s="22"/>
      <c r="D41" s="170" t="s">
        <v>24</v>
      </c>
      <c r="E41" s="27">
        <f>+'(令和4年7月)'!E22</f>
        <v>2076</v>
      </c>
      <c r="F41" s="21">
        <f>+'(令和4年7月)'!F22</f>
        <v>352323</v>
      </c>
      <c r="G41" s="27">
        <f>+'(令和4年7月)'!G22</f>
        <v>1513</v>
      </c>
      <c r="H41" s="21">
        <f>+'(令和4年7月)'!H22</f>
        <v>653378</v>
      </c>
      <c r="I41" s="27">
        <f>+'(令和4年7月)'!I22</f>
        <v>2236</v>
      </c>
      <c r="J41" s="21">
        <f>+'(令和4年7月)'!J22</f>
        <v>2991728</v>
      </c>
      <c r="K41" s="27">
        <f>+'(令和4年7月)'!K22</f>
        <v>5419</v>
      </c>
      <c r="L41" s="21">
        <f>+'(令和4年7月)'!L22</f>
        <v>10331361</v>
      </c>
      <c r="M41" s="27">
        <f>+'(令和4年7月)'!M22</f>
        <v>17072.024</v>
      </c>
      <c r="N41" s="21">
        <f>+'(令和4年7月)'!N22</f>
        <v>3665213</v>
      </c>
      <c r="O41" s="27">
        <f>+'(令和4年7月)'!O22</f>
        <v>4951</v>
      </c>
      <c r="P41" s="21">
        <f>+'(令和4年7月)'!P22</f>
        <v>1330186</v>
      </c>
      <c r="Q41" s="27">
        <f>+'(令和4年7月)'!Q22</f>
        <v>61269</v>
      </c>
      <c r="R41" s="21">
        <f>+'(令和4年7月)'!R22</f>
        <v>10726728</v>
      </c>
      <c r="S41" s="25">
        <f>+'(令和4年7月)'!S22</f>
        <v>30530</v>
      </c>
      <c r="T41" s="26">
        <f>+'(令和4年7月)'!T22</f>
        <v>2366708</v>
      </c>
      <c r="U41" s="27">
        <f>+'(令和4年7月)'!U22</f>
        <v>4912</v>
      </c>
      <c r="V41" s="21">
        <f>+'(令和4年7月)'!V22</f>
        <v>2103961</v>
      </c>
      <c r="W41" s="27">
        <f>+'(令和4年7月)'!W22</f>
        <v>7964</v>
      </c>
      <c r="X41" s="21">
        <f>+'(令和4年7月)'!X22</f>
        <v>2015710</v>
      </c>
      <c r="Y41" s="58">
        <f>+'(令和4年7月)'!Y22</f>
        <v>137942.024</v>
      </c>
      <c r="Z41" s="59">
        <f>+'(令和4年7月)'!Z22</f>
        <v>36537296</v>
      </c>
    </row>
    <row r="42" spans="1:26" ht="18.95" customHeight="1" thickBot="1">
      <c r="A42" s="22"/>
      <c r="B42" s="203"/>
      <c r="C42" s="22"/>
      <c r="D42" s="168" t="s">
        <v>44</v>
      </c>
      <c r="E42" s="199">
        <f>+(E39+E40)/(E41+'(令和4年7月)'!E41)*100</f>
        <v>45.25</v>
      </c>
      <c r="F42" s="200"/>
      <c r="G42" s="199">
        <f>+(G39+G40)/(G41+'(令和4年7月)'!G41)*100</f>
        <v>73.13529221827575</v>
      </c>
      <c r="H42" s="200"/>
      <c r="I42" s="199">
        <f>+(I39+I40)/(I41+'(令和4年7月)'!I41)*100</f>
        <v>89.22512608895002</v>
      </c>
      <c r="J42" s="200"/>
      <c r="K42" s="199">
        <f>+(K39+K40)/(K41+'(令和4年7月)'!K41)*100</f>
        <v>29.03225806451613</v>
      </c>
      <c r="L42" s="200"/>
      <c r="M42" s="199">
        <f>+(M39+M40)/(M41+'(令和4年7月)'!M41)*100</f>
        <v>57.74874007842147</v>
      </c>
      <c r="N42" s="200"/>
      <c r="O42" s="199">
        <f>+(O39+O40)/(O41+'(令和4年7月)'!O41)*100</f>
        <v>87.14199273900766</v>
      </c>
      <c r="P42" s="200"/>
      <c r="Q42" s="199">
        <f>+(Q39+Q40)/(Q41+'(令和4年7月)'!Q41)*100</f>
        <v>44.91769965454176</v>
      </c>
      <c r="R42" s="200"/>
      <c r="S42" s="199">
        <f>+(S39+S40)/(S41+'(令和4年7月)'!S41)*100</f>
        <v>183.00807705814478</v>
      </c>
      <c r="T42" s="200"/>
      <c r="U42" s="199">
        <f>+(U39+U40)/(U41+'(令和4年7月)'!U41)*100</f>
        <v>61.98416006669446</v>
      </c>
      <c r="V42" s="200"/>
      <c r="W42" s="199">
        <f>+(W39+W40)/(W41+'(令和4年7月)'!W41)*100</f>
        <v>87.24570593251309</v>
      </c>
      <c r="X42" s="200"/>
      <c r="Y42" s="199">
        <f>+(Y39+Y40)/(Y41+'(令和4年7月)'!Y41)*100</f>
        <v>81.59917028089181</v>
      </c>
      <c r="Z42" s="200"/>
    </row>
    <row r="43" spans="1:26" ht="18.95" customHeight="1">
      <c r="A43" s="22"/>
      <c r="B43" s="203"/>
      <c r="C43" s="12" t="s">
        <v>45</v>
      </c>
      <c r="D43" s="172" t="s">
        <v>21</v>
      </c>
      <c r="E43" s="94">
        <f aca="true" t="shared" si="18" ref="E43:Z46">E20-E39</f>
        <v>151</v>
      </c>
      <c r="F43" s="97">
        <f t="shared" si="18"/>
        <v>4178</v>
      </c>
      <c r="G43" s="94">
        <f t="shared" si="18"/>
        <v>204</v>
      </c>
      <c r="H43" s="95">
        <f t="shared" si="18"/>
        <v>62775</v>
      </c>
      <c r="I43" s="96">
        <f t="shared" si="18"/>
        <v>-314</v>
      </c>
      <c r="J43" s="97">
        <f t="shared" si="18"/>
        <v>-1077784</v>
      </c>
      <c r="K43" s="94">
        <f t="shared" si="18"/>
        <v>490</v>
      </c>
      <c r="L43" s="95">
        <f t="shared" si="18"/>
        <v>-651835</v>
      </c>
      <c r="M43" s="96">
        <f t="shared" si="18"/>
        <v>-1347.6000000000004</v>
      </c>
      <c r="N43" s="97">
        <f t="shared" si="18"/>
        <v>-1072565</v>
      </c>
      <c r="O43" s="94">
        <f t="shared" si="18"/>
        <v>501</v>
      </c>
      <c r="P43" s="95">
        <f t="shared" si="18"/>
        <v>39279</v>
      </c>
      <c r="Q43" s="96">
        <f t="shared" si="18"/>
        <v>-1235</v>
      </c>
      <c r="R43" s="97">
        <f t="shared" si="18"/>
        <v>-267216</v>
      </c>
      <c r="S43" s="94">
        <f t="shared" si="18"/>
        <v>-2631</v>
      </c>
      <c r="T43" s="95">
        <f t="shared" si="18"/>
        <v>-318003161</v>
      </c>
      <c r="U43" s="96">
        <f t="shared" si="18"/>
        <v>846</v>
      </c>
      <c r="V43" s="97">
        <f t="shared" si="18"/>
        <v>-124844</v>
      </c>
      <c r="W43" s="94">
        <f t="shared" si="18"/>
        <v>718</v>
      </c>
      <c r="X43" s="95">
        <f t="shared" si="18"/>
        <v>47957</v>
      </c>
      <c r="Y43" s="94">
        <f t="shared" si="18"/>
        <v>-2617.600000000006</v>
      </c>
      <c r="Z43" s="95">
        <f t="shared" si="18"/>
        <v>-321043216</v>
      </c>
    </row>
    <row r="44" spans="1:26" ht="18.95" customHeight="1">
      <c r="A44" s="22"/>
      <c r="B44" s="203"/>
      <c r="C44" s="22"/>
      <c r="D44" s="170" t="s">
        <v>22</v>
      </c>
      <c r="E44" s="98">
        <f t="shared" si="18"/>
        <v>-160</v>
      </c>
      <c r="F44" s="101">
        <f t="shared" si="18"/>
        <v>-24371</v>
      </c>
      <c r="G44" s="98">
        <f t="shared" si="18"/>
        <v>63</v>
      </c>
      <c r="H44" s="99">
        <f t="shared" si="18"/>
        <v>10219</v>
      </c>
      <c r="I44" s="100">
        <f t="shared" si="18"/>
        <v>-269</v>
      </c>
      <c r="J44" s="101">
        <f t="shared" si="18"/>
        <v>-1414468</v>
      </c>
      <c r="K44" s="98">
        <f t="shared" si="18"/>
        <v>236</v>
      </c>
      <c r="L44" s="99">
        <f t="shared" si="18"/>
        <v>68026</v>
      </c>
      <c r="M44" s="100">
        <f t="shared" si="18"/>
        <v>-2867.315999999999</v>
      </c>
      <c r="N44" s="101">
        <f t="shared" si="18"/>
        <v>-816740</v>
      </c>
      <c r="O44" s="98">
        <f t="shared" si="18"/>
        <v>357</v>
      </c>
      <c r="P44" s="99">
        <f t="shared" si="18"/>
        <v>-84296</v>
      </c>
      <c r="Q44" s="100">
        <f t="shared" si="18"/>
        <v>-2867</v>
      </c>
      <c r="R44" s="101">
        <f t="shared" si="18"/>
        <v>-600167</v>
      </c>
      <c r="S44" s="98">
        <f t="shared" si="18"/>
        <v>-308</v>
      </c>
      <c r="T44" s="99">
        <f t="shared" si="18"/>
        <v>-318207046</v>
      </c>
      <c r="U44" s="100">
        <f t="shared" si="18"/>
        <v>327</v>
      </c>
      <c r="V44" s="101">
        <f t="shared" si="18"/>
        <v>541080</v>
      </c>
      <c r="W44" s="98">
        <f t="shared" si="18"/>
        <v>-27</v>
      </c>
      <c r="X44" s="99">
        <f t="shared" si="18"/>
        <v>-37913</v>
      </c>
      <c r="Y44" s="98">
        <f t="shared" si="18"/>
        <v>-5520.316000000006</v>
      </c>
      <c r="Z44" s="99">
        <f t="shared" si="18"/>
        <v>-320569167</v>
      </c>
    </row>
    <row r="45" spans="1:26" ht="18.95" customHeight="1">
      <c r="A45" s="22"/>
      <c r="B45" s="203"/>
      <c r="C45" s="22"/>
      <c r="D45" s="170" t="s">
        <v>24</v>
      </c>
      <c r="E45" s="98">
        <f t="shared" si="18"/>
        <v>62</v>
      </c>
      <c r="F45" s="101">
        <f t="shared" si="18"/>
        <v>3254</v>
      </c>
      <c r="G45" s="98">
        <f t="shared" si="18"/>
        <v>70</v>
      </c>
      <c r="H45" s="99">
        <f t="shared" si="18"/>
        <v>27933</v>
      </c>
      <c r="I45" s="100">
        <f t="shared" si="18"/>
        <v>65</v>
      </c>
      <c r="J45" s="101">
        <f t="shared" si="18"/>
        <v>551118</v>
      </c>
      <c r="K45" s="98">
        <f t="shared" si="18"/>
        <v>552</v>
      </c>
      <c r="L45" s="99">
        <f t="shared" si="18"/>
        <v>-64761</v>
      </c>
      <c r="M45" s="100">
        <f t="shared" si="18"/>
        <v>1939.9680000000008</v>
      </c>
      <c r="N45" s="101">
        <f t="shared" si="18"/>
        <v>-70891</v>
      </c>
      <c r="O45" s="98">
        <f t="shared" si="18"/>
        <v>129</v>
      </c>
      <c r="P45" s="99">
        <f t="shared" si="18"/>
        <v>90343</v>
      </c>
      <c r="Q45" s="100">
        <f t="shared" si="18"/>
        <v>1148</v>
      </c>
      <c r="R45" s="101">
        <f t="shared" si="18"/>
        <v>303673</v>
      </c>
      <c r="S45" s="98">
        <f t="shared" si="18"/>
        <v>-1062</v>
      </c>
      <c r="T45" s="99">
        <f t="shared" si="18"/>
        <v>-45728</v>
      </c>
      <c r="U45" s="100">
        <f t="shared" si="18"/>
        <v>747</v>
      </c>
      <c r="V45" s="101">
        <f t="shared" si="18"/>
        <v>-197954</v>
      </c>
      <c r="W45" s="98">
        <f t="shared" si="18"/>
        <v>255</v>
      </c>
      <c r="X45" s="99">
        <f t="shared" si="18"/>
        <v>54766</v>
      </c>
      <c r="Y45" s="98">
        <f t="shared" si="18"/>
        <v>3905.9679999999935</v>
      </c>
      <c r="Z45" s="99">
        <f t="shared" si="18"/>
        <v>651753</v>
      </c>
    </row>
    <row r="46" spans="1:38" ht="18.95" customHeight="1" thickBot="1">
      <c r="A46" s="22"/>
      <c r="B46" s="203"/>
      <c r="C46" s="46"/>
      <c r="D46" s="168" t="s">
        <v>44</v>
      </c>
      <c r="E46" s="199">
        <f>E23-E42</f>
        <v>1.783697199810156</v>
      </c>
      <c r="F46" s="200"/>
      <c r="G46" s="199">
        <f>G23-G42</f>
        <v>8.647653518158364</v>
      </c>
      <c r="H46" s="200"/>
      <c r="I46" s="199">
        <f>I23-I42</f>
        <v>-16.291469487671648</v>
      </c>
      <c r="J46" s="200"/>
      <c r="K46" s="199">
        <f>K23-K42</f>
        <v>4.207425868758673</v>
      </c>
      <c r="L46" s="200"/>
      <c r="M46" s="199">
        <f>M23-M42</f>
        <v>-15.452206344482327</v>
      </c>
      <c r="N46" s="200"/>
      <c r="O46" s="199">
        <f t="shared" si="18"/>
        <v>7.554448293790671</v>
      </c>
      <c r="P46" s="200"/>
      <c r="Q46" s="199">
        <f t="shared" si="18"/>
        <v>-3.5565108376991077</v>
      </c>
      <c r="R46" s="200"/>
      <c r="S46" s="199">
        <f t="shared" si="18"/>
        <v>-5.505493638697459</v>
      </c>
      <c r="T46" s="200"/>
      <c r="U46" s="199">
        <f t="shared" si="18"/>
        <v>5.379381698512248</v>
      </c>
      <c r="V46" s="200"/>
      <c r="W46" s="199">
        <f t="shared" si="18"/>
        <v>5.536843656561871</v>
      </c>
      <c r="X46" s="200"/>
      <c r="Y46" s="199">
        <f t="shared" si="18"/>
        <v>-4.340413485224019</v>
      </c>
      <c r="Z46" s="200"/>
      <c r="AA46" s="197"/>
      <c r="AB46" s="198"/>
      <c r="AC46" s="197"/>
      <c r="AD46" s="198"/>
      <c r="AE46" s="197"/>
      <c r="AF46" s="198"/>
      <c r="AG46" s="164"/>
      <c r="AH46" s="165"/>
      <c r="AI46" s="164"/>
      <c r="AJ46" s="165"/>
      <c r="AK46" s="164"/>
      <c r="AL46" s="165"/>
    </row>
    <row r="47" spans="1:26" ht="18.95" customHeight="1">
      <c r="A47" s="22"/>
      <c r="B47" s="203"/>
      <c r="C47" s="22" t="s">
        <v>48</v>
      </c>
      <c r="D47" s="54" t="s">
        <v>21</v>
      </c>
      <c r="E47" s="75">
        <f aca="true" t="shared" si="19" ref="E47:Z49">E20/E39*100</f>
        <v>117.33639494833525</v>
      </c>
      <c r="F47" s="76">
        <f t="shared" si="19"/>
        <v>105.86855449271697</v>
      </c>
      <c r="G47" s="75">
        <f t="shared" si="19"/>
        <v>118.59617137648131</v>
      </c>
      <c r="H47" s="77">
        <f t="shared" si="19"/>
        <v>115.11263153586707</v>
      </c>
      <c r="I47" s="78">
        <f t="shared" si="19"/>
        <v>84.30784607696152</v>
      </c>
      <c r="J47" s="76">
        <f t="shared" si="19"/>
        <v>77.56723477200995</v>
      </c>
      <c r="K47" s="75">
        <f t="shared" si="19"/>
        <v>129.18403811792734</v>
      </c>
      <c r="L47" s="77">
        <f t="shared" si="19"/>
        <v>80.00628182512786</v>
      </c>
      <c r="M47" s="78">
        <f t="shared" si="19"/>
        <v>86.45454976756828</v>
      </c>
      <c r="N47" s="76">
        <f t="shared" si="19"/>
        <v>47.705163735082856</v>
      </c>
      <c r="O47" s="75">
        <f t="shared" si="19"/>
        <v>111.61604451657779</v>
      </c>
      <c r="P47" s="77">
        <f t="shared" si="19"/>
        <v>102.65576297658569</v>
      </c>
      <c r="Q47" s="78">
        <f t="shared" si="19"/>
        <v>95.49072586534248</v>
      </c>
      <c r="R47" s="76">
        <f t="shared" si="19"/>
        <v>95.05192391233098</v>
      </c>
      <c r="S47" s="75">
        <f t="shared" si="19"/>
        <v>95.24652658584618</v>
      </c>
      <c r="T47" s="77">
        <f t="shared" si="19"/>
        <v>2.788840311372442</v>
      </c>
      <c r="U47" s="78">
        <f t="shared" si="19"/>
        <v>127.39637305699483</v>
      </c>
      <c r="V47" s="76">
        <f t="shared" si="19"/>
        <v>88.52090472674578</v>
      </c>
      <c r="W47" s="75">
        <f t="shared" si="19"/>
        <v>110.38022263987277</v>
      </c>
      <c r="X47" s="77">
        <f t="shared" si="19"/>
        <v>103.0800701344243</v>
      </c>
      <c r="Y47" s="75">
        <f t="shared" si="19"/>
        <v>97.67637829754374</v>
      </c>
      <c r="Z47" s="77">
        <f t="shared" si="19"/>
        <v>7.547606055287774</v>
      </c>
    </row>
    <row r="48" spans="1:26" ht="18.95" customHeight="1">
      <c r="A48" s="22"/>
      <c r="B48" s="203"/>
      <c r="C48" s="22"/>
      <c r="D48" s="57" t="s">
        <v>22</v>
      </c>
      <c r="E48" s="67">
        <f t="shared" si="19"/>
        <v>85.71428571428571</v>
      </c>
      <c r="F48" s="70">
        <f t="shared" si="19"/>
        <v>74.7419368211591</v>
      </c>
      <c r="G48" s="67">
        <f t="shared" si="19"/>
        <v>105.39383561643835</v>
      </c>
      <c r="H48" s="68">
        <f t="shared" si="19"/>
        <v>102.32247888655557</v>
      </c>
      <c r="I48" s="69">
        <f t="shared" si="19"/>
        <v>85.77472236911687</v>
      </c>
      <c r="J48" s="70">
        <f t="shared" si="19"/>
        <v>69.18420051615726</v>
      </c>
      <c r="K48" s="67">
        <f t="shared" si="19"/>
        <v>117.0890658942795</v>
      </c>
      <c r="L48" s="68">
        <f t="shared" si="19"/>
        <v>102.61126352587753</v>
      </c>
      <c r="M48" s="69">
        <f t="shared" si="19"/>
        <v>69.90792651416659</v>
      </c>
      <c r="N48" s="70">
        <f t="shared" si="19"/>
        <v>56.23189368841979</v>
      </c>
      <c r="O48" s="67">
        <f t="shared" si="19"/>
        <v>108.24861367837337</v>
      </c>
      <c r="P48" s="68">
        <f t="shared" si="19"/>
        <v>94.42575989821735</v>
      </c>
      <c r="Q48" s="69">
        <f t="shared" si="19"/>
        <v>89.71369115958669</v>
      </c>
      <c r="R48" s="70">
        <f t="shared" si="19"/>
        <v>88.9465493362408</v>
      </c>
      <c r="S48" s="67">
        <f t="shared" si="19"/>
        <v>99.43055760982104</v>
      </c>
      <c r="T48" s="68">
        <f t="shared" si="19"/>
        <v>2.800681959996182</v>
      </c>
      <c r="U48" s="69">
        <f t="shared" si="19"/>
        <v>111.43356643356643</v>
      </c>
      <c r="V48" s="70">
        <f t="shared" si="19"/>
        <v>187.32632136176642</v>
      </c>
      <c r="W48" s="67">
        <f t="shared" si="19"/>
        <v>99.63547995139733</v>
      </c>
      <c r="X48" s="68">
        <f t="shared" si="19"/>
        <v>97.61270286641891</v>
      </c>
      <c r="Y48" s="67">
        <f t="shared" si="19"/>
        <v>95.05562798725528</v>
      </c>
      <c r="Z48" s="68">
        <f t="shared" si="19"/>
        <v>7.383856202328615</v>
      </c>
    </row>
    <row r="49" spans="1:26" ht="18.95" customHeight="1" thickBot="1">
      <c r="A49" s="46"/>
      <c r="B49" s="204"/>
      <c r="C49" s="46"/>
      <c r="D49" s="47" t="s">
        <v>24</v>
      </c>
      <c r="E49" s="71">
        <f t="shared" si="19"/>
        <v>102.98651252408477</v>
      </c>
      <c r="F49" s="74">
        <f t="shared" si="19"/>
        <v>100.92358432461121</v>
      </c>
      <c r="G49" s="71">
        <f t="shared" si="19"/>
        <v>104.6265697290152</v>
      </c>
      <c r="H49" s="72">
        <f t="shared" si="19"/>
        <v>104.27516690185467</v>
      </c>
      <c r="I49" s="73">
        <f t="shared" si="19"/>
        <v>102.90697674418605</v>
      </c>
      <c r="J49" s="74">
        <f t="shared" si="19"/>
        <v>118.42139392351176</v>
      </c>
      <c r="K49" s="71">
        <f t="shared" si="19"/>
        <v>110.18638125115334</v>
      </c>
      <c r="L49" s="72">
        <f t="shared" si="19"/>
        <v>99.3731609997947</v>
      </c>
      <c r="M49" s="73">
        <f t="shared" si="19"/>
        <v>111.36343294737637</v>
      </c>
      <c r="N49" s="74">
        <f t="shared" si="19"/>
        <v>98.06584228529147</v>
      </c>
      <c r="O49" s="71">
        <f t="shared" si="19"/>
        <v>102.60553423550797</v>
      </c>
      <c r="P49" s="72">
        <f t="shared" si="19"/>
        <v>106.79175694226221</v>
      </c>
      <c r="Q49" s="73">
        <f t="shared" si="19"/>
        <v>101.87370448350717</v>
      </c>
      <c r="R49" s="74">
        <f t="shared" si="19"/>
        <v>102.83099375690333</v>
      </c>
      <c r="S49" s="71">
        <f t="shared" si="19"/>
        <v>96.52145430723878</v>
      </c>
      <c r="T49" s="72">
        <f t="shared" si="19"/>
        <v>98.06786473024978</v>
      </c>
      <c r="U49" s="73">
        <f t="shared" si="19"/>
        <v>115.20765472312704</v>
      </c>
      <c r="V49" s="74">
        <f t="shared" si="19"/>
        <v>90.59136552436095</v>
      </c>
      <c r="W49" s="71">
        <f t="shared" si="19"/>
        <v>103.20190858864893</v>
      </c>
      <c r="X49" s="72">
        <f t="shared" si="19"/>
        <v>102.71695829261154</v>
      </c>
      <c r="Y49" s="71">
        <f t="shared" si="19"/>
        <v>102.83160119500639</v>
      </c>
      <c r="Z49" s="72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143" customWidth="1"/>
    <col min="2" max="2" width="3.140625" style="143" customWidth="1"/>
    <col min="3" max="3" width="12.57421875" style="143" customWidth="1"/>
    <col min="4" max="4" width="7.28125" style="143" customWidth="1"/>
    <col min="5" max="5" width="7.57421875" style="143" customWidth="1"/>
    <col min="6" max="6" width="10.140625" style="143" customWidth="1"/>
    <col min="7" max="7" width="7.57421875" style="143" customWidth="1"/>
    <col min="8" max="8" width="10.140625" style="143" customWidth="1"/>
    <col min="9" max="9" width="7.57421875" style="143" customWidth="1"/>
    <col min="10" max="10" width="10.140625" style="143" customWidth="1"/>
    <col min="11" max="11" width="7.57421875" style="143" customWidth="1"/>
    <col min="12" max="12" width="10.140625" style="143" customWidth="1"/>
    <col min="13" max="13" width="7.57421875" style="143" customWidth="1"/>
    <col min="14" max="14" width="10.140625" style="143" customWidth="1"/>
    <col min="15" max="15" width="7.57421875" style="143" customWidth="1"/>
    <col min="16" max="16" width="10.140625" style="143" customWidth="1"/>
    <col min="17" max="17" width="8.140625" style="143" customWidth="1"/>
    <col min="18" max="18" width="11.140625" style="143" customWidth="1"/>
    <col min="19" max="19" width="8.140625" style="143" customWidth="1"/>
    <col min="20" max="20" width="11.140625" style="143" customWidth="1"/>
    <col min="21" max="21" width="8.140625" style="143" customWidth="1"/>
    <col min="22" max="22" width="11.140625" style="143" customWidth="1"/>
    <col min="23" max="23" width="7.57421875" style="143" customWidth="1"/>
    <col min="24" max="24" width="10.421875" style="143" bestFit="1" customWidth="1"/>
    <col min="25" max="25" width="8.57421875" style="143" customWidth="1"/>
    <col min="26" max="26" width="11.57421875" style="143" customWidth="1"/>
    <col min="27" max="16384" width="9.00390625" style="143" customWidth="1"/>
  </cols>
  <sheetData>
    <row r="1" spans="1:26" ht="29.25" thickBot="1">
      <c r="A1" s="233" t="s">
        <v>67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42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26" t="s">
        <v>8</v>
      </c>
      <c r="H2" s="226"/>
      <c r="I2" s="224" t="s">
        <v>9</v>
      </c>
      <c r="J2" s="225"/>
      <c r="K2" s="226" t="s">
        <v>10</v>
      </c>
      <c r="L2" s="226"/>
      <c r="M2" s="224" t="s">
        <v>11</v>
      </c>
      <c r="N2" s="225"/>
      <c r="O2" s="226" t="s">
        <v>12</v>
      </c>
      <c r="P2" s="226"/>
      <c r="Q2" s="224" t="s">
        <v>13</v>
      </c>
      <c r="R2" s="225"/>
      <c r="S2" s="226" t="s">
        <v>14</v>
      </c>
      <c r="T2" s="226"/>
      <c r="U2" s="224" t="s">
        <v>15</v>
      </c>
      <c r="V2" s="225"/>
      <c r="W2" s="226" t="s">
        <v>16</v>
      </c>
      <c r="X2" s="226"/>
      <c r="Y2" s="227" t="s">
        <v>17</v>
      </c>
      <c r="Z2" s="228"/>
    </row>
    <row r="3" spans="1:26" ht="18.75">
      <c r="A3" s="7"/>
      <c r="C3" s="231"/>
      <c r="D3" s="232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9"/>
      <c r="Z3" s="23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4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137"/>
      <c r="D6" s="140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13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144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137"/>
      <c r="D9" s="140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13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137"/>
      <c r="D12" s="14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13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137"/>
      <c r="D15" s="14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13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144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137"/>
      <c r="D18" s="140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13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144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137"/>
      <c r="D21" s="140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13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45.25</v>
      </c>
      <c r="F23" s="218"/>
      <c r="G23" s="217">
        <f>(G20+G21)/(G22+G41)*100</f>
        <v>73.13529221827575</v>
      </c>
      <c r="H23" s="218"/>
      <c r="I23" s="217">
        <f>(I20+I21)/(I22+I41)*100</f>
        <v>89.22512608895002</v>
      </c>
      <c r="J23" s="218"/>
      <c r="K23" s="217">
        <f>(K20+K21)/(K22+K41)*100</f>
        <v>29.03225806451613</v>
      </c>
      <c r="L23" s="218"/>
      <c r="M23" s="217">
        <f>(M20+M21)/(M22+M41)*100</f>
        <v>57.74874007842147</v>
      </c>
      <c r="N23" s="218"/>
      <c r="O23" s="217">
        <f>(O20+O21)/(O22+O41)*100</f>
        <v>87.14199273900766</v>
      </c>
      <c r="P23" s="218"/>
      <c r="Q23" s="217">
        <f>(Q20+Q21)/(Q22+Q41)*100</f>
        <v>44.91769965454176</v>
      </c>
      <c r="R23" s="218"/>
      <c r="S23" s="217">
        <f>(S20+S21)/(S22+S41)*100</f>
        <v>183.00807705814478</v>
      </c>
      <c r="T23" s="218"/>
      <c r="U23" s="217">
        <f>(U20+U21)/(U22+U41)*100</f>
        <v>61.98416006669446</v>
      </c>
      <c r="V23" s="218"/>
      <c r="W23" s="217">
        <f>(W20+W21)/(W22+W41)*100</f>
        <v>87.24570593251309</v>
      </c>
      <c r="X23" s="218"/>
      <c r="Y23" s="217">
        <f>(Y20+Y21)/(Y22+Y41)*100</f>
        <v>81.59917028089181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169712.42774566475</v>
      </c>
      <c r="F24" s="220"/>
      <c r="G24" s="213">
        <f>H22/G22*1000</f>
        <v>431842.6966292135</v>
      </c>
      <c r="H24" s="214"/>
      <c r="I24" s="215">
        <f>J22/I22*1000</f>
        <v>1337982.1109123435</v>
      </c>
      <c r="J24" s="216"/>
      <c r="K24" s="213">
        <f>L22/K22*1000</f>
        <v>1906506.9200959587</v>
      </c>
      <c r="L24" s="214"/>
      <c r="M24" s="215">
        <f>N22/M22*1000</f>
        <v>214691.18131511527</v>
      </c>
      <c r="N24" s="216"/>
      <c r="O24" s="213">
        <f>P22/O22*1000</f>
        <v>268670.16764290043</v>
      </c>
      <c r="P24" s="214"/>
      <c r="Q24" s="215">
        <f>R22/Q22*1000</f>
        <v>175075.9437888655</v>
      </c>
      <c r="R24" s="216"/>
      <c r="S24" s="213">
        <f>T22/S22*1000</f>
        <v>77520.7337045529</v>
      </c>
      <c r="T24" s="214"/>
      <c r="U24" s="215">
        <f>V22/U22*1000</f>
        <v>428330.82247557</v>
      </c>
      <c r="V24" s="216"/>
      <c r="W24" s="213">
        <f>X22/W22*1000</f>
        <v>253102.71220492214</v>
      </c>
      <c r="X24" s="214"/>
      <c r="Y24" s="215">
        <f>Z22/Y22*1000</f>
        <v>264874.29240562685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36"/>
      <c r="E26" s="52"/>
      <c r="F26" s="136"/>
      <c r="G26" s="52"/>
      <c r="H26" s="136"/>
      <c r="I26" s="52"/>
      <c r="J26" s="136"/>
      <c r="K26" s="52"/>
      <c r="L26" s="136"/>
      <c r="M26" s="52"/>
      <c r="N26" s="136"/>
      <c r="O26" s="52"/>
      <c r="P26" s="136"/>
      <c r="Q26" s="52"/>
      <c r="R26" s="136"/>
      <c r="S26" s="52"/>
      <c r="T26" s="136"/>
      <c r="U26" s="52"/>
      <c r="V26" s="136"/>
      <c r="W26" s="52"/>
      <c r="X26" s="136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46">
        <v>1286</v>
      </c>
      <c r="F27" s="147">
        <v>88981</v>
      </c>
      <c r="G27" s="162">
        <v>659</v>
      </c>
      <c r="H27" s="148">
        <v>199392</v>
      </c>
      <c r="I27" s="146">
        <v>2536</v>
      </c>
      <c r="J27" s="147">
        <v>1919161</v>
      </c>
      <c r="K27" s="150">
        <v>1054</v>
      </c>
      <c r="L27" s="148">
        <v>260620</v>
      </c>
      <c r="M27" s="146">
        <v>7622</v>
      </c>
      <c r="N27" s="147">
        <v>1946419</v>
      </c>
      <c r="O27" s="150">
        <v>4631</v>
      </c>
      <c r="P27" s="148">
        <v>1595167</v>
      </c>
      <c r="Q27" s="146">
        <v>29468</v>
      </c>
      <c r="R27" s="147">
        <v>5714343</v>
      </c>
      <c r="S27" s="150">
        <v>44564</v>
      </c>
      <c r="T27" s="148">
        <v>10773964</v>
      </c>
      <c r="U27" s="146">
        <v>3933</v>
      </c>
      <c r="V27" s="147">
        <v>1491077</v>
      </c>
      <c r="W27" s="146">
        <v>8844</v>
      </c>
      <c r="X27" s="148">
        <v>1837472</v>
      </c>
      <c r="Y27" s="158">
        <v>104597</v>
      </c>
      <c r="Z27" s="159">
        <v>25826596</v>
      </c>
    </row>
    <row r="28" spans="1:26" ht="18.95" customHeight="1">
      <c r="A28" s="22"/>
      <c r="B28" s="211"/>
      <c r="C28" s="7"/>
      <c r="D28" s="57" t="s">
        <v>22</v>
      </c>
      <c r="E28" s="154">
        <v>1332</v>
      </c>
      <c r="F28" s="155">
        <v>176209</v>
      </c>
      <c r="G28" s="152">
        <v>636</v>
      </c>
      <c r="H28" s="153">
        <v>203219</v>
      </c>
      <c r="I28" s="154">
        <v>2515</v>
      </c>
      <c r="J28" s="155">
        <v>1329456</v>
      </c>
      <c r="K28" s="152">
        <v>927</v>
      </c>
      <c r="L28" s="153">
        <v>240330</v>
      </c>
      <c r="M28" s="154">
        <v>7612</v>
      </c>
      <c r="N28" s="155">
        <v>1638853</v>
      </c>
      <c r="O28" s="156">
        <v>4471</v>
      </c>
      <c r="P28" s="153">
        <v>1582532</v>
      </c>
      <c r="Q28" s="154">
        <v>29639</v>
      </c>
      <c r="R28" s="155">
        <v>5856115</v>
      </c>
      <c r="S28" s="156">
        <v>45299</v>
      </c>
      <c r="T28" s="153">
        <v>10768350</v>
      </c>
      <c r="U28" s="154">
        <v>3116</v>
      </c>
      <c r="V28" s="155">
        <v>632178</v>
      </c>
      <c r="W28" s="154">
        <v>8932</v>
      </c>
      <c r="X28" s="153">
        <v>1820984</v>
      </c>
      <c r="Y28" s="157">
        <v>104479</v>
      </c>
      <c r="Z28" s="151">
        <v>24248226</v>
      </c>
    </row>
    <row r="29" spans="1:26" ht="18.95" customHeight="1" thickBot="1">
      <c r="A29" s="22"/>
      <c r="B29" s="211"/>
      <c r="C29" s="7"/>
      <c r="D29" s="57" t="s">
        <v>24</v>
      </c>
      <c r="E29" s="157">
        <v>2404</v>
      </c>
      <c r="F29" s="151">
        <v>414994</v>
      </c>
      <c r="G29" s="163">
        <v>868</v>
      </c>
      <c r="H29" s="161">
        <v>382431</v>
      </c>
      <c r="I29" s="157">
        <v>2044</v>
      </c>
      <c r="J29" s="151">
        <v>2183396</v>
      </c>
      <c r="K29" s="160">
        <v>1238</v>
      </c>
      <c r="L29" s="161">
        <v>1920402</v>
      </c>
      <c r="M29" s="157">
        <v>15448</v>
      </c>
      <c r="N29" s="151">
        <v>3143169</v>
      </c>
      <c r="O29" s="160">
        <v>4254</v>
      </c>
      <c r="P29" s="161">
        <v>1189508</v>
      </c>
      <c r="Q29" s="157">
        <v>59615</v>
      </c>
      <c r="R29" s="151">
        <v>9946673</v>
      </c>
      <c r="S29" s="160">
        <v>28667</v>
      </c>
      <c r="T29" s="161">
        <v>2473342</v>
      </c>
      <c r="U29" s="157">
        <v>5593</v>
      </c>
      <c r="V29" s="151">
        <v>2270522</v>
      </c>
      <c r="W29" s="157">
        <v>9940</v>
      </c>
      <c r="X29" s="161">
        <v>2202697</v>
      </c>
      <c r="Y29" s="157">
        <v>130071</v>
      </c>
      <c r="Z29" s="151">
        <v>26127134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7">
        <v>53.9</v>
      </c>
      <c r="F30" s="208"/>
      <c r="G30" s="207">
        <v>75.6</v>
      </c>
      <c r="H30" s="208"/>
      <c r="I30" s="207">
        <v>124.2</v>
      </c>
      <c r="J30" s="208"/>
      <c r="K30" s="207">
        <v>84.3</v>
      </c>
      <c r="L30" s="208"/>
      <c r="M30" s="207">
        <v>49.3</v>
      </c>
      <c r="N30" s="208"/>
      <c r="O30" s="207">
        <v>109</v>
      </c>
      <c r="P30" s="208"/>
      <c r="Q30" s="207">
        <v>49.5</v>
      </c>
      <c r="R30" s="208"/>
      <c r="S30" s="207">
        <v>154.8</v>
      </c>
      <c r="T30" s="208"/>
      <c r="U30" s="207">
        <v>68</v>
      </c>
      <c r="V30" s="208"/>
      <c r="W30" s="207">
        <v>89</v>
      </c>
      <c r="X30" s="208"/>
      <c r="Y30" s="207">
        <v>82.3</v>
      </c>
      <c r="Z30" s="209"/>
    </row>
    <row r="31" spans="1:26" ht="18.95" customHeight="1">
      <c r="A31" s="22"/>
      <c r="B31" s="211"/>
      <c r="C31" s="4" t="s">
        <v>45</v>
      </c>
      <c r="D31" s="144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211"/>
      <c r="C32" s="7"/>
      <c r="D32" s="140" t="s">
        <v>22</v>
      </c>
      <c r="E32" s="98">
        <f aca="true" t="shared" si="5" ref="E32:T33">E21-E28</f>
        <v>-212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3260618</v>
      </c>
      <c r="K32" s="100">
        <f t="shared" si="5"/>
        <v>454</v>
      </c>
      <c r="L32" s="101">
        <f t="shared" si="5"/>
        <v>2364769</v>
      </c>
      <c r="M32" s="98">
        <f t="shared" si="5"/>
        <v>1916.4759999999987</v>
      </c>
      <c r="N32" s="99">
        <f t="shared" si="5"/>
        <v>227209</v>
      </c>
      <c r="O32" s="100">
        <f t="shared" si="5"/>
        <v>-143</v>
      </c>
      <c r="P32" s="101">
        <f t="shared" si="5"/>
        <v>-70290</v>
      </c>
      <c r="Q32" s="98">
        <f t="shared" si="5"/>
        <v>-1767</v>
      </c>
      <c r="R32" s="99">
        <f t="shared" si="5"/>
        <v>-426435</v>
      </c>
      <c r="S32" s="100">
        <f t="shared" si="5"/>
        <v>8789</v>
      </c>
      <c r="T32" s="101">
        <f t="shared" si="5"/>
        <v>316607451</v>
      </c>
      <c r="U32" s="98">
        <f t="shared" si="4"/>
        <v>-256</v>
      </c>
      <c r="V32" s="99">
        <f t="shared" si="4"/>
        <v>-12571</v>
      </c>
      <c r="W32" s="100">
        <f t="shared" si="4"/>
        <v>-1525</v>
      </c>
      <c r="X32" s="101">
        <f t="shared" si="4"/>
        <v>-232870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211"/>
      <c r="C33" s="7"/>
      <c r="D33" s="140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211"/>
      <c r="C34" s="61"/>
      <c r="D34" s="28" t="s">
        <v>44</v>
      </c>
      <c r="E34" s="201">
        <f>+E23-E30</f>
        <v>-8.649999999999999</v>
      </c>
      <c r="F34" s="200"/>
      <c r="G34" s="205">
        <f aca="true" t="shared" si="6" ref="G34">+G23-G30</f>
        <v>-2.4647077817242433</v>
      </c>
      <c r="H34" s="206"/>
      <c r="I34" s="201">
        <f aca="true" t="shared" si="7" ref="I34">+I23-I30</f>
        <v>-34.97487391104998</v>
      </c>
      <c r="J34" s="200"/>
      <c r="K34" s="205">
        <f aca="true" t="shared" si="8" ref="K34">+K23-K30</f>
        <v>-55.26774193548387</v>
      </c>
      <c r="L34" s="206"/>
      <c r="M34" s="201">
        <f aca="true" t="shared" si="9" ref="M34">+M23-M30</f>
        <v>8.448740078421473</v>
      </c>
      <c r="N34" s="200"/>
      <c r="O34" s="205">
        <f aca="true" t="shared" si="10" ref="O34">+O23-O30</f>
        <v>-21.858007260992338</v>
      </c>
      <c r="P34" s="206"/>
      <c r="Q34" s="201">
        <f aca="true" t="shared" si="11" ref="Q34">+Q23-Q30</f>
        <v>-4.582300345458243</v>
      </c>
      <c r="R34" s="200"/>
      <c r="S34" s="205">
        <f aca="true" t="shared" si="12" ref="S34">+S23-S30</f>
        <v>28.208077058144767</v>
      </c>
      <c r="T34" s="206"/>
      <c r="U34" s="201">
        <f aca="true" t="shared" si="13" ref="U34">+U23-U30</f>
        <v>-6.015839933305543</v>
      </c>
      <c r="V34" s="200"/>
      <c r="W34" s="205">
        <f aca="true" t="shared" si="14" ref="W34">+W23-W30</f>
        <v>-1.75429406748691</v>
      </c>
      <c r="X34" s="206"/>
      <c r="Y34" s="201">
        <f aca="true" t="shared" si="15" ref="Y34">+Y23-Y30</f>
        <v>-0.7008297191081851</v>
      </c>
      <c r="Z34" s="200"/>
    </row>
    <row r="35" spans="1:26" ht="18.95" customHeight="1">
      <c r="A35" s="22"/>
      <c r="B35" s="211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67">
        <f t="shared" si="16"/>
        <v>84.08408408408408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345.2595648144805</v>
      </c>
      <c r="K36" s="69">
        <f t="shared" si="16"/>
        <v>148.97518878101403</v>
      </c>
      <c r="L36" s="70">
        <f t="shared" si="16"/>
        <v>1083.9674614072317</v>
      </c>
      <c r="M36" s="67">
        <f t="shared" si="16"/>
        <v>125.17703625853913</v>
      </c>
      <c r="N36" s="68">
        <f t="shared" si="16"/>
        <v>113.8639035959906</v>
      </c>
      <c r="O36" s="69">
        <f t="shared" si="16"/>
        <v>96.8016103779915</v>
      </c>
      <c r="P36" s="70">
        <f t="shared" si="16"/>
        <v>95.55838365353749</v>
      </c>
      <c r="Q36" s="67">
        <f t="shared" si="16"/>
        <v>94.03826040014846</v>
      </c>
      <c r="R36" s="68">
        <f t="shared" si="16"/>
        <v>92.7181245586878</v>
      </c>
      <c r="S36" s="69">
        <f t="shared" si="16"/>
        <v>119.40219430892513</v>
      </c>
      <c r="T36" s="70">
        <f t="shared" si="16"/>
        <v>3040.1667943556813</v>
      </c>
      <c r="U36" s="67">
        <f t="shared" si="16"/>
        <v>91.78433889602053</v>
      </c>
      <c r="V36" s="68">
        <f t="shared" si="16"/>
        <v>98.01147777999233</v>
      </c>
      <c r="W36" s="69">
        <f t="shared" si="16"/>
        <v>82.92655620241827</v>
      </c>
      <c r="X36" s="70">
        <f t="shared" si="16"/>
        <v>87.21185908278161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212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202" t="s">
        <v>51</v>
      </c>
      <c r="C39" s="12" t="s">
        <v>43</v>
      </c>
      <c r="D39" s="145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203"/>
      <c r="C40" s="22"/>
      <c r="D40" s="141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203"/>
      <c r="C41" s="22"/>
      <c r="D41" s="141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203"/>
      <c r="C42" s="22"/>
      <c r="D42" s="139" t="s">
        <v>44</v>
      </c>
      <c r="E42" s="199">
        <f>+(E39+E40)/(E41+'(令和4年6月) '!E41)*100</f>
        <v>51.85107718050617</v>
      </c>
      <c r="F42" s="200"/>
      <c r="G42" s="199">
        <f>+(G39+G40)/(G41+'(令和4年6月) '!G41)*100</f>
        <v>88.09823677581863</v>
      </c>
      <c r="H42" s="200"/>
      <c r="I42" s="199">
        <f>+(I39+I40)/(I41+'(令和4年6月) '!I41)*100</f>
        <v>94.13566739606128</v>
      </c>
      <c r="J42" s="200"/>
      <c r="K42" s="199">
        <f>+(K39+K40)/(K41+'(令和4年6月) '!K41)*100</f>
        <v>57.61141985398278</v>
      </c>
      <c r="L42" s="200"/>
      <c r="M42" s="199">
        <f>+(M39+M40)/(M41+'(令和4年6月) '!M41)*100</f>
        <v>53.432125400894925</v>
      </c>
      <c r="N42" s="200"/>
      <c r="O42" s="199">
        <f>+(O39+O40)/(O41+'(令和4年6月) '!O41)*100</f>
        <v>78.98690488275302</v>
      </c>
      <c r="P42" s="200"/>
      <c r="Q42" s="199">
        <f>+(Q39+Q40)/(Q41+'(令和4年6月) '!Q41)*100</f>
        <v>47.41866814001105</v>
      </c>
      <c r="R42" s="200"/>
      <c r="S42" s="199">
        <f>+(S39+S40)/(S41+'(令和4年6月) '!S41)*100</f>
        <v>171.16727123400176</v>
      </c>
      <c r="T42" s="200"/>
      <c r="U42" s="199">
        <f>+(U39+U40)/(U41+'(令和4年6月) '!U41)*100</f>
        <v>69.49245241741413</v>
      </c>
      <c r="V42" s="200"/>
      <c r="W42" s="199">
        <f>+(W39+W40)/(W41+'(令和4年6月) '!W41)*100</f>
        <v>93.29802883200942</v>
      </c>
      <c r="X42" s="200"/>
      <c r="Y42" s="199">
        <f>+(Y39+Y40)/(Y41+'(令和4年6月) '!Y41)*100</f>
        <v>81.07035949720081</v>
      </c>
      <c r="Z42" s="200"/>
    </row>
    <row r="43" spans="1:26" ht="18.95" customHeight="1">
      <c r="A43" s="22"/>
      <c r="B43" s="203"/>
      <c r="C43" s="12" t="s">
        <v>45</v>
      </c>
      <c r="D43" s="145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203"/>
      <c r="C44" s="22"/>
      <c r="D44" s="141" t="s">
        <v>22</v>
      </c>
      <c r="E44" s="98">
        <f t="shared" si="17"/>
        <v>-183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-350697</v>
      </c>
      <c r="K44" s="98">
        <f t="shared" si="17"/>
        <v>-730</v>
      </c>
      <c r="L44" s="99">
        <f t="shared" si="17"/>
        <v>-1131566</v>
      </c>
      <c r="M44" s="100">
        <f t="shared" si="17"/>
        <v>302.99199999999837</v>
      </c>
      <c r="N44" s="101">
        <f t="shared" si="17"/>
        <v>-403547</v>
      </c>
      <c r="O44" s="98">
        <f t="shared" si="17"/>
        <v>477</v>
      </c>
      <c r="P44" s="99">
        <f t="shared" si="17"/>
        <v>156068</v>
      </c>
      <c r="Q44" s="100">
        <f t="shared" si="17"/>
        <v>-1089</v>
      </c>
      <c r="R44" s="101">
        <f t="shared" si="17"/>
        <v>-64015</v>
      </c>
      <c r="S44" s="98">
        <f t="shared" si="17"/>
        <v>4116</v>
      </c>
      <c r="T44" s="99">
        <f t="shared" si="17"/>
        <v>315565911</v>
      </c>
      <c r="U44" s="100">
        <f t="shared" si="17"/>
        <v>-209</v>
      </c>
      <c r="V44" s="101">
        <f t="shared" si="17"/>
        <v>-135186</v>
      </c>
      <c r="W44" s="98">
        <f t="shared" si="17"/>
        <v>-564</v>
      </c>
      <c r="X44" s="99">
        <f t="shared" si="17"/>
        <v>-14314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203"/>
      <c r="C45" s="22"/>
      <c r="D45" s="141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203"/>
      <c r="C46" s="46"/>
      <c r="D46" s="139" t="s">
        <v>44</v>
      </c>
      <c r="E46" s="199">
        <f>E23-E42</f>
        <v>-6.6010771805061665</v>
      </c>
      <c r="F46" s="200"/>
      <c r="G46" s="199">
        <f>G23-G42</f>
        <v>-14.962944557542883</v>
      </c>
      <c r="H46" s="200"/>
      <c r="I46" s="199">
        <f>I23-I42</f>
        <v>-4.910541307111259</v>
      </c>
      <c r="J46" s="200"/>
      <c r="K46" s="199">
        <f>K23-K42</f>
        <v>-28.57916178946665</v>
      </c>
      <c r="L46" s="200"/>
      <c r="M46" s="199">
        <f>M23-M42</f>
        <v>4.316614677526545</v>
      </c>
      <c r="N46" s="200"/>
      <c r="O46" s="199">
        <f t="shared" si="17"/>
        <v>8.155087856254639</v>
      </c>
      <c r="P46" s="200"/>
      <c r="Q46" s="199">
        <f t="shared" si="17"/>
        <v>-2.5009684854692935</v>
      </c>
      <c r="R46" s="200"/>
      <c r="S46" s="199">
        <f t="shared" si="17"/>
        <v>11.840805824143018</v>
      </c>
      <c r="T46" s="200"/>
      <c r="U46" s="199">
        <f t="shared" si="17"/>
        <v>-7.508292350719671</v>
      </c>
      <c r="V46" s="200"/>
      <c r="W46" s="199">
        <f t="shared" si="17"/>
        <v>-6.052322899496332</v>
      </c>
      <c r="X46" s="200"/>
      <c r="Y46" s="199">
        <f t="shared" si="17"/>
        <v>0.5288107836910001</v>
      </c>
      <c r="Z46" s="200"/>
      <c r="AA46" s="197"/>
      <c r="AB46" s="198"/>
      <c r="AC46" s="197"/>
      <c r="AD46" s="198"/>
      <c r="AE46" s="197"/>
      <c r="AF46" s="198"/>
      <c r="AG46" s="135"/>
      <c r="AH46" s="136"/>
      <c r="AI46" s="135"/>
      <c r="AJ46" s="136"/>
      <c r="AK46" s="135"/>
      <c r="AL46" s="136"/>
    </row>
    <row r="47" spans="1:26" ht="18.95" customHeight="1">
      <c r="A47" s="22"/>
      <c r="B47" s="203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203"/>
      <c r="C48" s="22"/>
      <c r="D48" s="57" t="s">
        <v>22</v>
      </c>
      <c r="E48" s="67">
        <f t="shared" si="18"/>
        <v>85.95548733691481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92.90197825400125</v>
      </c>
      <c r="K48" s="67">
        <f t="shared" si="18"/>
        <v>65.41923259118902</v>
      </c>
      <c r="L48" s="68">
        <f t="shared" si="18"/>
        <v>69.71722110491575</v>
      </c>
      <c r="M48" s="69">
        <f t="shared" si="18"/>
        <v>103.28429381049273</v>
      </c>
      <c r="N48" s="70">
        <f t="shared" si="18"/>
        <v>82.21953649284966</v>
      </c>
      <c r="O48" s="67">
        <f t="shared" si="18"/>
        <v>112.38639314463776</v>
      </c>
      <c r="P48" s="68">
        <f t="shared" si="18"/>
        <v>111.50796284252611</v>
      </c>
      <c r="Q48" s="69">
        <f t="shared" si="18"/>
        <v>96.23977072614895</v>
      </c>
      <c r="R48" s="70">
        <f t="shared" si="18"/>
        <v>98.83475511472697</v>
      </c>
      <c r="S48" s="67">
        <f t="shared" si="18"/>
        <v>108.23661250300167</v>
      </c>
      <c r="T48" s="68">
        <f t="shared" si="18"/>
        <v>2772.0478429519667</v>
      </c>
      <c r="U48" s="69">
        <f t="shared" si="18"/>
        <v>93.1899641577061</v>
      </c>
      <c r="V48" s="70">
        <f t="shared" si="18"/>
        <v>82.08965901909531</v>
      </c>
      <c r="W48" s="67">
        <f t="shared" si="18"/>
        <v>92.92435077154686</v>
      </c>
      <c r="X48" s="68">
        <f t="shared" si="18"/>
        <v>99.10673053641099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204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121" customWidth="1"/>
    <col min="2" max="2" width="3.140625" style="121" customWidth="1"/>
    <col min="3" max="3" width="12.57421875" style="121" customWidth="1"/>
    <col min="4" max="4" width="7.28125" style="121" customWidth="1"/>
    <col min="5" max="5" width="7.57421875" style="121" customWidth="1"/>
    <col min="6" max="6" width="10.140625" style="121" customWidth="1"/>
    <col min="7" max="7" width="7.57421875" style="121" customWidth="1"/>
    <col min="8" max="8" width="10.140625" style="121" customWidth="1"/>
    <col min="9" max="9" width="7.57421875" style="121" customWidth="1"/>
    <col min="10" max="10" width="10.140625" style="121" customWidth="1"/>
    <col min="11" max="11" width="7.57421875" style="121" customWidth="1"/>
    <col min="12" max="12" width="10.140625" style="121" customWidth="1"/>
    <col min="13" max="13" width="7.57421875" style="121" customWidth="1"/>
    <col min="14" max="14" width="10.140625" style="121" customWidth="1"/>
    <col min="15" max="15" width="7.57421875" style="121" customWidth="1"/>
    <col min="16" max="16" width="10.140625" style="121" customWidth="1"/>
    <col min="17" max="17" width="8.140625" style="121" customWidth="1"/>
    <col min="18" max="18" width="11.140625" style="121" customWidth="1"/>
    <col min="19" max="19" width="8.140625" style="121" customWidth="1"/>
    <col min="20" max="20" width="11.140625" style="121" customWidth="1"/>
    <col min="21" max="21" width="8.140625" style="121" customWidth="1"/>
    <col min="22" max="22" width="11.140625" style="121" customWidth="1"/>
    <col min="23" max="23" width="7.57421875" style="121" customWidth="1"/>
    <col min="24" max="24" width="10.421875" style="121" bestFit="1" customWidth="1"/>
    <col min="25" max="25" width="8.57421875" style="121" customWidth="1"/>
    <col min="26" max="26" width="11.57421875" style="121" customWidth="1"/>
    <col min="27" max="16384" width="9.00390625" style="121" customWidth="1"/>
  </cols>
  <sheetData>
    <row r="1" spans="1:26" ht="29.25" thickBot="1">
      <c r="A1" s="233" t="s">
        <v>63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20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26" t="s">
        <v>8</v>
      </c>
      <c r="H2" s="226"/>
      <c r="I2" s="224" t="s">
        <v>9</v>
      </c>
      <c r="J2" s="225"/>
      <c r="K2" s="226" t="s">
        <v>10</v>
      </c>
      <c r="L2" s="226"/>
      <c r="M2" s="224" t="s">
        <v>11</v>
      </c>
      <c r="N2" s="225"/>
      <c r="O2" s="226" t="s">
        <v>12</v>
      </c>
      <c r="P2" s="226"/>
      <c r="Q2" s="224" t="s">
        <v>13</v>
      </c>
      <c r="R2" s="225"/>
      <c r="S2" s="226" t="s">
        <v>14</v>
      </c>
      <c r="T2" s="226"/>
      <c r="U2" s="224" t="s">
        <v>15</v>
      </c>
      <c r="V2" s="225"/>
      <c r="W2" s="226" t="s">
        <v>16</v>
      </c>
      <c r="X2" s="226"/>
      <c r="Y2" s="227" t="s">
        <v>17</v>
      </c>
      <c r="Z2" s="228"/>
    </row>
    <row r="3" spans="1:26" ht="18.75">
      <c r="A3" s="7"/>
      <c r="C3" s="231"/>
      <c r="D3" s="232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9"/>
      <c r="Z3" s="23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22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115"/>
      <c r="D6" s="118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116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122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115"/>
      <c r="D9" s="118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116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115"/>
      <c r="D12" s="11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11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2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115"/>
      <c r="D15" s="11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11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122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115"/>
      <c r="D18" s="118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116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122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115"/>
      <c r="D21" s="118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116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51.85107718050617</v>
      </c>
      <c r="F23" s="218"/>
      <c r="G23" s="217">
        <f>(G20+G21)/(G22+G41)*100</f>
        <v>88.09823677581863</v>
      </c>
      <c r="H23" s="218"/>
      <c r="I23" s="217">
        <f>(I20+I21)/(I22+I41)*100</f>
        <v>94.13566739606128</v>
      </c>
      <c r="J23" s="218"/>
      <c r="K23" s="217">
        <f>(K20+K21)/(K22+K41)*100</f>
        <v>57.61141985398278</v>
      </c>
      <c r="L23" s="218"/>
      <c r="M23" s="217">
        <f>(M20+M21)/(M22+M41)*100</f>
        <v>53.432125400894925</v>
      </c>
      <c r="N23" s="218"/>
      <c r="O23" s="217">
        <f>(O20+O21)/(O22+O41)*100</f>
        <v>78.98690488275302</v>
      </c>
      <c r="P23" s="218"/>
      <c r="Q23" s="217">
        <f>(Q20+Q21)/(Q22+Q41)*100</f>
        <v>47.41866814001105</v>
      </c>
      <c r="R23" s="218"/>
      <c r="S23" s="217">
        <f>(S20+S21)/(S22+S41)*100</f>
        <v>171.16727123400176</v>
      </c>
      <c r="T23" s="218"/>
      <c r="U23" s="217">
        <f>(U20+U21)/(U22+U41)*100</f>
        <v>69.49245241741413</v>
      </c>
      <c r="V23" s="218"/>
      <c r="W23" s="217">
        <f>(W20+W21)/(W22+W41)*100</f>
        <v>93.29802883200942</v>
      </c>
      <c r="X23" s="218"/>
      <c r="Y23" s="217">
        <f>(Y20+Y21)/(Y22+Y41)*100</f>
        <v>81.07035949720081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162486.23063683306</v>
      </c>
      <c r="F24" s="220"/>
      <c r="G24" s="213">
        <f>H22/G22*1000</f>
        <v>428030.93434343435</v>
      </c>
      <c r="H24" s="214"/>
      <c r="I24" s="215">
        <f>J22/I22*1000</f>
        <v>1305547.5070555033</v>
      </c>
      <c r="J24" s="216"/>
      <c r="K24" s="213">
        <f>L22/K22*1000</f>
        <v>1889320.6404999024</v>
      </c>
      <c r="L24" s="214"/>
      <c r="M24" s="215">
        <f>N22/M22*1000</f>
        <v>208932.47576532207</v>
      </c>
      <c r="N24" s="216"/>
      <c r="O24" s="213">
        <f>P22/O22*1000</f>
        <v>274605.8408862034</v>
      </c>
      <c r="P24" s="214"/>
      <c r="Q24" s="215">
        <f>R22/Q22*1000</f>
        <v>174241.33687414989</v>
      </c>
      <c r="R24" s="216"/>
      <c r="S24" s="213">
        <f>T22/S22*1000</f>
        <v>89388.77310464997</v>
      </c>
      <c r="T24" s="214"/>
      <c r="U24" s="215">
        <f>V22/U22*1000</f>
        <v>349609.5217762596</v>
      </c>
      <c r="V24" s="216"/>
      <c r="W24" s="213">
        <f>X22/W22*1000</f>
        <v>242186.4206292879</v>
      </c>
      <c r="X24" s="214"/>
      <c r="Y24" s="215">
        <f>Z22/Y22*1000</f>
        <v>258594.19550117367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46">
        <v>1286</v>
      </c>
      <c r="F27" s="147">
        <v>88981</v>
      </c>
      <c r="G27" s="162">
        <v>659</v>
      </c>
      <c r="H27" s="148">
        <v>199392</v>
      </c>
      <c r="I27" s="146">
        <v>2536</v>
      </c>
      <c r="J27" s="147">
        <v>1919161</v>
      </c>
      <c r="K27" s="150">
        <v>1054</v>
      </c>
      <c r="L27" s="148">
        <v>260620</v>
      </c>
      <c r="M27" s="146">
        <v>7622</v>
      </c>
      <c r="N27" s="147">
        <v>1946419</v>
      </c>
      <c r="O27" s="150">
        <v>4631</v>
      </c>
      <c r="P27" s="148">
        <v>1595167</v>
      </c>
      <c r="Q27" s="146">
        <v>29468</v>
      </c>
      <c r="R27" s="147">
        <v>5714343</v>
      </c>
      <c r="S27" s="150">
        <v>44564</v>
      </c>
      <c r="T27" s="148">
        <v>10773964</v>
      </c>
      <c r="U27" s="146">
        <v>3933</v>
      </c>
      <c r="V27" s="147">
        <v>1491077</v>
      </c>
      <c r="W27" s="146">
        <v>8844</v>
      </c>
      <c r="X27" s="148">
        <v>1837472</v>
      </c>
      <c r="Y27" s="158">
        <v>104597</v>
      </c>
      <c r="Z27" s="159">
        <v>25826596</v>
      </c>
    </row>
    <row r="28" spans="1:26" ht="18.95" customHeight="1">
      <c r="A28" s="22"/>
      <c r="B28" s="211"/>
      <c r="C28" s="7"/>
      <c r="D28" s="57" t="s">
        <v>22</v>
      </c>
      <c r="E28" s="154">
        <v>1332</v>
      </c>
      <c r="F28" s="155">
        <v>176209</v>
      </c>
      <c r="G28" s="152">
        <v>636</v>
      </c>
      <c r="H28" s="153">
        <v>203219</v>
      </c>
      <c r="I28" s="154">
        <v>2515</v>
      </c>
      <c r="J28" s="155">
        <v>1329456</v>
      </c>
      <c r="K28" s="152">
        <v>927</v>
      </c>
      <c r="L28" s="153">
        <v>240330</v>
      </c>
      <c r="M28" s="154">
        <v>7612</v>
      </c>
      <c r="N28" s="155">
        <v>1638853</v>
      </c>
      <c r="O28" s="156">
        <v>4471</v>
      </c>
      <c r="P28" s="153">
        <v>1582532</v>
      </c>
      <c r="Q28" s="154">
        <v>29639</v>
      </c>
      <c r="R28" s="155">
        <v>5856115</v>
      </c>
      <c r="S28" s="156">
        <v>45299</v>
      </c>
      <c r="T28" s="153">
        <v>10768350</v>
      </c>
      <c r="U28" s="154">
        <v>3116</v>
      </c>
      <c r="V28" s="155">
        <v>632178</v>
      </c>
      <c r="W28" s="154">
        <v>8932</v>
      </c>
      <c r="X28" s="153">
        <v>1820984</v>
      </c>
      <c r="Y28" s="157">
        <v>104479</v>
      </c>
      <c r="Z28" s="151">
        <v>24248226</v>
      </c>
    </row>
    <row r="29" spans="1:26" ht="18.95" customHeight="1" thickBot="1">
      <c r="A29" s="22"/>
      <c r="B29" s="211"/>
      <c r="C29" s="7"/>
      <c r="D29" s="57" t="s">
        <v>24</v>
      </c>
      <c r="E29" s="157">
        <v>2404</v>
      </c>
      <c r="F29" s="151">
        <v>414994</v>
      </c>
      <c r="G29" s="163">
        <v>868</v>
      </c>
      <c r="H29" s="161">
        <v>382431</v>
      </c>
      <c r="I29" s="157">
        <v>2044</v>
      </c>
      <c r="J29" s="151">
        <v>2183396</v>
      </c>
      <c r="K29" s="160">
        <v>1238</v>
      </c>
      <c r="L29" s="161">
        <v>1920402</v>
      </c>
      <c r="M29" s="157">
        <v>15448</v>
      </c>
      <c r="N29" s="151">
        <v>3143169</v>
      </c>
      <c r="O29" s="160">
        <v>4254</v>
      </c>
      <c r="P29" s="161">
        <v>1189508</v>
      </c>
      <c r="Q29" s="157">
        <v>59615</v>
      </c>
      <c r="R29" s="151">
        <v>9946673</v>
      </c>
      <c r="S29" s="160">
        <v>28667</v>
      </c>
      <c r="T29" s="161">
        <v>2473342</v>
      </c>
      <c r="U29" s="157">
        <v>5593</v>
      </c>
      <c r="V29" s="151">
        <v>2270522</v>
      </c>
      <c r="W29" s="157">
        <v>9940</v>
      </c>
      <c r="X29" s="161">
        <v>2202697</v>
      </c>
      <c r="Y29" s="157">
        <v>130071</v>
      </c>
      <c r="Z29" s="151">
        <v>26127134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7">
        <v>53.9</v>
      </c>
      <c r="F30" s="208"/>
      <c r="G30" s="207">
        <v>75.6</v>
      </c>
      <c r="H30" s="208"/>
      <c r="I30" s="207">
        <v>124.2</v>
      </c>
      <c r="J30" s="208"/>
      <c r="K30" s="207">
        <v>84.3</v>
      </c>
      <c r="L30" s="208"/>
      <c r="M30" s="207">
        <v>49.3</v>
      </c>
      <c r="N30" s="208"/>
      <c r="O30" s="207">
        <v>109</v>
      </c>
      <c r="P30" s="208"/>
      <c r="Q30" s="207">
        <v>49.5</v>
      </c>
      <c r="R30" s="208"/>
      <c r="S30" s="207">
        <v>154.8</v>
      </c>
      <c r="T30" s="208"/>
      <c r="U30" s="207">
        <v>68</v>
      </c>
      <c r="V30" s="208"/>
      <c r="W30" s="207">
        <v>89</v>
      </c>
      <c r="X30" s="208"/>
      <c r="Y30" s="207">
        <v>82.3</v>
      </c>
      <c r="Z30" s="209"/>
    </row>
    <row r="31" spans="1:26" ht="18.95" customHeight="1">
      <c r="A31" s="22"/>
      <c r="B31" s="211"/>
      <c r="C31" s="4" t="s">
        <v>45</v>
      </c>
      <c r="D31" s="122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211"/>
      <c r="C32" s="7"/>
      <c r="D32" s="118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211"/>
      <c r="C33" s="7"/>
      <c r="D33" s="118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211"/>
      <c r="C34" s="61"/>
      <c r="D34" s="28" t="s">
        <v>44</v>
      </c>
      <c r="E34" s="201">
        <f>+E23-E30</f>
        <v>-2.048922819493832</v>
      </c>
      <c r="F34" s="200"/>
      <c r="G34" s="205">
        <f aca="true" t="shared" si="6" ref="G34">+G23-G30</f>
        <v>12.49823677581864</v>
      </c>
      <c r="H34" s="206"/>
      <c r="I34" s="201">
        <f aca="true" t="shared" si="7" ref="I34">+I23-I30</f>
        <v>-30.064332603938723</v>
      </c>
      <c r="J34" s="200"/>
      <c r="K34" s="205">
        <f aca="true" t="shared" si="8" ref="K34">+K23-K30</f>
        <v>-26.688580146017216</v>
      </c>
      <c r="L34" s="206"/>
      <c r="M34" s="201">
        <f aca="true" t="shared" si="9" ref="M34">+M23-M30</f>
        <v>4.132125400894928</v>
      </c>
      <c r="N34" s="200"/>
      <c r="O34" s="205">
        <f aca="true" t="shared" si="10" ref="O34">+O23-O30</f>
        <v>-30.013095117246976</v>
      </c>
      <c r="P34" s="206"/>
      <c r="Q34" s="201">
        <f aca="true" t="shared" si="11" ref="Q34">+Q23-Q30</f>
        <v>-2.08133185998895</v>
      </c>
      <c r="R34" s="200"/>
      <c r="S34" s="205">
        <f aca="true" t="shared" si="12" ref="S34">+S23-S30</f>
        <v>16.36727123400175</v>
      </c>
      <c r="T34" s="206"/>
      <c r="U34" s="201">
        <f aca="true" t="shared" si="13" ref="U34">+U23-U30</f>
        <v>1.4924524174141283</v>
      </c>
      <c r="V34" s="200"/>
      <c r="W34" s="205">
        <f aca="true" t="shared" si="14" ref="W34">+W23-W30</f>
        <v>4.298028832009422</v>
      </c>
      <c r="X34" s="206"/>
      <c r="Y34" s="201">
        <f aca="true" t="shared" si="15" ref="Y34">+Y23-Y30</f>
        <v>-1.2296405027991852</v>
      </c>
      <c r="Z34" s="200"/>
    </row>
    <row r="35" spans="1:26" ht="18.95" customHeight="1">
      <c r="A35" s="22"/>
      <c r="B35" s="211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212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202" t="s">
        <v>51</v>
      </c>
      <c r="C39" s="12" t="s">
        <v>43</v>
      </c>
      <c r="D39" s="123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203"/>
      <c r="C40" s="22"/>
      <c r="D40" s="119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203"/>
      <c r="C41" s="22"/>
      <c r="D41" s="119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203"/>
      <c r="C42" s="22"/>
      <c r="D42" s="117" t="s">
        <v>44</v>
      </c>
      <c r="E42" s="199">
        <f>+(E39+E40)/(E41+'(令和4年5月) '!E41)*100</f>
        <v>34.577034416211</v>
      </c>
      <c r="F42" s="200"/>
      <c r="G42" s="199">
        <f>+(G39+G40)/(G41+'(令和4年5月) '!G41)*100</f>
        <v>79.38877043354655</v>
      </c>
      <c r="H42" s="200"/>
      <c r="I42" s="199">
        <f>+(I39+I40)/(I41+'(令和4年5月) '!I41)*100</f>
        <v>106.86027898467871</v>
      </c>
      <c r="J42" s="200"/>
      <c r="K42" s="199">
        <f>+(K39+K40)/(K41+'(令和4年5月) '!K41)*100</f>
        <v>54.30239346176299</v>
      </c>
      <c r="L42" s="200"/>
      <c r="M42" s="199">
        <f>+(M39+M40)/(M41+'(令和4年5月) '!M41)*100</f>
        <v>57.64006383445023</v>
      </c>
      <c r="N42" s="200"/>
      <c r="O42" s="199">
        <f>+(O39+O40)/(O41+'(令和4年5月) '!O41)*100</f>
        <v>75.61052631578947</v>
      </c>
      <c r="P42" s="200"/>
      <c r="Q42" s="199">
        <f>+(Q39+Q40)/(Q41+'(令和4年5月) '!Q41)*100</f>
        <v>47.68284358474583</v>
      </c>
      <c r="R42" s="200"/>
      <c r="S42" s="199">
        <f>+(S39+S40)/(S41+'(令和4年5月) '!S41)*100</f>
        <v>143.9522283912307</v>
      </c>
      <c r="T42" s="200"/>
      <c r="U42" s="199">
        <f>+(U39+U40)/(U41+'(令和4年5月) '!U41)*100</f>
        <v>61.53846153846154</v>
      </c>
      <c r="V42" s="200"/>
      <c r="W42" s="199">
        <f>+(W39+W40)/(W41+'(令和4年5月) '!W41)*100</f>
        <v>82.62997672058736</v>
      </c>
      <c r="X42" s="200"/>
      <c r="Y42" s="199">
        <f>+(Y39+Y40)/(Y41+'(令和4年5月) '!Y41)*100</f>
        <v>74.85003410856375</v>
      </c>
      <c r="Z42" s="200"/>
    </row>
    <row r="43" spans="1:26" ht="18.95" customHeight="1">
      <c r="A43" s="22"/>
      <c r="B43" s="203"/>
      <c r="C43" s="12" t="s">
        <v>45</v>
      </c>
      <c r="D43" s="123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203"/>
      <c r="C44" s="22"/>
      <c r="D44" s="119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203"/>
      <c r="C45" s="22"/>
      <c r="D45" s="119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203"/>
      <c r="C46" s="46"/>
      <c r="D46" s="117" t="s">
        <v>44</v>
      </c>
      <c r="E46" s="199">
        <f>E23-E42</f>
        <v>17.274042764295167</v>
      </c>
      <c r="F46" s="200"/>
      <c r="G46" s="199">
        <f>G23-G42</f>
        <v>8.70946634227208</v>
      </c>
      <c r="H46" s="200"/>
      <c r="I46" s="199">
        <f>I23-I42</f>
        <v>-12.724611588617435</v>
      </c>
      <c r="J46" s="200"/>
      <c r="K46" s="199">
        <f>K23-K42</f>
        <v>3.309026392219792</v>
      </c>
      <c r="L46" s="200"/>
      <c r="M46" s="199">
        <f>M23-M42</f>
        <v>-4.207938433555306</v>
      </c>
      <c r="N46" s="200"/>
      <c r="O46" s="199">
        <f t="shared" si="17"/>
        <v>3.3763785669635524</v>
      </c>
      <c r="P46" s="200"/>
      <c r="Q46" s="199">
        <f t="shared" si="17"/>
        <v>-0.26417544473478216</v>
      </c>
      <c r="R46" s="200"/>
      <c r="S46" s="199">
        <f t="shared" si="17"/>
        <v>27.215042842771055</v>
      </c>
      <c r="T46" s="200"/>
      <c r="U46" s="199">
        <f t="shared" si="17"/>
        <v>7.953990878952588</v>
      </c>
      <c r="V46" s="200"/>
      <c r="W46" s="199">
        <f t="shared" si="17"/>
        <v>10.668052111422057</v>
      </c>
      <c r="X46" s="200"/>
      <c r="Y46" s="199">
        <f t="shared" si="17"/>
        <v>6.220325388637065</v>
      </c>
      <c r="Z46" s="200"/>
      <c r="AA46" s="197"/>
      <c r="AB46" s="198"/>
      <c r="AC46" s="197"/>
      <c r="AD46" s="198"/>
      <c r="AE46" s="197"/>
      <c r="AF46" s="198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203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203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204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7" sqref="E47"/>
    </sheetView>
  </sheetViews>
  <sheetFormatPr defaultColWidth="9.140625" defaultRowHeight="15"/>
  <cols>
    <col min="1" max="1" width="2.57421875" style="105" customWidth="1"/>
    <col min="2" max="2" width="3.140625" style="105" customWidth="1"/>
    <col min="3" max="3" width="12.57421875" style="105" customWidth="1"/>
    <col min="4" max="4" width="7.28125" style="105" customWidth="1"/>
    <col min="5" max="5" width="7.57421875" style="105" customWidth="1"/>
    <col min="6" max="6" width="10.140625" style="105" customWidth="1"/>
    <col min="7" max="7" width="7.57421875" style="105" customWidth="1"/>
    <col min="8" max="8" width="10.140625" style="105" customWidth="1"/>
    <col min="9" max="9" width="7.57421875" style="105" customWidth="1"/>
    <col min="10" max="10" width="10.140625" style="105" customWidth="1"/>
    <col min="11" max="11" width="7.57421875" style="105" customWidth="1"/>
    <col min="12" max="12" width="10.140625" style="105" customWidth="1"/>
    <col min="13" max="13" width="7.57421875" style="105" customWidth="1"/>
    <col min="14" max="14" width="10.140625" style="105" customWidth="1"/>
    <col min="15" max="15" width="7.57421875" style="105" customWidth="1"/>
    <col min="16" max="16" width="10.140625" style="105" customWidth="1"/>
    <col min="17" max="17" width="8.140625" style="105" customWidth="1"/>
    <col min="18" max="18" width="11.140625" style="105" customWidth="1"/>
    <col min="19" max="19" width="8.140625" style="105" customWidth="1"/>
    <col min="20" max="20" width="11.140625" style="105" customWidth="1"/>
    <col min="21" max="21" width="8.140625" style="105" customWidth="1"/>
    <col min="22" max="22" width="11.140625" style="105" customWidth="1"/>
    <col min="23" max="23" width="7.57421875" style="105" customWidth="1"/>
    <col min="24" max="24" width="10.421875" style="105" bestFit="1" customWidth="1"/>
    <col min="25" max="25" width="8.57421875" style="105" customWidth="1"/>
    <col min="26" max="26" width="11.57421875" style="105" customWidth="1"/>
    <col min="27" max="16384" width="9.00390625" style="105" customWidth="1"/>
  </cols>
  <sheetData>
    <row r="1" spans="1:26" ht="29.25" thickBot="1">
      <c r="A1" s="233" t="s">
        <v>64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04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26" t="s">
        <v>8</v>
      </c>
      <c r="H2" s="226"/>
      <c r="I2" s="224" t="s">
        <v>9</v>
      </c>
      <c r="J2" s="225"/>
      <c r="K2" s="226" t="s">
        <v>10</v>
      </c>
      <c r="L2" s="226"/>
      <c r="M2" s="224" t="s">
        <v>11</v>
      </c>
      <c r="N2" s="225"/>
      <c r="O2" s="226" t="s">
        <v>12</v>
      </c>
      <c r="P2" s="226"/>
      <c r="Q2" s="224" t="s">
        <v>13</v>
      </c>
      <c r="R2" s="225"/>
      <c r="S2" s="226" t="s">
        <v>14</v>
      </c>
      <c r="T2" s="226"/>
      <c r="U2" s="224" t="s">
        <v>15</v>
      </c>
      <c r="V2" s="225"/>
      <c r="W2" s="226" t="s">
        <v>16</v>
      </c>
      <c r="X2" s="226"/>
      <c r="Y2" s="227" t="s">
        <v>17</v>
      </c>
      <c r="Z2" s="228"/>
    </row>
    <row r="3" spans="1:26" ht="18.75">
      <c r="A3" s="7"/>
      <c r="C3" s="231"/>
      <c r="D3" s="232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9"/>
      <c r="Z3" s="23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3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109"/>
      <c r="D6" s="106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110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103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109"/>
      <c r="D9" s="106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110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109"/>
      <c r="D12" s="107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110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3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109"/>
      <c r="D15" s="106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110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103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109"/>
      <c r="D18" s="106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110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103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109"/>
      <c r="D21" s="106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110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34.577034416211</v>
      </c>
      <c r="F23" s="218"/>
      <c r="G23" s="217">
        <f>(G20+G21)/(G22+G41)*100</f>
        <v>79.38877043354655</v>
      </c>
      <c r="H23" s="218"/>
      <c r="I23" s="217">
        <f>(I20+I21)/(I22+I41)*100</f>
        <v>106.86027898467871</v>
      </c>
      <c r="J23" s="218"/>
      <c r="K23" s="217">
        <f>(K20+K21)/(K22+K41)*100</f>
        <v>54.30239346176299</v>
      </c>
      <c r="L23" s="218"/>
      <c r="M23" s="217">
        <f>(M20+M21)/(M22+M41)*100</f>
        <v>57.64006383445023</v>
      </c>
      <c r="N23" s="218"/>
      <c r="O23" s="217">
        <f>(O20+O21)/(O22+O41)*100</f>
        <v>75.61052631578947</v>
      </c>
      <c r="P23" s="218"/>
      <c r="Q23" s="217">
        <f>(Q20+Q21)/(Q22+Q41)*100</f>
        <v>47.68284358474583</v>
      </c>
      <c r="R23" s="218"/>
      <c r="S23" s="217">
        <f>(S20+S21)/(S22+S41)*100</f>
        <v>143.9522283912307</v>
      </c>
      <c r="T23" s="218"/>
      <c r="U23" s="217">
        <f>(U20+U21)/(U22+U41)*100</f>
        <v>61.53846153846154</v>
      </c>
      <c r="V23" s="218"/>
      <c r="W23" s="217">
        <f>(W20+W21)/(W22+W41)*100</f>
        <v>82.62997672058736</v>
      </c>
      <c r="X23" s="218"/>
      <c r="Y23" s="217">
        <f>(Y20+Y21)/(Y22+Y41)*100</f>
        <v>74.85003410856375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178827.0248270248</v>
      </c>
      <c r="F24" s="220"/>
      <c r="G24" s="213">
        <f>H22/G22*1000</f>
        <v>443252.51256281405</v>
      </c>
      <c r="H24" s="214"/>
      <c r="I24" s="215">
        <f>J22/I22*1000</f>
        <v>1025896.8903436989</v>
      </c>
      <c r="J24" s="216"/>
      <c r="K24" s="213">
        <f>L22/K22*1000</f>
        <v>1786441.814595661</v>
      </c>
      <c r="L24" s="214"/>
      <c r="M24" s="215">
        <f>N22/M22*1000</f>
        <v>194921.81050684123</v>
      </c>
      <c r="N24" s="216"/>
      <c r="O24" s="213">
        <f>P22/O22*1000</f>
        <v>275971.55137126485</v>
      </c>
      <c r="P24" s="214"/>
      <c r="Q24" s="215">
        <f>R22/Q22*1000</f>
        <v>172281.6210045662</v>
      </c>
      <c r="R24" s="216"/>
      <c r="S24" s="213">
        <f>T22/S22*1000</f>
        <v>87928.80891173951</v>
      </c>
      <c r="T24" s="214"/>
      <c r="U24" s="215">
        <f>V22/U22*1000</f>
        <v>336661.5074024226</v>
      </c>
      <c r="V24" s="216"/>
      <c r="W24" s="213">
        <f>X22/W22*1000</f>
        <v>232131.3663505444</v>
      </c>
      <c r="X24" s="214"/>
      <c r="Y24" s="215">
        <f>Z22/Y22*1000</f>
        <v>236667.3381893738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12"/>
      <c r="E26" s="52"/>
      <c r="F26" s="112"/>
      <c r="G26" s="52"/>
      <c r="H26" s="112"/>
      <c r="I26" s="52"/>
      <c r="J26" s="112"/>
      <c r="K26" s="52"/>
      <c r="L26" s="112"/>
      <c r="M26" s="52"/>
      <c r="N26" s="112"/>
      <c r="O26" s="52"/>
      <c r="P26" s="112"/>
      <c r="Q26" s="52"/>
      <c r="R26" s="112"/>
      <c r="S26" s="52"/>
      <c r="T26" s="112"/>
      <c r="U26" s="52"/>
      <c r="V26" s="112"/>
      <c r="W26" s="52"/>
      <c r="X26" s="112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49">
        <v>979</v>
      </c>
      <c r="F27" s="147">
        <v>60552</v>
      </c>
      <c r="G27" s="162">
        <v>597</v>
      </c>
      <c r="H27" s="148">
        <v>205645</v>
      </c>
      <c r="I27" s="146">
        <v>2225</v>
      </c>
      <c r="J27" s="147">
        <v>1109727</v>
      </c>
      <c r="K27" s="162">
        <v>744</v>
      </c>
      <c r="L27" s="148">
        <v>1499703</v>
      </c>
      <c r="M27" s="146">
        <v>9979</v>
      </c>
      <c r="N27" s="147">
        <v>1688414</v>
      </c>
      <c r="O27" s="150">
        <v>4400</v>
      </c>
      <c r="P27" s="148">
        <v>1532505</v>
      </c>
      <c r="Q27" s="146">
        <v>27176</v>
      </c>
      <c r="R27" s="147">
        <v>4633373</v>
      </c>
      <c r="S27" s="150">
        <v>36055</v>
      </c>
      <c r="T27" s="148">
        <v>8553753</v>
      </c>
      <c r="U27" s="146">
        <v>2488</v>
      </c>
      <c r="V27" s="147">
        <v>493760</v>
      </c>
      <c r="W27" s="146">
        <v>7229</v>
      </c>
      <c r="X27" s="148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211"/>
      <c r="C28" s="7"/>
      <c r="D28" s="57" t="s">
        <v>22</v>
      </c>
      <c r="E28" s="154">
        <v>1480</v>
      </c>
      <c r="F28" s="155">
        <v>187550</v>
      </c>
      <c r="G28" s="152">
        <v>646</v>
      </c>
      <c r="H28" s="153">
        <v>220594</v>
      </c>
      <c r="I28" s="154">
        <v>2416</v>
      </c>
      <c r="J28" s="155">
        <v>1093633</v>
      </c>
      <c r="K28" s="152">
        <v>712</v>
      </c>
      <c r="L28" s="153">
        <v>1541405</v>
      </c>
      <c r="M28" s="154">
        <v>6376</v>
      </c>
      <c r="N28" s="155">
        <v>1390948</v>
      </c>
      <c r="O28" s="156">
        <v>4354</v>
      </c>
      <c r="P28" s="153">
        <v>1526246</v>
      </c>
      <c r="Q28" s="154">
        <v>24928</v>
      </c>
      <c r="R28" s="155">
        <v>4473619</v>
      </c>
      <c r="S28" s="156">
        <v>35429</v>
      </c>
      <c r="T28" s="153">
        <v>8561002</v>
      </c>
      <c r="U28" s="154">
        <v>2685</v>
      </c>
      <c r="V28" s="155">
        <v>488178</v>
      </c>
      <c r="W28" s="154">
        <v>6898</v>
      </c>
      <c r="X28" s="153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211"/>
      <c r="C29" s="7"/>
      <c r="D29" s="57" t="s">
        <v>24</v>
      </c>
      <c r="E29" s="157">
        <v>2450</v>
      </c>
      <c r="F29" s="151">
        <v>502222</v>
      </c>
      <c r="G29" s="163">
        <v>845</v>
      </c>
      <c r="H29" s="161">
        <v>386258</v>
      </c>
      <c r="I29" s="157">
        <v>2023</v>
      </c>
      <c r="J29" s="151">
        <v>1593691</v>
      </c>
      <c r="K29" s="160">
        <v>1111</v>
      </c>
      <c r="L29" s="161">
        <v>1900112</v>
      </c>
      <c r="M29" s="157">
        <v>15438</v>
      </c>
      <c r="N29" s="151">
        <v>2835603</v>
      </c>
      <c r="O29" s="160">
        <v>4094</v>
      </c>
      <c r="P29" s="161">
        <v>1176873</v>
      </c>
      <c r="Q29" s="157">
        <v>59786</v>
      </c>
      <c r="R29" s="151">
        <v>10088445</v>
      </c>
      <c r="S29" s="160">
        <v>29402</v>
      </c>
      <c r="T29" s="161">
        <v>2467728</v>
      </c>
      <c r="U29" s="157">
        <v>4776</v>
      </c>
      <c r="V29" s="151">
        <v>1411623</v>
      </c>
      <c r="W29" s="157">
        <v>10028</v>
      </c>
      <c r="X29" s="161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7">
        <v>45.5</v>
      </c>
      <c r="F30" s="208"/>
      <c r="G30" s="207">
        <v>71.5</v>
      </c>
      <c r="H30" s="208"/>
      <c r="I30" s="207">
        <v>109.5</v>
      </c>
      <c r="J30" s="208"/>
      <c r="K30" s="207">
        <v>66.5</v>
      </c>
      <c r="L30" s="208"/>
      <c r="M30" s="207">
        <v>60</v>
      </c>
      <c r="N30" s="208"/>
      <c r="O30" s="207">
        <v>107.5</v>
      </c>
      <c r="P30" s="208"/>
      <c r="Q30" s="207">
        <v>44.4</v>
      </c>
      <c r="R30" s="208"/>
      <c r="S30" s="207">
        <v>122.9</v>
      </c>
      <c r="T30" s="208"/>
      <c r="U30" s="207">
        <v>53.1</v>
      </c>
      <c r="V30" s="208"/>
      <c r="W30" s="207">
        <v>71.6</v>
      </c>
      <c r="X30" s="208"/>
      <c r="Y30" s="240">
        <v>70</v>
      </c>
      <c r="Z30" s="241"/>
    </row>
    <row r="31" spans="1:26" ht="18.95" customHeight="1">
      <c r="A31" s="22"/>
      <c r="B31" s="211"/>
      <c r="C31" s="4" t="s">
        <v>45</v>
      </c>
      <c r="D31" s="103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211"/>
      <c r="C32" s="7"/>
      <c r="D32" s="106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211"/>
      <c r="C33" s="7"/>
      <c r="D33" s="106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211"/>
      <c r="C34" s="61"/>
      <c r="D34" s="28" t="s">
        <v>44</v>
      </c>
      <c r="E34" s="201">
        <f>+E23-E30</f>
        <v>-10.922965583789</v>
      </c>
      <c r="F34" s="200"/>
      <c r="G34" s="205">
        <f aca="true" t="shared" si="9" ref="G34">+G23-G30</f>
        <v>7.888770433546554</v>
      </c>
      <c r="H34" s="206"/>
      <c r="I34" s="201">
        <f aca="true" t="shared" si="10" ref="I34">+I23-I30</f>
        <v>-2.6397210153212853</v>
      </c>
      <c r="J34" s="200"/>
      <c r="K34" s="205">
        <f aca="true" t="shared" si="11" ref="K34">+K23-K30</f>
        <v>-12.197606538237011</v>
      </c>
      <c r="L34" s="206"/>
      <c r="M34" s="201">
        <f aca="true" t="shared" si="12" ref="M34">+M23-M30</f>
        <v>-2.359936165549769</v>
      </c>
      <c r="N34" s="200"/>
      <c r="O34" s="205">
        <f aca="true" t="shared" si="13" ref="O34">+O23-O30</f>
        <v>-31.88947368421053</v>
      </c>
      <c r="P34" s="206"/>
      <c r="Q34" s="201">
        <f aca="true" t="shared" si="14" ref="Q34">+Q23-Q30</f>
        <v>3.2828435847458337</v>
      </c>
      <c r="R34" s="200"/>
      <c r="S34" s="205">
        <f aca="true" t="shared" si="15" ref="S34">+S23-S30</f>
        <v>21.0522283912307</v>
      </c>
      <c r="T34" s="206"/>
      <c r="U34" s="201">
        <f aca="true" t="shared" si="16" ref="U34">+U23-U30</f>
        <v>8.438461538461539</v>
      </c>
      <c r="V34" s="200"/>
      <c r="W34" s="205">
        <f aca="true" t="shared" si="17" ref="W34">+W23-W30</f>
        <v>11.02997672058737</v>
      </c>
      <c r="X34" s="206"/>
      <c r="Y34" s="201">
        <f aca="true" t="shared" si="18" ref="Y34">+Y23-Y30</f>
        <v>4.850034108563747</v>
      </c>
      <c r="Z34" s="200"/>
    </row>
    <row r="35" spans="1:26" ht="18.95" customHeight="1">
      <c r="A35" s="22"/>
      <c r="B35" s="211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212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202" t="s">
        <v>51</v>
      </c>
      <c r="C39" s="12" t="s">
        <v>43</v>
      </c>
      <c r="D39" s="102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203"/>
      <c r="C40" s="22"/>
      <c r="D40" s="107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203"/>
      <c r="C41" s="22"/>
      <c r="D41" s="107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203"/>
      <c r="C42" s="22"/>
      <c r="D42" s="108" t="s">
        <v>44</v>
      </c>
      <c r="E42" s="199">
        <f>+(E39+E40)/(E41+'(令和4年4月) '!E41)*100</f>
        <v>43.67949088805322</v>
      </c>
      <c r="F42" s="200"/>
      <c r="G42" s="199">
        <v>75.58086560364464</v>
      </c>
      <c r="H42" s="200"/>
      <c r="I42" s="199">
        <v>165.72748267898382</v>
      </c>
      <c r="J42" s="200"/>
      <c r="K42" s="199">
        <v>31.68411037107517</v>
      </c>
      <c r="L42" s="200"/>
      <c r="M42" s="199">
        <v>60.59192604325588</v>
      </c>
      <c r="N42" s="200"/>
      <c r="O42" s="199">
        <v>107.46417860713096</v>
      </c>
      <c r="P42" s="200"/>
      <c r="Q42" s="199">
        <v>47.749583256158544</v>
      </c>
      <c r="R42" s="200"/>
      <c r="S42" s="199">
        <v>132.12116112747162</v>
      </c>
      <c r="T42" s="200"/>
      <c r="U42" s="199">
        <v>92.40538806927518</v>
      </c>
      <c r="V42" s="200"/>
      <c r="W42" s="199">
        <v>95.74571829097337</v>
      </c>
      <c r="X42" s="200"/>
      <c r="Y42" s="199">
        <f>+'(令和4年4月) '!Y23</f>
        <v>89.31031731458233</v>
      </c>
      <c r="Z42" s="200">
        <f>+'(令和4年4月) '!Z23</f>
        <v>0</v>
      </c>
    </row>
    <row r="43" spans="1:26" ht="18.95" customHeight="1">
      <c r="A43" s="22"/>
      <c r="B43" s="203"/>
      <c r="C43" s="12" t="s">
        <v>45</v>
      </c>
      <c r="D43" s="102" t="s">
        <v>21</v>
      </c>
      <c r="E43" s="94">
        <f aca="true" t="shared" si="20" ref="E43:Z46">E20-E39</f>
        <v>-986</v>
      </c>
      <c r="F43" s="97">
        <f t="shared" si="20"/>
        <v>-168638</v>
      </c>
      <c r="G43" s="94">
        <f t="shared" si="20"/>
        <v>-118</v>
      </c>
      <c r="H43" s="95">
        <f t="shared" si="20"/>
        <v>24786</v>
      </c>
      <c r="I43" s="96">
        <f t="shared" si="20"/>
        <v>-748</v>
      </c>
      <c r="J43" s="97">
        <f t="shared" si="20"/>
        <v>37350</v>
      </c>
      <c r="K43" s="94">
        <f t="shared" si="20"/>
        <v>-56</v>
      </c>
      <c r="L43" s="95">
        <f t="shared" si="20"/>
        <v>33751</v>
      </c>
      <c r="M43" s="96">
        <f t="shared" si="20"/>
        <v>-449</v>
      </c>
      <c r="N43" s="97">
        <f t="shared" si="20"/>
        <v>61071</v>
      </c>
      <c r="O43" s="94">
        <f t="shared" si="20"/>
        <v>-1789</v>
      </c>
      <c r="P43" s="95">
        <f t="shared" si="20"/>
        <v>-519896</v>
      </c>
      <c r="Q43" s="96">
        <f t="shared" si="20"/>
        <v>275</v>
      </c>
      <c r="R43" s="97">
        <f t="shared" si="20"/>
        <v>-431856</v>
      </c>
      <c r="S43" s="94">
        <f t="shared" si="20"/>
        <v>-12036</v>
      </c>
      <c r="T43" s="95">
        <f t="shared" si="20"/>
        <v>-2100596</v>
      </c>
      <c r="U43" s="96">
        <f t="shared" si="20"/>
        <v>-1374</v>
      </c>
      <c r="V43" s="97">
        <f t="shared" si="20"/>
        <v>-604079</v>
      </c>
      <c r="W43" s="94">
        <f t="shared" si="20"/>
        <v>-794</v>
      </c>
      <c r="X43" s="95">
        <f t="shared" si="20"/>
        <v>-196722</v>
      </c>
      <c r="Y43" s="94">
        <f t="shared" si="20"/>
        <v>-18075</v>
      </c>
      <c r="Z43" s="95">
        <f t="shared" si="20"/>
        <v>-3864829</v>
      </c>
    </row>
    <row r="44" spans="1:26" ht="18.95" customHeight="1">
      <c r="A44" s="22"/>
      <c r="B44" s="203"/>
      <c r="C44" s="22"/>
      <c r="D44" s="107" t="s">
        <v>22</v>
      </c>
      <c r="E44" s="98">
        <f t="shared" si="20"/>
        <v>116</v>
      </c>
      <c r="F44" s="101">
        <f t="shared" si="20"/>
        <v>83280</v>
      </c>
      <c r="G44" s="98">
        <f t="shared" si="20"/>
        <v>-173</v>
      </c>
      <c r="H44" s="99">
        <f t="shared" si="20"/>
        <v>9790</v>
      </c>
      <c r="I44" s="100">
        <f t="shared" si="20"/>
        <v>-840</v>
      </c>
      <c r="J44" s="101">
        <f t="shared" si="20"/>
        <v>-8876</v>
      </c>
      <c r="K44" s="98">
        <f t="shared" si="20"/>
        <v>1226</v>
      </c>
      <c r="L44" s="99">
        <f t="shared" si="20"/>
        <v>1101094</v>
      </c>
      <c r="M44" s="100">
        <f t="shared" si="20"/>
        <v>-517.7520000000004</v>
      </c>
      <c r="N44" s="101">
        <f t="shared" si="20"/>
        <v>43176</v>
      </c>
      <c r="O44" s="98">
        <f t="shared" si="20"/>
        <v>-1872</v>
      </c>
      <c r="P44" s="99">
        <f t="shared" si="20"/>
        <v>-496055</v>
      </c>
      <c r="Q44" s="100">
        <f t="shared" si="20"/>
        <v>-350</v>
      </c>
      <c r="R44" s="101">
        <f t="shared" si="20"/>
        <v>-805229</v>
      </c>
      <c r="S44" s="98">
        <f t="shared" si="20"/>
        <v>-8974</v>
      </c>
      <c r="T44" s="99">
        <f t="shared" si="20"/>
        <v>-1604108</v>
      </c>
      <c r="U44" s="100">
        <f t="shared" si="20"/>
        <v>-650</v>
      </c>
      <c r="V44" s="101">
        <f t="shared" si="20"/>
        <v>-284339</v>
      </c>
      <c r="W44" s="98">
        <f t="shared" si="20"/>
        <v>-956</v>
      </c>
      <c r="X44" s="99">
        <f t="shared" si="20"/>
        <v>-187730</v>
      </c>
      <c r="Y44" s="98">
        <f t="shared" si="20"/>
        <v>-12990.752000000008</v>
      </c>
      <c r="Z44" s="99">
        <f t="shared" si="20"/>
        <v>-2148997</v>
      </c>
    </row>
    <row r="45" spans="1:26" ht="18.95" customHeight="1">
      <c r="A45" s="22"/>
      <c r="B45" s="203"/>
      <c r="C45" s="22"/>
      <c r="D45" s="107" t="s">
        <v>24</v>
      </c>
      <c r="E45" s="98">
        <f t="shared" si="20"/>
        <v>-1304</v>
      </c>
      <c r="F45" s="101">
        <f t="shared" si="20"/>
        <v>-313029</v>
      </c>
      <c r="G45" s="98">
        <f t="shared" si="20"/>
        <v>370</v>
      </c>
      <c r="H45" s="99">
        <f t="shared" si="20"/>
        <v>176915</v>
      </c>
      <c r="I45" s="100">
        <f t="shared" si="20"/>
        <v>515</v>
      </c>
      <c r="J45" s="101">
        <f t="shared" si="20"/>
        <v>428765</v>
      </c>
      <c r="K45" s="98">
        <f t="shared" si="20"/>
        <v>-453</v>
      </c>
      <c r="L45" s="99">
        <f t="shared" si="20"/>
        <v>594702</v>
      </c>
      <c r="M45" s="100">
        <f t="shared" si="20"/>
        <v>1764.2999999999993</v>
      </c>
      <c r="N45" s="101">
        <f t="shared" si="20"/>
        <v>154271</v>
      </c>
      <c r="O45" s="98">
        <f t="shared" si="20"/>
        <v>272</v>
      </c>
      <c r="P45" s="99">
        <f t="shared" si="20"/>
        <v>38361</v>
      </c>
      <c r="Q45" s="100">
        <f t="shared" si="20"/>
        <v>1047</v>
      </c>
      <c r="R45" s="101">
        <f t="shared" si="20"/>
        <v>331583</v>
      </c>
      <c r="S45" s="98">
        <f t="shared" si="20"/>
        <v>-1267</v>
      </c>
      <c r="T45" s="99">
        <f t="shared" si="20"/>
        <v>-291371</v>
      </c>
      <c r="U45" s="100">
        <f t="shared" si="20"/>
        <v>-301</v>
      </c>
      <c r="V45" s="101">
        <f t="shared" si="20"/>
        <v>101501</v>
      </c>
      <c r="W45" s="98">
        <f t="shared" si="20"/>
        <v>329</v>
      </c>
      <c r="X45" s="99">
        <f t="shared" si="20"/>
        <v>41528</v>
      </c>
      <c r="Y45" s="98">
        <f t="shared" si="20"/>
        <v>972.2999999999884</v>
      </c>
      <c r="Z45" s="99">
        <f t="shared" si="20"/>
        <v>1263226</v>
      </c>
    </row>
    <row r="46" spans="1:38" ht="18.95" customHeight="1" thickBot="1">
      <c r="A46" s="22"/>
      <c r="B46" s="203"/>
      <c r="C46" s="46"/>
      <c r="D46" s="108" t="s">
        <v>44</v>
      </c>
      <c r="E46" s="199">
        <f>E23-E42</f>
        <v>-9.102456471842224</v>
      </c>
      <c r="F46" s="200"/>
      <c r="G46" s="199">
        <f>G23-G42</f>
        <v>3.807904829901915</v>
      </c>
      <c r="H46" s="200"/>
      <c r="I46" s="199">
        <f>I23-I42</f>
        <v>-58.867203694305104</v>
      </c>
      <c r="J46" s="200"/>
      <c r="K46" s="199">
        <f>K23-K42</f>
        <v>22.618283090687818</v>
      </c>
      <c r="L46" s="200"/>
      <c r="M46" s="199">
        <f>M23-M42</f>
        <v>-2.9518622088056503</v>
      </c>
      <c r="N46" s="200"/>
      <c r="O46" s="199">
        <f t="shared" si="20"/>
        <v>-31.85365229134149</v>
      </c>
      <c r="P46" s="200"/>
      <c r="Q46" s="199">
        <f t="shared" si="20"/>
        <v>-0.0667396714127122</v>
      </c>
      <c r="R46" s="200"/>
      <c r="S46" s="199">
        <f t="shared" si="20"/>
        <v>11.831067263759081</v>
      </c>
      <c r="T46" s="200"/>
      <c r="U46" s="199">
        <f t="shared" si="20"/>
        <v>-30.866926530813636</v>
      </c>
      <c r="V46" s="200"/>
      <c r="W46" s="199">
        <f t="shared" si="20"/>
        <v>-13.115741570386007</v>
      </c>
      <c r="X46" s="200"/>
      <c r="Y46" s="199">
        <f t="shared" si="20"/>
        <v>-14.460283206018588</v>
      </c>
      <c r="Z46" s="200"/>
      <c r="AA46" s="197"/>
      <c r="AB46" s="198"/>
      <c r="AC46" s="197"/>
      <c r="AD46" s="198"/>
      <c r="AE46" s="197"/>
      <c r="AF46" s="198"/>
      <c r="AG46" s="111"/>
      <c r="AH46" s="112"/>
      <c r="AI46" s="111"/>
      <c r="AJ46" s="112"/>
      <c r="AK46" s="111"/>
      <c r="AL46" s="112"/>
    </row>
    <row r="47" spans="1:26" ht="18.95" customHeight="1">
      <c r="A47" s="22"/>
      <c r="B47" s="203"/>
      <c r="C47" s="22" t="s">
        <v>48</v>
      </c>
      <c r="D47" s="54" t="s">
        <v>21</v>
      </c>
      <c r="E47" s="75">
        <f aca="true" t="shared" si="21" ref="E47:Z49">E20/E39*100</f>
        <v>45.64498346196251</v>
      </c>
      <c r="F47" s="76">
        <f t="shared" si="21"/>
        <v>27.793001866853924</v>
      </c>
      <c r="G47" s="75">
        <f t="shared" si="21"/>
        <v>90.80996884735202</v>
      </c>
      <c r="H47" s="77">
        <f t="shared" si="21"/>
        <v>106.2240570124225</v>
      </c>
      <c r="I47" s="78">
        <f t="shared" si="21"/>
        <v>76.01795447258736</v>
      </c>
      <c r="J47" s="76">
        <f t="shared" si="21"/>
        <v>100.62910772817155</v>
      </c>
      <c r="K47" s="75">
        <f t="shared" si="21"/>
        <v>97.4013921113689</v>
      </c>
      <c r="L47" s="77">
        <f t="shared" si="21"/>
        <v>100.73579729831958</v>
      </c>
      <c r="M47" s="78">
        <f t="shared" si="21"/>
        <v>95.79430498313975</v>
      </c>
      <c r="N47" s="76">
        <f t="shared" si="21"/>
        <v>103.21456600384984</v>
      </c>
      <c r="O47" s="75">
        <f t="shared" si="21"/>
        <v>67.50817290228841</v>
      </c>
      <c r="P47" s="77">
        <f t="shared" si="21"/>
        <v>71.4125309644977</v>
      </c>
      <c r="Q47" s="78">
        <f t="shared" si="21"/>
        <v>100.937350875997</v>
      </c>
      <c r="R47" s="76">
        <f t="shared" si="21"/>
        <v>92.69301689863357</v>
      </c>
      <c r="S47" s="75">
        <f t="shared" si="21"/>
        <v>77.83915156871409</v>
      </c>
      <c r="T47" s="77">
        <f t="shared" si="21"/>
        <v>82.28159297268049</v>
      </c>
      <c r="U47" s="78">
        <f t="shared" si="21"/>
        <v>66.90751445086705</v>
      </c>
      <c r="V47" s="76">
        <f t="shared" si="21"/>
        <v>52.06939507426686</v>
      </c>
      <c r="W47" s="75">
        <f t="shared" si="21"/>
        <v>90.03889097980178</v>
      </c>
      <c r="X47" s="77">
        <f t="shared" si="21"/>
        <v>87.69727806920774</v>
      </c>
      <c r="Y47" s="75">
        <f t="shared" si="21"/>
        <v>84.97843376798225</v>
      </c>
      <c r="Z47" s="77">
        <f t="shared" si="21"/>
        <v>89.11289676268014</v>
      </c>
    </row>
    <row r="48" spans="1:26" ht="18.95" customHeight="1">
      <c r="A48" s="22"/>
      <c r="B48" s="203"/>
      <c r="C48" s="22"/>
      <c r="D48" s="57" t="s">
        <v>22</v>
      </c>
      <c r="E48" s="67">
        <f t="shared" si="21"/>
        <v>109.61857379767828</v>
      </c>
      <c r="F48" s="70">
        <f t="shared" si="21"/>
        <v>179.50433894356988</v>
      </c>
      <c r="G48" s="67">
        <f t="shared" si="21"/>
        <v>86.05962933118452</v>
      </c>
      <c r="H48" s="68">
        <f t="shared" si="21"/>
        <v>102.55807269211674</v>
      </c>
      <c r="I48" s="69">
        <f t="shared" si="21"/>
        <v>73.26543602800764</v>
      </c>
      <c r="J48" s="70">
        <f t="shared" si="21"/>
        <v>99.84350762944383</v>
      </c>
      <c r="K48" s="67">
        <f t="shared" si="21"/>
        <v>192.45852187028657</v>
      </c>
      <c r="L48" s="68">
        <f t="shared" si="21"/>
        <v>137.57740933901485</v>
      </c>
      <c r="M48" s="69">
        <f t="shared" si="21"/>
        <v>94.22409638554217</v>
      </c>
      <c r="N48" s="70">
        <f t="shared" si="21"/>
        <v>102.4458900085937</v>
      </c>
      <c r="O48" s="67">
        <f t="shared" si="21"/>
        <v>64.93068565005619</v>
      </c>
      <c r="P48" s="68">
        <f t="shared" si="21"/>
        <v>71.77472353960347</v>
      </c>
      <c r="Q48" s="69">
        <f t="shared" si="21"/>
        <v>98.78116729349492</v>
      </c>
      <c r="R48" s="70">
        <f t="shared" si="21"/>
        <v>86.96699865741614</v>
      </c>
      <c r="S48" s="67">
        <f t="shared" si="21"/>
        <v>82.91252522944515</v>
      </c>
      <c r="T48" s="68">
        <f t="shared" si="21"/>
        <v>86.23126518085354</v>
      </c>
      <c r="U48" s="69">
        <f t="shared" si="21"/>
        <v>81.65914221218962</v>
      </c>
      <c r="V48" s="70">
        <f t="shared" si="21"/>
        <v>65.53027961134448</v>
      </c>
      <c r="W48" s="67">
        <f t="shared" si="21"/>
        <v>87.45736027289426</v>
      </c>
      <c r="X48" s="68">
        <f t="shared" si="21"/>
        <v>87.90817867786726</v>
      </c>
      <c r="Y48" s="67">
        <f t="shared" si="21"/>
        <v>88.56618991876215</v>
      </c>
      <c r="Z48" s="68">
        <f t="shared" si="21"/>
        <v>93.45185682015507</v>
      </c>
    </row>
    <row r="49" spans="1:26" ht="18.95" customHeight="1" thickBot="1">
      <c r="A49" s="46"/>
      <c r="B49" s="204"/>
      <c r="C49" s="46"/>
      <c r="D49" s="47" t="s">
        <v>24</v>
      </c>
      <c r="E49" s="71">
        <f t="shared" si="21"/>
        <v>65.32837011433129</v>
      </c>
      <c r="F49" s="74">
        <f t="shared" si="21"/>
        <v>58.39632007676696</v>
      </c>
      <c r="G49" s="71">
        <f t="shared" si="21"/>
        <v>130.27823240589197</v>
      </c>
      <c r="H49" s="72">
        <f t="shared" si="21"/>
        <v>133.45954461808478</v>
      </c>
      <c r="I49" s="73">
        <f t="shared" si="21"/>
        <v>126.69777086573355</v>
      </c>
      <c r="J49" s="74">
        <f t="shared" si="21"/>
        <v>120.62831033708005</v>
      </c>
      <c r="K49" s="71">
        <f t="shared" si="21"/>
        <v>89.95342648037258</v>
      </c>
      <c r="L49" s="72">
        <f t="shared" si="21"/>
        <v>108.94140012202482</v>
      </c>
      <c r="M49" s="73">
        <f t="shared" si="21"/>
        <v>111.51932619482893</v>
      </c>
      <c r="N49" s="74">
        <f t="shared" si="21"/>
        <v>104.85884955584979</v>
      </c>
      <c r="O49" s="71">
        <f t="shared" si="21"/>
        <v>105.8951018638925</v>
      </c>
      <c r="P49" s="72">
        <f t="shared" si="21"/>
        <v>102.92824013996562</v>
      </c>
      <c r="Q49" s="73">
        <f t="shared" si="21"/>
        <v>101.73709621223432</v>
      </c>
      <c r="R49" s="74">
        <f t="shared" si="21"/>
        <v>103.24041706970361</v>
      </c>
      <c r="S49" s="71">
        <f t="shared" si="21"/>
        <v>95.83798699165627</v>
      </c>
      <c r="T49" s="72">
        <f t="shared" si="21"/>
        <v>89.8004126448265</v>
      </c>
      <c r="U49" s="73">
        <f t="shared" si="21"/>
        <v>93.67514183652028</v>
      </c>
      <c r="V49" s="74">
        <f t="shared" si="21"/>
        <v>107.25351166553278</v>
      </c>
      <c r="W49" s="71">
        <f t="shared" si="21"/>
        <v>104.0063321967852</v>
      </c>
      <c r="X49" s="72">
        <f t="shared" si="21"/>
        <v>102.13939887878354</v>
      </c>
      <c r="Y49" s="71">
        <f t="shared" si="21"/>
        <v>100.72002488206935</v>
      </c>
      <c r="Z49" s="72">
        <f t="shared" si="21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2" sqref="E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233" t="s">
        <v>65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26" t="s">
        <v>8</v>
      </c>
      <c r="H2" s="226"/>
      <c r="I2" s="224" t="s">
        <v>9</v>
      </c>
      <c r="J2" s="225"/>
      <c r="K2" s="226" t="s">
        <v>10</v>
      </c>
      <c r="L2" s="226"/>
      <c r="M2" s="224" t="s">
        <v>11</v>
      </c>
      <c r="N2" s="225"/>
      <c r="O2" s="226" t="s">
        <v>12</v>
      </c>
      <c r="P2" s="226"/>
      <c r="Q2" s="224" t="s">
        <v>13</v>
      </c>
      <c r="R2" s="225"/>
      <c r="S2" s="226" t="s">
        <v>14</v>
      </c>
      <c r="T2" s="226"/>
      <c r="U2" s="224" t="s">
        <v>15</v>
      </c>
      <c r="V2" s="225"/>
      <c r="W2" s="226" t="s">
        <v>16</v>
      </c>
      <c r="X2" s="226"/>
      <c r="Y2" s="227" t="s">
        <v>17</v>
      </c>
      <c r="Z2" s="228"/>
    </row>
    <row r="3" spans="1:26" ht="18.75">
      <c r="A3" s="7"/>
      <c r="C3" s="231"/>
      <c r="D3" s="232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9"/>
      <c r="Z3" s="23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>+E5+G5+I5+K5+M5+O5+Q5+S5+U5+W5</f>
        <v>41732</v>
      </c>
      <c r="Z5" s="21">
        <f aca="true" t="shared" si="0" ref="Z5:Z22">+F5+H5+J5+L5+N5+P5+R5+T5+V5+X5</f>
        <v>21376277</v>
      </c>
    </row>
    <row r="6" spans="1:26" ht="18.95" customHeight="1">
      <c r="A6" s="7"/>
      <c r="B6" s="22"/>
      <c r="C6" s="87"/>
      <c r="D6" s="85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aca="true" t="shared" si="1" ref="Y6:Y22">+E6+G6+I6+K6+M6+O6+Q6+S6+U6+W6</f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3047</v>
      </c>
      <c r="F7" s="24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1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1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1"/>
        <v>50534</v>
      </c>
      <c r="Z9" s="21">
        <f t="shared" si="0"/>
        <v>7464895</v>
      </c>
    </row>
    <row r="10" spans="1:26" ht="18.95" customHeight="1" thickBot="1">
      <c r="A10" s="7"/>
      <c r="B10" s="22"/>
      <c r="C10" s="88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1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 t="shared" si="1"/>
        <v>3236</v>
      </c>
      <c r="Z11" s="14">
        <f t="shared" si="0"/>
        <v>881967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t="shared" si="1"/>
        <v>4084</v>
      </c>
      <c r="Z12" s="21">
        <f t="shared" si="0"/>
        <v>1158399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88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1814</v>
      </c>
      <c r="F20" s="14">
        <f aca="true" t="shared" si="2" ref="F20:X20">+F5+F8+F11+F14+F17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1"/>
        <v>120327</v>
      </c>
      <c r="Z20" s="32">
        <f t="shared" si="0"/>
        <v>35499149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1">+E6+E9+E12+E15+E18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1"/>
        <v>113617</v>
      </c>
      <c r="Z21" s="24">
        <f t="shared" si="0"/>
        <v>32818418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X22">+E7+E10+E13+E16+E19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1"/>
        <v>135037</v>
      </c>
      <c r="Z22" s="24">
        <f t="shared" si="0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43.67949088805322</v>
      </c>
      <c r="F23" s="218"/>
      <c r="G23" s="217">
        <f>(G20+G21)/(G22+G41)*100</f>
        <v>105.16451478550604</v>
      </c>
      <c r="H23" s="218"/>
      <c r="I23" s="217">
        <f>(I20+I21)/(I22+I41)*100</f>
        <v>165.72260455267337</v>
      </c>
      <c r="J23" s="218"/>
      <c r="K23" s="217">
        <f>(K20+K21)/(K22+K41)*100</f>
        <v>42.50824276468433</v>
      </c>
      <c r="L23" s="218"/>
      <c r="M23" s="217">
        <f>(M20+M21)/(M22+M41)*100</f>
        <v>67.82212921427856</v>
      </c>
      <c r="N23" s="218"/>
      <c r="O23" s="217">
        <f>(O20+O21)/(O22+O41)*100</f>
        <v>119.78349718325416</v>
      </c>
      <c r="P23" s="218"/>
      <c r="Q23" s="217">
        <f>(Q20+Q21)/(Q22+Q41)*100</f>
        <v>49.008087254554354</v>
      </c>
      <c r="R23" s="218"/>
      <c r="S23" s="217">
        <f>(S20+S21)/(S22+S41)*100</f>
        <v>180.79201218480284</v>
      </c>
      <c r="T23" s="218"/>
      <c r="U23" s="217">
        <f>(U20+U21)/(U22+U41)*100</f>
        <v>84.90732568402471</v>
      </c>
      <c r="V23" s="218"/>
      <c r="W23" s="217">
        <f>(W20+W21)/(W22+W41)*100</f>
        <v>97.21321695760598</v>
      </c>
      <c r="X23" s="218"/>
      <c r="Y23" s="217">
        <f>(Y20+Y21)/(Y22+Y41)*100</f>
        <v>89.31031731458233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v>213223</v>
      </c>
      <c r="F24" s="220"/>
      <c r="G24" s="213">
        <v>448777</v>
      </c>
      <c r="H24" s="214"/>
      <c r="I24" s="215">
        <v>712555</v>
      </c>
      <c r="J24" s="216"/>
      <c r="K24" s="213">
        <v>1799642</v>
      </c>
      <c r="L24" s="214"/>
      <c r="M24" s="215">
        <v>214458</v>
      </c>
      <c r="N24" s="216"/>
      <c r="O24" s="213">
        <v>289183</v>
      </c>
      <c r="P24" s="214"/>
      <c r="Q24" s="215">
        <v>172559</v>
      </c>
      <c r="R24" s="216"/>
      <c r="S24" s="213">
        <v>86008</v>
      </c>
      <c r="T24" s="214"/>
      <c r="U24" s="215">
        <v>282735</v>
      </c>
      <c r="V24" s="216"/>
      <c r="W24" s="213">
        <v>224538</v>
      </c>
      <c r="X24" s="214"/>
      <c r="Y24" s="215">
        <v>195521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46">
        <v>1204</v>
      </c>
      <c r="F27" s="147">
        <v>92074</v>
      </c>
      <c r="G27" s="162">
        <v>789</v>
      </c>
      <c r="H27" s="148">
        <v>247717</v>
      </c>
      <c r="I27" s="146">
        <v>2618</v>
      </c>
      <c r="J27" s="147">
        <v>1269080</v>
      </c>
      <c r="K27" s="162">
        <v>942</v>
      </c>
      <c r="L27" s="148">
        <v>2117450</v>
      </c>
      <c r="M27" s="146">
        <v>7415</v>
      </c>
      <c r="N27" s="147">
        <v>1559699</v>
      </c>
      <c r="O27" s="150">
        <v>5132</v>
      </c>
      <c r="P27" s="148">
        <v>1775138</v>
      </c>
      <c r="Q27" s="146">
        <v>29729</v>
      </c>
      <c r="R27" s="147">
        <v>5894967</v>
      </c>
      <c r="S27" s="150">
        <v>48013</v>
      </c>
      <c r="T27" s="148">
        <v>11077067</v>
      </c>
      <c r="U27" s="146">
        <v>3761</v>
      </c>
      <c r="V27" s="147">
        <v>857535</v>
      </c>
      <c r="W27" s="146">
        <v>9826</v>
      </c>
      <c r="X27" s="148">
        <v>2027866</v>
      </c>
      <c r="Y27" s="55">
        <v>92666</v>
      </c>
      <c r="Z27" s="56">
        <v>22372544</v>
      </c>
    </row>
    <row r="28" spans="1:26" ht="18.95" customHeight="1">
      <c r="A28" s="22"/>
      <c r="B28" s="211"/>
      <c r="C28" s="7"/>
      <c r="D28" s="57" t="s">
        <v>22</v>
      </c>
      <c r="E28" s="154">
        <v>1334</v>
      </c>
      <c r="F28" s="155">
        <v>143499</v>
      </c>
      <c r="G28" s="156">
        <v>1018</v>
      </c>
      <c r="H28" s="153">
        <v>231230</v>
      </c>
      <c r="I28" s="154">
        <v>2531</v>
      </c>
      <c r="J28" s="155">
        <v>1312824</v>
      </c>
      <c r="K28" s="152">
        <v>775</v>
      </c>
      <c r="L28" s="153">
        <v>1668752</v>
      </c>
      <c r="M28" s="154">
        <v>6891</v>
      </c>
      <c r="N28" s="155">
        <v>1479316</v>
      </c>
      <c r="O28" s="156">
        <v>4842</v>
      </c>
      <c r="P28" s="153">
        <v>1658452</v>
      </c>
      <c r="Q28" s="154">
        <v>29836</v>
      </c>
      <c r="R28" s="155">
        <v>6170649</v>
      </c>
      <c r="S28" s="156">
        <v>46204</v>
      </c>
      <c r="T28" s="153">
        <v>10685446</v>
      </c>
      <c r="U28" s="154">
        <v>3867</v>
      </c>
      <c r="V28" s="155">
        <v>887394</v>
      </c>
      <c r="W28" s="154">
        <v>9342</v>
      </c>
      <c r="X28" s="153">
        <v>1913336</v>
      </c>
      <c r="Y28" s="58">
        <v>93642</v>
      </c>
      <c r="Z28" s="59">
        <v>22381669</v>
      </c>
    </row>
    <row r="29" spans="1:26" ht="18.95" customHeight="1" thickBot="1">
      <c r="A29" s="22"/>
      <c r="B29" s="211"/>
      <c r="C29" s="7"/>
      <c r="D29" s="57" t="s">
        <v>24</v>
      </c>
      <c r="E29" s="157">
        <v>2951</v>
      </c>
      <c r="F29" s="151">
        <v>629220</v>
      </c>
      <c r="G29" s="163">
        <v>894</v>
      </c>
      <c r="H29" s="161">
        <v>401207</v>
      </c>
      <c r="I29" s="157">
        <v>2214</v>
      </c>
      <c r="J29" s="151">
        <v>1577597</v>
      </c>
      <c r="K29" s="160">
        <v>1079</v>
      </c>
      <c r="L29" s="161">
        <v>1941814</v>
      </c>
      <c r="M29" s="157">
        <v>11835</v>
      </c>
      <c r="N29" s="151">
        <v>2538137</v>
      </c>
      <c r="O29" s="160">
        <v>4048</v>
      </c>
      <c r="P29" s="161">
        <v>1170614</v>
      </c>
      <c r="Q29" s="157">
        <v>57538</v>
      </c>
      <c r="R29" s="151">
        <v>9928691</v>
      </c>
      <c r="S29" s="160">
        <v>28776</v>
      </c>
      <c r="T29" s="161">
        <v>2474977</v>
      </c>
      <c r="U29" s="157">
        <v>4973</v>
      </c>
      <c r="V29" s="151">
        <v>1406041</v>
      </c>
      <c r="W29" s="157">
        <v>9697</v>
      </c>
      <c r="X29" s="161">
        <v>2177344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7">
        <v>42.1</v>
      </c>
      <c r="F30" s="208"/>
      <c r="G30" s="207">
        <v>89.6</v>
      </c>
      <c r="H30" s="208"/>
      <c r="I30" s="207">
        <v>118.6</v>
      </c>
      <c r="J30" s="208"/>
      <c r="K30" s="207">
        <v>86.2</v>
      </c>
      <c r="L30" s="208"/>
      <c r="M30" s="207">
        <v>61.8</v>
      </c>
      <c r="N30" s="208"/>
      <c r="O30" s="207">
        <v>127.8</v>
      </c>
      <c r="P30" s="208"/>
      <c r="Q30" s="207">
        <v>51.7</v>
      </c>
      <c r="R30" s="208"/>
      <c r="S30" s="207">
        <v>169</v>
      </c>
      <c r="T30" s="208"/>
      <c r="U30" s="207">
        <v>75.9</v>
      </c>
      <c r="V30" s="208"/>
      <c r="W30" s="207">
        <v>101.4</v>
      </c>
      <c r="X30" s="208"/>
      <c r="Y30" s="244">
        <v>68.6</v>
      </c>
      <c r="Z30" s="245"/>
    </row>
    <row r="31" spans="1:26" ht="18.95" customHeight="1">
      <c r="A31" s="22"/>
      <c r="B31" s="211"/>
      <c r="C31" s="4" t="s">
        <v>45</v>
      </c>
      <c r="D31" s="89" t="s">
        <v>21</v>
      </c>
      <c r="E31" s="94">
        <f>E20-E27</f>
        <v>610</v>
      </c>
      <c r="F31" s="95">
        <f aca="true" t="shared" si="5" ref="F31:Z33">F20-F27</f>
        <v>141474</v>
      </c>
      <c r="G31" s="96">
        <f t="shared" si="5"/>
        <v>495</v>
      </c>
      <c r="H31" s="97">
        <f t="shared" si="5"/>
        <v>150512</v>
      </c>
      <c r="I31" s="94">
        <f t="shared" si="5"/>
        <v>501</v>
      </c>
      <c r="J31" s="95">
        <f t="shared" si="5"/>
        <v>4667900</v>
      </c>
      <c r="K31" s="96">
        <f t="shared" si="5"/>
        <v>1213</v>
      </c>
      <c r="L31" s="97">
        <f t="shared" si="5"/>
        <v>2469547</v>
      </c>
      <c r="M31" s="94">
        <f t="shared" si="5"/>
        <v>3261</v>
      </c>
      <c r="N31" s="95">
        <f t="shared" si="5"/>
        <v>340122</v>
      </c>
      <c r="O31" s="96">
        <f t="shared" si="5"/>
        <v>374</v>
      </c>
      <c r="P31" s="97">
        <f t="shared" si="5"/>
        <v>43477</v>
      </c>
      <c r="Q31" s="94">
        <f t="shared" si="5"/>
        <v>-391</v>
      </c>
      <c r="R31" s="95">
        <f t="shared" si="5"/>
        <v>15215</v>
      </c>
      <c r="S31" s="96">
        <f t="shared" si="5"/>
        <v>6299</v>
      </c>
      <c r="T31" s="97">
        <f t="shared" si="5"/>
        <v>778378</v>
      </c>
      <c r="U31" s="94">
        <f t="shared" si="5"/>
        <v>391</v>
      </c>
      <c r="V31" s="95">
        <f t="shared" si="5"/>
        <v>402785</v>
      </c>
      <c r="W31" s="96">
        <f t="shared" si="5"/>
        <v>-1855</v>
      </c>
      <c r="X31" s="97">
        <f t="shared" si="5"/>
        <v>-428854</v>
      </c>
      <c r="Y31" s="94">
        <f t="shared" si="5"/>
        <v>27661</v>
      </c>
      <c r="Z31" s="95">
        <f t="shared" si="5"/>
        <v>13126605</v>
      </c>
    </row>
    <row r="32" spans="1:26" ht="18.95" customHeight="1">
      <c r="A32" s="22" t="s">
        <v>46</v>
      </c>
      <c r="B32" s="211"/>
      <c r="C32" s="7"/>
      <c r="D32" s="85" t="s">
        <v>22</v>
      </c>
      <c r="E32" s="98">
        <f aca="true" t="shared" si="6" ref="E32:T33">E21-E28</f>
        <v>-128</v>
      </c>
      <c r="F32" s="99">
        <f t="shared" si="6"/>
        <v>-38750</v>
      </c>
      <c r="G32" s="100">
        <f t="shared" si="6"/>
        <v>223</v>
      </c>
      <c r="H32" s="101">
        <f t="shared" si="6"/>
        <v>151480</v>
      </c>
      <c r="I32" s="98">
        <f t="shared" si="6"/>
        <v>611</v>
      </c>
      <c r="J32" s="99">
        <f t="shared" si="6"/>
        <v>4359018</v>
      </c>
      <c r="K32" s="100">
        <f t="shared" si="6"/>
        <v>551</v>
      </c>
      <c r="L32" s="101">
        <f t="shared" si="6"/>
        <v>1261450</v>
      </c>
      <c r="M32" s="98">
        <f t="shared" si="6"/>
        <v>2073</v>
      </c>
      <c r="N32" s="99">
        <f t="shared" si="6"/>
        <v>285931</v>
      </c>
      <c r="O32" s="100">
        <f t="shared" si="6"/>
        <v>496</v>
      </c>
      <c r="P32" s="101">
        <f t="shared" si="6"/>
        <v>99033</v>
      </c>
      <c r="Q32" s="98">
        <f t="shared" si="6"/>
        <v>-1120</v>
      </c>
      <c r="R32" s="99">
        <f t="shared" si="6"/>
        <v>7736</v>
      </c>
      <c r="S32" s="100">
        <f t="shared" si="6"/>
        <v>6314</v>
      </c>
      <c r="T32" s="101">
        <f t="shared" si="6"/>
        <v>964920</v>
      </c>
      <c r="U32" s="98">
        <f t="shared" si="5"/>
        <v>-323</v>
      </c>
      <c r="V32" s="99">
        <f t="shared" si="5"/>
        <v>-62499</v>
      </c>
      <c r="W32" s="100">
        <f t="shared" si="5"/>
        <v>-1720</v>
      </c>
      <c r="X32" s="101">
        <f t="shared" si="5"/>
        <v>-360799</v>
      </c>
      <c r="Y32" s="98">
        <f t="shared" si="5"/>
        <v>19975</v>
      </c>
      <c r="Z32" s="99">
        <f t="shared" si="5"/>
        <v>10436749</v>
      </c>
    </row>
    <row r="33" spans="1:26" ht="18.95" customHeight="1">
      <c r="A33" s="22"/>
      <c r="B33" s="211"/>
      <c r="C33" s="7"/>
      <c r="D33" s="85" t="s">
        <v>24</v>
      </c>
      <c r="E33" s="98">
        <f t="shared" si="6"/>
        <v>810</v>
      </c>
      <c r="F33" s="99">
        <f t="shared" si="5"/>
        <v>123187</v>
      </c>
      <c r="G33" s="100">
        <f t="shared" si="5"/>
        <v>328</v>
      </c>
      <c r="H33" s="101">
        <f t="shared" si="5"/>
        <v>127536</v>
      </c>
      <c r="I33" s="98">
        <f t="shared" si="5"/>
        <v>-285</v>
      </c>
      <c r="J33" s="99">
        <f t="shared" si="5"/>
        <v>500930</v>
      </c>
      <c r="K33" s="100">
        <f t="shared" si="5"/>
        <v>3430</v>
      </c>
      <c r="L33" s="101">
        <f t="shared" si="5"/>
        <v>4709292</v>
      </c>
      <c r="M33" s="98">
        <f t="shared" si="5"/>
        <v>3481</v>
      </c>
      <c r="N33" s="99">
        <f t="shared" si="5"/>
        <v>636915</v>
      </c>
      <c r="O33" s="100">
        <f t="shared" si="5"/>
        <v>566</v>
      </c>
      <c r="P33" s="101">
        <f t="shared" si="5"/>
        <v>139422</v>
      </c>
      <c r="Q33" s="98">
        <f t="shared" si="5"/>
        <v>2735</v>
      </c>
      <c r="R33" s="99">
        <f t="shared" si="5"/>
        <v>304035</v>
      </c>
      <c r="S33" s="100">
        <f t="shared" si="5"/>
        <v>1666</v>
      </c>
      <c r="T33" s="101">
        <f t="shared" si="5"/>
        <v>381717</v>
      </c>
      <c r="U33" s="98">
        <f t="shared" si="5"/>
        <v>-214</v>
      </c>
      <c r="V33" s="99">
        <f t="shared" si="5"/>
        <v>-6705</v>
      </c>
      <c r="W33" s="100">
        <f t="shared" si="5"/>
        <v>-1485</v>
      </c>
      <c r="X33" s="101">
        <f t="shared" si="5"/>
        <v>-236238</v>
      </c>
      <c r="Y33" s="98">
        <f t="shared" si="5"/>
        <v>-267</v>
      </c>
      <c r="Z33" s="99">
        <f t="shared" si="5"/>
        <v>6070451</v>
      </c>
    </row>
    <row r="34" spans="1:26" ht="18.95" customHeight="1" thickBot="1">
      <c r="A34" s="22" t="s">
        <v>47</v>
      </c>
      <c r="B34" s="211"/>
      <c r="C34" s="61"/>
      <c r="D34" s="28" t="s">
        <v>44</v>
      </c>
      <c r="E34" s="201">
        <v>87.05268389662028</v>
      </c>
      <c r="F34" s="200"/>
      <c r="G34" s="205">
        <v>56.00624024960999</v>
      </c>
      <c r="H34" s="206"/>
      <c r="I34" s="201">
        <v>114.56217666219581</v>
      </c>
      <c r="J34" s="200"/>
      <c r="K34" s="205">
        <v>31.06796116504854</v>
      </c>
      <c r="L34" s="206"/>
      <c r="M34" s="201">
        <v>60.09323577016454</v>
      </c>
      <c r="N34" s="200"/>
      <c r="O34" s="205">
        <v>110.78748651564186</v>
      </c>
      <c r="P34" s="206"/>
      <c r="Q34" s="201">
        <v>44.466676927812834</v>
      </c>
      <c r="R34" s="200"/>
      <c r="S34" s="205">
        <v>133.80239238956392</v>
      </c>
      <c r="T34" s="206"/>
      <c r="U34" s="201">
        <v>67.03780424650441</v>
      </c>
      <c r="V34" s="200"/>
      <c r="W34" s="205">
        <v>48.559225820403306</v>
      </c>
      <c r="X34" s="206"/>
      <c r="Y34" s="201">
        <v>70.54128256450254</v>
      </c>
      <c r="Z34" s="200"/>
    </row>
    <row r="35" spans="1:26" ht="18.95" customHeight="1">
      <c r="A35" s="22"/>
      <c r="B35" s="211"/>
      <c r="C35" s="7" t="s">
        <v>48</v>
      </c>
      <c r="D35" s="62" t="s">
        <v>21</v>
      </c>
      <c r="E35" s="63">
        <f aca="true" t="shared" si="7" ref="E35:Z37">E20/E27*100</f>
        <v>150.66445182724252</v>
      </c>
      <c r="F35" s="64">
        <f t="shared" si="7"/>
        <v>253.65249690466362</v>
      </c>
      <c r="G35" s="65">
        <f t="shared" si="7"/>
        <v>162.73764258555133</v>
      </c>
      <c r="H35" s="66">
        <f t="shared" si="7"/>
        <v>160.7596571894541</v>
      </c>
      <c r="I35" s="63">
        <f t="shared" si="7"/>
        <v>119.13674560733385</v>
      </c>
      <c r="J35" s="64">
        <f t="shared" si="7"/>
        <v>467.81763167018624</v>
      </c>
      <c r="K35" s="65">
        <f t="shared" si="7"/>
        <v>228.76857749469215</v>
      </c>
      <c r="L35" s="66">
        <f t="shared" si="7"/>
        <v>216.62835013813785</v>
      </c>
      <c r="M35" s="63">
        <f t="shared" si="7"/>
        <v>143.97842211732973</v>
      </c>
      <c r="N35" s="64">
        <f t="shared" si="7"/>
        <v>121.80689992107452</v>
      </c>
      <c r="O35" s="65">
        <f t="shared" si="7"/>
        <v>107.28760717069368</v>
      </c>
      <c r="P35" s="66">
        <f t="shared" si="7"/>
        <v>102.44921803262619</v>
      </c>
      <c r="Q35" s="63">
        <f t="shared" si="7"/>
        <v>98.68478589929025</v>
      </c>
      <c r="R35" s="64">
        <f t="shared" si="7"/>
        <v>100.25810152966082</v>
      </c>
      <c r="S35" s="65">
        <f t="shared" si="7"/>
        <v>113.1193635057172</v>
      </c>
      <c r="T35" s="66">
        <f t="shared" si="7"/>
        <v>107.02693230978923</v>
      </c>
      <c r="U35" s="63">
        <f t="shared" si="7"/>
        <v>110.39617123105556</v>
      </c>
      <c r="V35" s="64">
        <f t="shared" si="7"/>
        <v>146.97009451509268</v>
      </c>
      <c r="W35" s="65">
        <f t="shared" si="7"/>
        <v>81.1215143496845</v>
      </c>
      <c r="X35" s="66">
        <f t="shared" si="7"/>
        <v>78.85195570121498</v>
      </c>
      <c r="Y35" s="63">
        <f t="shared" si="7"/>
        <v>129.8502147497464</v>
      </c>
      <c r="Z35" s="64">
        <f t="shared" si="7"/>
        <v>158.6728313060866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67">
        <f t="shared" si="7"/>
        <v>90.4047976011994</v>
      </c>
      <c r="F36" s="68">
        <f t="shared" si="7"/>
        <v>72.99632750054008</v>
      </c>
      <c r="G36" s="69">
        <f t="shared" si="7"/>
        <v>121.9056974459725</v>
      </c>
      <c r="H36" s="70">
        <f t="shared" si="7"/>
        <v>165.51053064048781</v>
      </c>
      <c r="I36" s="67">
        <f t="shared" si="7"/>
        <v>124.14065586724614</v>
      </c>
      <c r="J36" s="68">
        <f t="shared" si="7"/>
        <v>432.0336922542549</v>
      </c>
      <c r="K36" s="69">
        <f t="shared" si="7"/>
        <v>171.09677419354838</v>
      </c>
      <c r="L36" s="70">
        <f t="shared" si="7"/>
        <v>175.59241876564042</v>
      </c>
      <c r="M36" s="67">
        <f t="shared" si="7"/>
        <v>130.08271658685243</v>
      </c>
      <c r="N36" s="68">
        <f t="shared" si="7"/>
        <v>119.32859510746859</v>
      </c>
      <c r="O36" s="69">
        <f t="shared" si="7"/>
        <v>110.24370095002065</v>
      </c>
      <c r="P36" s="70">
        <f t="shared" si="7"/>
        <v>105.9714118949478</v>
      </c>
      <c r="Q36" s="67">
        <f t="shared" si="7"/>
        <v>96.24614559592438</v>
      </c>
      <c r="R36" s="68">
        <f t="shared" si="7"/>
        <v>100.12536768822858</v>
      </c>
      <c r="S36" s="69">
        <f t="shared" si="7"/>
        <v>113.66548350792138</v>
      </c>
      <c r="T36" s="70">
        <f t="shared" si="7"/>
        <v>109.0302267214677</v>
      </c>
      <c r="U36" s="67">
        <f t="shared" si="7"/>
        <v>91.64727178691491</v>
      </c>
      <c r="V36" s="68">
        <f t="shared" si="7"/>
        <v>92.95701796496257</v>
      </c>
      <c r="W36" s="69">
        <f t="shared" si="7"/>
        <v>81.5885249411261</v>
      </c>
      <c r="X36" s="70">
        <f t="shared" si="7"/>
        <v>81.14293568928824</v>
      </c>
      <c r="Y36" s="67">
        <f t="shared" si="7"/>
        <v>121.33124025544093</v>
      </c>
      <c r="Z36" s="68">
        <f t="shared" si="7"/>
        <v>146.6307896877574</v>
      </c>
    </row>
    <row r="37" spans="1:26" ht="18.95" customHeight="1" thickBot="1">
      <c r="A37" s="22"/>
      <c r="B37" s="212"/>
      <c r="C37" s="61"/>
      <c r="D37" s="47" t="s">
        <v>24</v>
      </c>
      <c r="E37" s="71">
        <f t="shared" si="7"/>
        <v>127.44832260250763</v>
      </c>
      <c r="F37" s="72">
        <f t="shared" si="7"/>
        <v>119.577731159213</v>
      </c>
      <c r="G37" s="73">
        <f t="shared" si="7"/>
        <v>136.6890380313199</v>
      </c>
      <c r="H37" s="74">
        <f t="shared" si="7"/>
        <v>131.78807947019868</v>
      </c>
      <c r="I37" s="71">
        <f t="shared" si="7"/>
        <v>87.12737127371274</v>
      </c>
      <c r="J37" s="72">
        <f t="shared" si="7"/>
        <v>131.75272265350404</v>
      </c>
      <c r="K37" s="73">
        <f t="shared" si="7"/>
        <v>417.88693234476364</v>
      </c>
      <c r="L37" s="74">
        <f t="shared" si="7"/>
        <v>342.5202413825423</v>
      </c>
      <c r="M37" s="71">
        <f t="shared" si="7"/>
        <v>129.41275876637093</v>
      </c>
      <c r="N37" s="72">
        <f t="shared" si="7"/>
        <v>125.09379911328664</v>
      </c>
      <c r="O37" s="73">
        <f t="shared" si="7"/>
        <v>113.98221343873519</v>
      </c>
      <c r="P37" s="74">
        <f t="shared" si="7"/>
        <v>111.91015996733339</v>
      </c>
      <c r="Q37" s="71">
        <f t="shared" si="7"/>
        <v>104.7533803747089</v>
      </c>
      <c r="R37" s="72">
        <f t="shared" si="7"/>
        <v>103.0621861431683</v>
      </c>
      <c r="S37" s="73">
        <f t="shared" si="7"/>
        <v>105.78954684459272</v>
      </c>
      <c r="T37" s="74">
        <f t="shared" si="7"/>
        <v>115.42305241624469</v>
      </c>
      <c r="U37" s="71">
        <f t="shared" si="7"/>
        <v>95.69676251759502</v>
      </c>
      <c r="V37" s="72">
        <f t="shared" si="7"/>
        <v>99.52312912639105</v>
      </c>
      <c r="W37" s="73">
        <f t="shared" si="7"/>
        <v>84.68598535629576</v>
      </c>
      <c r="X37" s="74">
        <f t="shared" si="7"/>
        <v>89.15017562681872</v>
      </c>
      <c r="Y37" s="71">
        <f t="shared" si="7"/>
        <v>99.80266658783185</v>
      </c>
      <c r="Z37" s="72">
        <f t="shared" si="7"/>
        <v>124.42318296770884</v>
      </c>
    </row>
    <row r="38" ht="5.25" customHeight="1" thickBot="1">
      <c r="A38" s="22"/>
    </row>
    <row r="39" spans="1:26" ht="18.95" customHeight="1">
      <c r="A39" s="22" t="s">
        <v>50</v>
      </c>
      <c r="B39" s="202" t="s">
        <v>51</v>
      </c>
      <c r="C39" s="12" t="s">
        <v>43</v>
      </c>
      <c r="D39" s="90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203"/>
      <c r="C40" s="22"/>
      <c r="D40" s="86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203"/>
      <c r="C41" s="22"/>
      <c r="D41" s="86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203"/>
      <c r="C42" s="22"/>
      <c r="D42" s="93" t="s">
        <v>44</v>
      </c>
      <c r="E42" s="199">
        <f>+(E39+E40)/(E41+'(令和4年3月) '!E41)*100</f>
        <v>42.774294670846395</v>
      </c>
      <c r="F42" s="200" t="e">
        <f>+#REF!</f>
        <v>#REF!</v>
      </c>
      <c r="G42" s="199">
        <f>+(G39+G40)/(G41+'(令和4年3月) '!G41)*100</f>
        <v>89.53860210141617</v>
      </c>
      <c r="H42" s="200" t="e">
        <f>+#REF!</f>
        <v>#REF!</v>
      </c>
      <c r="I42" s="199">
        <f>+(I39+I40)/(I41+'(令和4年3月) '!I41)*100</f>
        <v>150.45199120449547</v>
      </c>
      <c r="J42" s="200" t="e">
        <f>+#REF!</f>
        <v>#REF!</v>
      </c>
      <c r="K42" s="199">
        <f>+(K39+K40)/(K41+'(令和4年3月) '!K41)*100</f>
        <v>53.758591065292094</v>
      </c>
      <c r="L42" s="200" t="e">
        <f>+#REF!</f>
        <v>#REF!</v>
      </c>
      <c r="M42" s="242">
        <f>+(M39+M40)/(M41+'(令和4年3月) '!M41)*100</f>
        <v>70.19404494509699</v>
      </c>
      <c r="N42" s="243" t="e">
        <f>+#REF!</f>
        <v>#REF!</v>
      </c>
      <c r="O42" s="199">
        <f>+(O39+O40)/(O41+'(令和4年3月) '!O41)*100</f>
        <v>124.30666831011956</v>
      </c>
      <c r="P42" s="200" t="e">
        <f>+#REF!</f>
        <v>#REF!</v>
      </c>
      <c r="Q42" s="199">
        <f>+(Q39+Q40)/(Q41+'(令和4年3月) '!Q41)*100</f>
        <v>52.43330286808548</v>
      </c>
      <c r="R42" s="200" t="e">
        <f>+#REF!</f>
        <v>#REF!</v>
      </c>
      <c r="S42" s="199">
        <f>+(S39+S40)/(S41+'(令和4年3月) '!S41)*100</f>
        <v>178.10214985138856</v>
      </c>
      <c r="T42" s="200" t="e">
        <f>+#REF!</f>
        <v>#REF!</v>
      </c>
      <c r="U42" s="199">
        <f>+(U39+U40)/(U41+'(令和4年3月) '!U41)*100</f>
        <v>87.97653958944281</v>
      </c>
      <c r="V42" s="200" t="e">
        <f>+#REF!</f>
        <v>#REF!</v>
      </c>
      <c r="W42" s="199">
        <f>+(W39+W40)/(W41+'(令和4年3月) '!W41)*100</f>
        <v>108.45691144065273</v>
      </c>
      <c r="X42" s="200" t="e">
        <f>+#REF!</f>
        <v>#REF!</v>
      </c>
      <c r="Y42" s="199">
        <f>+(Y39+Y40)/(Y41+'(令和4年3月) '!Y41)*100</f>
        <v>87.920207585244</v>
      </c>
      <c r="Z42" s="200" t="e">
        <f>+#REF!</f>
        <v>#REF!</v>
      </c>
    </row>
    <row r="43" spans="1:26" ht="18.95" customHeight="1">
      <c r="A43" s="22"/>
      <c r="B43" s="203"/>
      <c r="C43" s="12" t="s">
        <v>45</v>
      </c>
      <c r="D43" s="90" t="s">
        <v>21</v>
      </c>
      <c r="E43" s="94">
        <f aca="true" t="shared" si="8" ref="E43:Z46">E20-E39</f>
        <v>80</v>
      </c>
      <c r="F43" s="97">
        <f t="shared" si="8"/>
        <v>-5483</v>
      </c>
      <c r="G43" s="94">
        <f t="shared" si="8"/>
        <v>247</v>
      </c>
      <c r="H43" s="95">
        <f t="shared" si="8"/>
        <v>45308</v>
      </c>
      <c r="I43" s="96">
        <f t="shared" si="8"/>
        <v>185</v>
      </c>
      <c r="J43" s="97">
        <f t="shared" si="8"/>
        <v>88259</v>
      </c>
      <c r="K43" s="94">
        <f t="shared" si="8"/>
        <v>463</v>
      </c>
      <c r="L43" s="95">
        <f t="shared" si="8"/>
        <v>1150619</v>
      </c>
      <c r="M43" s="96">
        <f t="shared" si="8"/>
        <v>2001</v>
      </c>
      <c r="N43" s="97">
        <f t="shared" si="8"/>
        <v>-195842</v>
      </c>
      <c r="O43" s="94">
        <f t="shared" si="8"/>
        <v>512</v>
      </c>
      <c r="P43" s="95">
        <f t="shared" si="8"/>
        <v>203805</v>
      </c>
      <c r="Q43" s="96">
        <f t="shared" si="8"/>
        <v>-157</v>
      </c>
      <c r="R43" s="97">
        <f t="shared" si="8"/>
        <v>23958</v>
      </c>
      <c r="S43" s="94">
        <f t="shared" si="8"/>
        <v>5336</v>
      </c>
      <c r="T43" s="95">
        <f t="shared" si="8"/>
        <v>1517652</v>
      </c>
      <c r="U43" s="96">
        <f t="shared" si="8"/>
        <v>-832</v>
      </c>
      <c r="V43" s="97">
        <f t="shared" si="8"/>
        <v>-270728</v>
      </c>
      <c r="W43" s="94">
        <f t="shared" si="8"/>
        <v>-868</v>
      </c>
      <c r="X43" s="95">
        <f t="shared" si="8"/>
        <v>-293744</v>
      </c>
      <c r="Y43" s="94">
        <f t="shared" si="8"/>
        <v>6967</v>
      </c>
      <c r="Z43" s="95">
        <f t="shared" si="8"/>
        <v>2263804</v>
      </c>
    </row>
    <row r="44" spans="1:26" ht="18.95" customHeight="1">
      <c r="A44" s="22"/>
      <c r="B44" s="203"/>
      <c r="C44" s="22"/>
      <c r="D44" s="86" t="s">
        <v>22</v>
      </c>
      <c r="E44" s="98">
        <f t="shared" si="8"/>
        <v>211</v>
      </c>
      <c r="F44" s="101">
        <f t="shared" si="8"/>
        <v>13309</v>
      </c>
      <c r="G44" s="98">
        <f t="shared" si="8"/>
        <v>318</v>
      </c>
      <c r="H44" s="99">
        <f t="shared" si="8"/>
        <v>66305</v>
      </c>
      <c r="I44" s="100">
        <f t="shared" si="8"/>
        <v>-82</v>
      </c>
      <c r="J44" s="101">
        <f t="shared" si="8"/>
        <v>-202266</v>
      </c>
      <c r="K44" s="98">
        <f t="shared" si="8"/>
        <v>515</v>
      </c>
      <c r="L44" s="99">
        <f t="shared" si="8"/>
        <v>959108</v>
      </c>
      <c r="M44" s="100">
        <f t="shared" si="8"/>
        <v>-893</v>
      </c>
      <c r="N44" s="101">
        <f t="shared" si="8"/>
        <v>-164478</v>
      </c>
      <c r="O44" s="98">
        <f t="shared" si="8"/>
        <v>247</v>
      </c>
      <c r="P44" s="99">
        <f t="shared" si="8"/>
        <v>126664</v>
      </c>
      <c r="Q44" s="100">
        <f t="shared" si="8"/>
        <v>-2027</v>
      </c>
      <c r="R44" s="101">
        <f t="shared" si="8"/>
        <v>50807</v>
      </c>
      <c r="S44" s="98">
        <f t="shared" si="8"/>
        <v>3821</v>
      </c>
      <c r="T44" s="99">
        <f t="shared" si="8"/>
        <v>1395437</v>
      </c>
      <c r="U44" s="100">
        <f t="shared" si="8"/>
        <v>-772</v>
      </c>
      <c r="V44" s="101">
        <f t="shared" si="8"/>
        <v>-849963</v>
      </c>
      <c r="W44" s="98">
        <f t="shared" si="8"/>
        <v>-1750</v>
      </c>
      <c r="X44" s="99">
        <f t="shared" si="8"/>
        <v>-373023</v>
      </c>
      <c r="Y44" s="98">
        <f t="shared" si="8"/>
        <v>-412</v>
      </c>
      <c r="Z44" s="99">
        <f t="shared" si="8"/>
        <v>1021900</v>
      </c>
    </row>
    <row r="45" spans="1:26" ht="18.95" customHeight="1">
      <c r="A45" s="22"/>
      <c r="B45" s="203"/>
      <c r="C45" s="22"/>
      <c r="D45" s="86" t="s">
        <v>24</v>
      </c>
      <c r="E45" s="98">
        <f t="shared" si="8"/>
        <v>608</v>
      </c>
      <c r="F45" s="101">
        <f t="shared" si="8"/>
        <v>128799</v>
      </c>
      <c r="G45" s="98">
        <f t="shared" si="8"/>
        <v>43</v>
      </c>
      <c r="H45" s="99">
        <f t="shared" si="8"/>
        <v>15519</v>
      </c>
      <c r="I45" s="100">
        <f t="shared" si="8"/>
        <v>80</v>
      </c>
      <c r="J45" s="101">
        <f t="shared" si="8"/>
        <v>294823</v>
      </c>
      <c r="K45" s="98">
        <f t="shared" si="8"/>
        <v>829</v>
      </c>
      <c r="L45" s="99">
        <f t="shared" si="8"/>
        <v>1656795</v>
      </c>
      <c r="M45" s="100">
        <f t="shared" si="8"/>
        <v>1673.8999999999996</v>
      </c>
      <c r="N45" s="101">
        <f t="shared" si="8"/>
        <v>131767</v>
      </c>
      <c r="O45" s="98">
        <f t="shared" si="8"/>
        <v>175</v>
      </c>
      <c r="P45" s="99">
        <f t="shared" si="8"/>
        <v>61728</v>
      </c>
      <c r="Q45" s="100">
        <f t="shared" si="8"/>
        <v>2088</v>
      </c>
      <c r="R45" s="101">
        <f t="shared" si="8"/>
        <v>65778</v>
      </c>
      <c r="S45" s="98">
        <f t="shared" si="8"/>
        <v>1794</v>
      </c>
      <c r="T45" s="99">
        <f t="shared" si="8"/>
        <v>205079</v>
      </c>
      <c r="U45" s="100">
        <f t="shared" si="8"/>
        <v>454</v>
      </c>
      <c r="V45" s="101">
        <f t="shared" si="8"/>
        <v>421535</v>
      </c>
      <c r="W45" s="98">
        <f t="shared" si="8"/>
        <v>384</v>
      </c>
      <c r="X45" s="99">
        <f t="shared" si="8"/>
        <v>71237</v>
      </c>
      <c r="Y45" s="98">
        <f t="shared" si="8"/>
        <v>8128.899999999994</v>
      </c>
      <c r="Z45" s="99">
        <f t="shared" si="8"/>
        <v>3053060</v>
      </c>
    </row>
    <row r="46" spans="1:38" ht="18.95" customHeight="1" thickBot="1">
      <c r="A46" s="22"/>
      <c r="B46" s="203"/>
      <c r="C46" s="46"/>
      <c r="D46" s="93" t="s">
        <v>44</v>
      </c>
      <c r="E46" s="199">
        <f>E23-E42</f>
        <v>0.9051962172068286</v>
      </c>
      <c r="F46" s="200"/>
      <c r="G46" s="199">
        <f>G23-G42</f>
        <v>15.625912684089869</v>
      </c>
      <c r="H46" s="200"/>
      <c r="I46" s="199">
        <f>I23-I42</f>
        <v>15.270613348177903</v>
      </c>
      <c r="J46" s="200"/>
      <c r="K46" s="199">
        <f>K23-K42</f>
        <v>-11.250348300607762</v>
      </c>
      <c r="L46" s="200"/>
      <c r="M46" s="199">
        <f>M23-M42</f>
        <v>-2.3719157308184293</v>
      </c>
      <c r="N46" s="200"/>
      <c r="O46" s="199">
        <f t="shared" si="8"/>
        <v>-4.523171126865407</v>
      </c>
      <c r="P46" s="200"/>
      <c r="Q46" s="199">
        <f t="shared" si="8"/>
        <v>-3.4252156135311225</v>
      </c>
      <c r="R46" s="200"/>
      <c r="S46" s="199">
        <f t="shared" si="8"/>
        <v>2.6898623334142826</v>
      </c>
      <c r="T46" s="200"/>
      <c r="U46" s="199">
        <f t="shared" si="8"/>
        <v>-3.0692139054180956</v>
      </c>
      <c r="V46" s="200"/>
      <c r="W46" s="199">
        <f t="shared" si="8"/>
        <v>-11.243694483046752</v>
      </c>
      <c r="X46" s="200"/>
      <c r="Y46" s="199">
        <f t="shared" si="8"/>
        <v>1.3901097293383344</v>
      </c>
      <c r="Z46" s="200"/>
      <c r="AA46" s="197"/>
      <c r="AB46" s="198"/>
      <c r="AC46" s="197"/>
      <c r="AD46" s="198"/>
      <c r="AE46" s="197"/>
      <c r="AF46" s="198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203"/>
      <c r="C47" s="22" t="s">
        <v>48</v>
      </c>
      <c r="D47" s="54" t="s">
        <v>21</v>
      </c>
      <c r="E47" s="75">
        <f aca="true" t="shared" si="9" ref="E47:Z49">E20/E39*100</f>
        <v>104.61361014994233</v>
      </c>
      <c r="F47" s="76">
        <f t="shared" si="9"/>
        <v>97.70615526856349</v>
      </c>
      <c r="G47" s="75">
        <f t="shared" si="9"/>
        <v>123.81870781099325</v>
      </c>
      <c r="H47" s="77">
        <f t="shared" si="9"/>
        <v>112.83800057236606</v>
      </c>
      <c r="I47" s="78">
        <f t="shared" si="9"/>
        <v>106.30538513974098</v>
      </c>
      <c r="J47" s="76">
        <f t="shared" si="9"/>
        <v>101.50903077784015</v>
      </c>
      <c r="K47" s="75">
        <f t="shared" si="9"/>
        <v>127.36406619385343</v>
      </c>
      <c r="L47" s="77">
        <f t="shared" si="9"/>
        <v>133.48348173571128</v>
      </c>
      <c r="M47" s="78">
        <f t="shared" si="9"/>
        <v>123.06628242074929</v>
      </c>
      <c r="N47" s="76">
        <f t="shared" si="9"/>
        <v>90.65489060025396</v>
      </c>
      <c r="O47" s="75">
        <f t="shared" si="9"/>
        <v>110.252302763316</v>
      </c>
      <c r="P47" s="77">
        <f t="shared" si="9"/>
        <v>112.62098946625298</v>
      </c>
      <c r="Q47" s="78">
        <f t="shared" si="9"/>
        <v>99.46770639091372</v>
      </c>
      <c r="R47" s="76">
        <f t="shared" si="9"/>
        <v>100.40701814949617</v>
      </c>
      <c r="S47" s="75">
        <f t="shared" si="9"/>
        <v>110.89513230970272</v>
      </c>
      <c r="T47" s="77">
        <f t="shared" si="9"/>
        <v>114.68061896770423</v>
      </c>
      <c r="U47" s="78">
        <f t="shared" si="9"/>
        <v>83.30658105939006</v>
      </c>
      <c r="V47" s="76">
        <f t="shared" si="9"/>
        <v>82.31747143133332</v>
      </c>
      <c r="W47" s="75">
        <f t="shared" si="9"/>
        <v>90.17988460233059</v>
      </c>
      <c r="X47" s="77">
        <f t="shared" si="9"/>
        <v>84.48061979462751</v>
      </c>
      <c r="Y47" s="75">
        <f t="shared" si="9"/>
        <v>106.14590684544814</v>
      </c>
      <c r="Z47" s="77">
        <f t="shared" si="9"/>
        <v>106.81143523559031</v>
      </c>
    </row>
    <row r="48" spans="1:26" ht="18.95" customHeight="1">
      <c r="A48" s="22"/>
      <c r="B48" s="203"/>
      <c r="C48" s="22"/>
      <c r="D48" s="57" t="s">
        <v>22</v>
      </c>
      <c r="E48" s="67">
        <f t="shared" si="9"/>
        <v>121.20603015075378</v>
      </c>
      <c r="F48" s="70">
        <f t="shared" si="9"/>
        <v>114.55489938757654</v>
      </c>
      <c r="G48" s="67">
        <f t="shared" si="9"/>
        <v>134.45287107258937</v>
      </c>
      <c r="H48" s="68">
        <f t="shared" si="9"/>
        <v>120.95573710908486</v>
      </c>
      <c r="I48" s="69">
        <f t="shared" si="9"/>
        <v>97.45657568238212</v>
      </c>
      <c r="J48" s="70">
        <f t="shared" si="9"/>
        <v>96.55665166524007</v>
      </c>
      <c r="K48" s="67">
        <f t="shared" si="9"/>
        <v>163.50184956843404</v>
      </c>
      <c r="L48" s="68">
        <f t="shared" si="9"/>
        <v>148.65866366596418</v>
      </c>
      <c r="M48" s="69">
        <f t="shared" si="9"/>
        <v>90.94044841229582</v>
      </c>
      <c r="N48" s="70">
        <f t="shared" si="9"/>
        <v>91.47660936143751</v>
      </c>
      <c r="O48" s="67">
        <f t="shared" si="9"/>
        <v>104.8516990768022</v>
      </c>
      <c r="P48" s="68">
        <f t="shared" si="9"/>
        <v>107.7668855134929</v>
      </c>
      <c r="Q48" s="69">
        <f t="shared" si="9"/>
        <v>93.40662915135152</v>
      </c>
      <c r="R48" s="70">
        <f t="shared" si="9"/>
        <v>100.8291530519889</v>
      </c>
      <c r="S48" s="67">
        <f t="shared" si="9"/>
        <v>107.84647924923507</v>
      </c>
      <c r="T48" s="68">
        <f t="shared" si="9"/>
        <v>113.60747597569909</v>
      </c>
      <c r="U48" s="69">
        <f t="shared" si="9"/>
        <v>82.11306765523632</v>
      </c>
      <c r="V48" s="70">
        <f t="shared" si="9"/>
        <v>49.251638049315225</v>
      </c>
      <c r="W48" s="67">
        <f t="shared" si="9"/>
        <v>81.32735808792147</v>
      </c>
      <c r="X48" s="68">
        <f t="shared" si="9"/>
        <v>80.6278173622219</v>
      </c>
      <c r="Y48" s="67">
        <f t="shared" si="9"/>
        <v>99.63868840382709</v>
      </c>
      <c r="Z48" s="68">
        <f t="shared" si="9"/>
        <v>103.21387392166652</v>
      </c>
    </row>
    <row r="49" spans="1:26" ht="18.95" customHeight="1" thickBot="1">
      <c r="A49" s="46"/>
      <c r="B49" s="204"/>
      <c r="C49" s="46"/>
      <c r="D49" s="47" t="s">
        <v>24</v>
      </c>
      <c r="E49" s="71">
        <f t="shared" si="9"/>
        <v>119.28322232794164</v>
      </c>
      <c r="F49" s="74">
        <f t="shared" si="9"/>
        <v>120.65384023296686</v>
      </c>
      <c r="G49" s="71">
        <f t="shared" si="9"/>
        <v>103.64715860899068</v>
      </c>
      <c r="H49" s="72">
        <f t="shared" si="9"/>
        <v>103.02382585381822</v>
      </c>
      <c r="I49" s="73">
        <f t="shared" si="9"/>
        <v>104.32666306111412</v>
      </c>
      <c r="J49" s="74">
        <f t="shared" si="9"/>
        <v>116.52869534407053</v>
      </c>
      <c r="K49" s="71">
        <f t="shared" si="9"/>
        <v>122.52717391304348</v>
      </c>
      <c r="L49" s="72">
        <f t="shared" si="9"/>
        <v>133.17364497325056</v>
      </c>
      <c r="M49" s="73">
        <f t="shared" si="9"/>
        <v>112.27010504247879</v>
      </c>
      <c r="N49" s="74">
        <f t="shared" si="9"/>
        <v>104.3297620827494</v>
      </c>
      <c r="O49" s="71">
        <f t="shared" si="9"/>
        <v>103.94232935345799</v>
      </c>
      <c r="P49" s="72">
        <f t="shared" si="9"/>
        <v>104.94493346193407</v>
      </c>
      <c r="Q49" s="73">
        <f t="shared" si="9"/>
        <v>103.58855375096674</v>
      </c>
      <c r="R49" s="74">
        <f t="shared" si="9"/>
        <v>100.64697881802877</v>
      </c>
      <c r="S49" s="71">
        <f t="shared" si="9"/>
        <v>106.26221725774923</v>
      </c>
      <c r="T49" s="72">
        <f t="shared" si="9"/>
        <v>107.73411675526047</v>
      </c>
      <c r="U49" s="73">
        <f t="shared" si="9"/>
        <v>110.5458768873403</v>
      </c>
      <c r="V49" s="74">
        <f t="shared" si="9"/>
        <v>143.11051021629146</v>
      </c>
      <c r="W49" s="71">
        <f t="shared" si="9"/>
        <v>104.90546755237608</v>
      </c>
      <c r="X49" s="72">
        <f t="shared" si="9"/>
        <v>103.8097321256195</v>
      </c>
      <c r="Y49" s="71">
        <f t="shared" si="9"/>
        <v>106.40534370934557</v>
      </c>
      <c r="Z49" s="72">
        <f t="shared" si="9"/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BB6B-223E-40A4-80ED-91D4CEE63E52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1" sqref="E41"/>
    </sheetView>
  </sheetViews>
  <sheetFormatPr defaultColWidth="9.140625" defaultRowHeight="15"/>
  <cols>
    <col min="1" max="1" width="2.57421875" style="127" customWidth="1"/>
    <col min="2" max="2" width="3.140625" style="127" customWidth="1"/>
    <col min="3" max="3" width="12.57421875" style="127" customWidth="1"/>
    <col min="4" max="4" width="7.28125" style="127" customWidth="1"/>
    <col min="5" max="5" width="7.57421875" style="127" customWidth="1"/>
    <col min="6" max="6" width="10.140625" style="127" customWidth="1"/>
    <col min="7" max="7" width="7.57421875" style="127" customWidth="1"/>
    <col min="8" max="8" width="10.140625" style="127" customWidth="1"/>
    <col min="9" max="9" width="7.57421875" style="127" customWidth="1"/>
    <col min="10" max="10" width="10.140625" style="127" customWidth="1"/>
    <col min="11" max="11" width="7.57421875" style="127" customWidth="1"/>
    <col min="12" max="12" width="10.140625" style="127" customWidth="1"/>
    <col min="13" max="13" width="7.57421875" style="127" customWidth="1"/>
    <col min="14" max="14" width="10.140625" style="127" customWidth="1"/>
    <col min="15" max="15" width="7.57421875" style="127" customWidth="1"/>
    <col min="16" max="16" width="10.140625" style="127" customWidth="1"/>
    <col min="17" max="17" width="8.140625" style="127" customWidth="1"/>
    <col min="18" max="18" width="11.140625" style="127" customWidth="1"/>
    <col min="19" max="19" width="8.140625" style="127" customWidth="1"/>
    <col min="20" max="20" width="11.140625" style="127" customWidth="1"/>
    <col min="21" max="21" width="8.140625" style="127" customWidth="1"/>
    <col min="22" max="22" width="11.140625" style="127" customWidth="1"/>
    <col min="23" max="23" width="7.57421875" style="127" customWidth="1"/>
    <col min="24" max="24" width="10.421875" style="127" bestFit="1" customWidth="1"/>
    <col min="25" max="25" width="8.57421875" style="127" customWidth="1"/>
    <col min="26" max="26" width="11.57421875" style="127" customWidth="1"/>
    <col min="27" max="16384" width="9.00390625" style="127" customWidth="1"/>
  </cols>
  <sheetData>
    <row r="1" spans="1:26" ht="29.25" thickBot="1">
      <c r="A1" s="233" t="s">
        <v>66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26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26" t="s">
        <v>8</v>
      </c>
      <c r="H2" s="226"/>
      <c r="I2" s="224" t="s">
        <v>9</v>
      </c>
      <c r="J2" s="225"/>
      <c r="K2" s="226" t="s">
        <v>10</v>
      </c>
      <c r="L2" s="226"/>
      <c r="M2" s="224" t="s">
        <v>11</v>
      </c>
      <c r="N2" s="225"/>
      <c r="O2" s="226" t="s">
        <v>12</v>
      </c>
      <c r="P2" s="226"/>
      <c r="Q2" s="224" t="s">
        <v>13</v>
      </c>
      <c r="R2" s="225"/>
      <c r="S2" s="226" t="s">
        <v>14</v>
      </c>
      <c r="T2" s="226"/>
      <c r="U2" s="224" t="s">
        <v>15</v>
      </c>
      <c r="V2" s="225"/>
      <c r="W2" s="226" t="s">
        <v>16</v>
      </c>
      <c r="X2" s="226"/>
      <c r="Y2" s="227" t="s">
        <v>17</v>
      </c>
      <c r="Z2" s="228"/>
    </row>
    <row r="3" spans="1:26" ht="18.75">
      <c r="A3" s="7"/>
      <c r="C3" s="231"/>
      <c r="D3" s="232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9"/>
      <c r="Z3" s="23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25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>+E5+G5+I5+K5+M5+O5+Q5+S5+U5+W5</f>
        <v>39056</v>
      </c>
      <c r="Z5" s="21">
        <f aca="true" t="shared" si="0" ref="Z5:Z22">+F5+H5+J5+L5+N5+P5+R5+T5+V5+X5</f>
        <v>19476862</v>
      </c>
    </row>
    <row r="6" spans="1:26" ht="18.95" customHeight="1">
      <c r="A6" s="7"/>
      <c r="B6" s="22"/>
      <c r="C6" s="131"/>
      <c r="D6" s="128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aca="true" t="shared" si="1" ref="Y6:Y22">+E6+G6+I6+K6+M6+O6+Q6+S6+U6+W6</f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132"/>
      <c r="D7" s="28" t="s">
        <v>24</v>
      </c>
      <c r="E7" s="23">
        <v>2377</v>
      </c>
      <c r="F7" s="24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1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125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1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131"/>
      <c r="D9" s="128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1"/>
        <v>48734</v>
      </c>
      <c r="Z9" s="21">
        <f t="shared" si="0"/>
        <v>6880304</v>
      </c>
    </row>
    <row r="10" spans="1:26" ht="18.95" customHeight="1" thickBot="1">
      <c r="A10" s="7"/>
      <c r="B10" s="22"/>
      <c r="C10" s="132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1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 t="shared" si="1"/>
        <v>3200</v>
      </c>
      <c r="Z11" s="14">
        <f t="shared" si="0"/>
        <v>854097</v>
      </c>
    </row>
    <row r="12" spans="1:26" ht="18.95" customHeight="1">
      <c r="A12" s="7"/>
      <c r="B12" s="7"/>
      <c r="C12" s="131"/>
      <c r="D12" s="129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t="shared" si="1"/>
        <v>4004</v>
      </c>
      <c r="Z12" s="21">
        <f t="shared" si="0"/>
        <v>1106893</v>
      </c>
    </row>
    <row r="13" spans="1:26" ht="18.95" customHeight="1" thickBot="1">
      <c r="A13" s="7"/>
      <c r="B13" s="7"/>
      <c r="C13" s="132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2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131"/>
      <c r="D15" s="12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13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125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131"/>
      <c r="D18" s="128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132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125" t="s">
        <v>21</v>
      </c>
      <c r="E20" s="13">
        <f>+E5+E8+E11+E14+E17</f>
        <v>1734</v>
      </c>
      <c r="F20" s="14">
        <f aca="true" t="shared" si="2" ref="F20:X20">+F5+F8+F11+F14+F17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1"/>
        <v>113360</v>
      </c>
      <c r="Z20" s="32">
        <f t="shared" si="0"/>
        <v>33235345</v>
      </c>
      <c r="AA20" s="3"/>
      <c r="AB20" s="3"/>
    </row>
    <row r="21" spans="1:28" ht="18.95" customHeight="1">
      <c r="A21" s="7" t="s">
        <v>37</v>
      </c>
      <c r="B21" s="22"/>
      <c r="C21" s="131"/>
      <c r="D21" s="128" t="s">
        <v>22</v>
      </c>
      <c r="E21" s="27">
        <f aca="true" t="shared" si="3" ref="E21:X22">+E6+E9+E12+E15+E18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1"/>
        <v>114029</v>
      </c>
      <c r="Z21" s="24">
        <f t="shared" si="0"/>
        <v>31796518</v>
      </c>
      <c r="AA21" s="3"/>
      <c r="AB21" s="3"/>
    </row>
    <row r="22" spans="1:28" ht="18.95" customHeight="1" thickBot="1">
      <c r="A22" s="7"/>
      <c r="B22" s="22"/>
      <c r="C22" s="132"/>
      <c r="D22" s="43" t="s">
        <v>24</v>
      </c>
      <c r="E22" s="23">
        <f t="shared" si="3"/>
        <v>3153</v>
      </c>
      <c r="F22" s="24">
        <f t="shared" si="3"/>
        <v>623608</v>
      </c>
      <c r="G22" s="33">
        <f t="shared" si="3"/>
        <v>1179</v>
      </c>
      <c r="H22" s="34">
        <f t="shared" si="3"/>
        <v>513224</v>
      </c>
      <c r="I22" s="23">
        <f t="shared" si="3"/>
        <v>1849</v>
      </c>
      <c r="J22" s="24">
        <f t="shared" si="3"/>
        <v>1783704</v>
      </c>
      <c r="K22" s="33">
        <f t="shared" si="3"/>
        <v>3680</v>
      </c>
      <c r="L22" s="34">
        <f t="shared" si="3"/>
        <v>4994311</v>
      </c>
      <c r="M22" s="23">
        <f t="shared" si="3"/>
        <v>13642.1</v>
      </c>
      <c r="N22" s="24">
        <f t="shared" si="3"/>
        <v>3043285</v>
      </c>
      <c r="O22" s="33">
        <f t="shared" si="3"/>
        <v>4439</v>
      </c>
      <c r="P22" s="34">
        <f t="shared" si="3"/>
        <v>1248308</v>
      </c>
      <c r="Q22" s="23">
        <f t="shared" si="3"/>
        <v>58185</v>
      </c>
      <c r="R22" s="24">
        <f t="shared" si="3"/>
        <v>10166948</v>
      </c>
      <c r="S22" s="33">
        <f t="shared" si="3"/>
        <v>28648</v>
      </c>
      <c r="T22" s="34">
        <f t="shared" si="3"/>
        <v>2651615</v>
      </c>
      <c r="U22" s="23">
        <f t="shared" si="3"/>
        <v>4305</v>
      </c>
      <c r="V22" s="24">
        <f t="shared" si="3"/>
        <v>977801</v>
      </c>
      <c r="W22" s="23">
        <f t="shared" si="3"/>
        <v>7828</v>
      </c>
      <c r="X22" s="34">
        <f t="shared" si="3"/>
        <v>1869869</v>
      </c>
      <c r="Y22" s="23">
        <f t="shared" si="1"/>
        <v>126908.1</v>
      </c>
      <c r="Z22" s="24">
        <f t="shared" si="0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42.774294670846395</v>
      </c>
      <c r="F23" s="218"/>
      <c r="G23" s="217">
        <f>(G20+G21)/(G22+G41)*100</f>
        <v>89.53860210141617</v>
      </c>
      <c r="H23" s="218"/>
      <c r="I23" s="217">
        <f>(I20+I21)/(I22+I41)*100</f>
        <v>150.45199120449547</v>
      </c>
      <c r="J23" s="218"/>
      <c r="K23" s="217">
        <f>(K20+K21)/(K22+K41)*100</f>
        <v>53.758591065292094</v>
      </c>
      <c r="L23" s="218"/>
      <c r="M23" s="217">
        <f>(M20+M21)/(M22+M41)*100</f>
        <v>70.19404494509699</v>
      </c>
      <c r="N23" s="218"/>
      <c r="O23" s="217">
        <f>(O20+O21)/(O22+O41)*100</f>
        <v>124.30666831011956</v>
      </c>
      <c r="P23" s="218"/>
      <c r="Q23" s="217">
        <f>(Q20+Q21)/(Q22+Q41)*100</f>
        <v>52.43330286808548</v>
      </c>
      <c r="R23" s="218"/>
      <c r="S23" s="217">
        <f>(S20+S21)/(S22+S41)*100</f>
        <v>178.10214985138856</v>
      </c>
      <c r="T23" s="218"/>
      <c r="U23" s="217">
        <f>(U20+U21)/(U22+U41)*100</f>
        <v>87.97653958944281</v>
      </c>
      <c r="V23" s="218"/>
      <c r="W23" s="217">
        <f>(W20+W21)/(W22+W41)*100</f>
        <v>108.45691144065273</v>
      </c>
      <c r="X23" s="218"/>
      <c r="Y23" s="217">
        <f>(Y20+Y21)/(Y22+Y41)*100</f>
        <v>87.920207585244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+F22/E22*1000</f>
        <v>197782.4294322867</v>
      </c>
      <c r="F24" s="220"/>
      <c r="G24" s="213">
        <f aca="true" t="shared" si="4" ref="G24">+H22/G22*1000</f>
        <v>435304.4953350297</v>
      </c>
      <c r="H24" s="214"/>
      <c r="I24" s="215">
        <f aca="true" t="shared" si="5" ref="I24">+J22/I22*1000</f>
        <v>964685.7760951866</v>
      </c>
      <c r="J24" s="216"/>
      <c r="K24" s="213">
        <f aca="true" t="shared" si="6" ref="K24">+L22/K22*1000</f>
        <v>1357149.7282608696</v>
      </c>
      <c r="L24" s="214"/>
      <c r="M24" s="215">
        <f aca="true" t="shared" si="7" ref="M24">+N22/M22*1000</f>
        <v>223080.3908489162</v>
      </c>
      <c r="N24" s="216"/>
      <c r="O24" s="213">
        <f aca="true" t="shared" si="8" ref="O24">+P22/O22*1000</f>
        <v>281213.786888939</v>
      </c>
      <c r="P24" s="214"/>
      <c r="Q24" s="215">
        <f aca="true" t="shared" si="9" ref="Q24">+R22/Q22*1000</f>
        <v>174734.86293718312</v>
      </c>
      <c r="R24" s="216"/>
      <c r="S24" s="213">
        <f aca="true" t="shared" si="10" ref="S24">+T22/S22*1000</f>
        <v>92558.46830494275</v>
      </c>
      <c r="T24" s="214"/>
      <c r="U24" s="215">
        <f aca="true" t="shared" si="11" ref="U24">+V22/U22*1000</f>
        <v>227131.47502903602</v>
      </c>
      <c r="V24" s="216"/>
      <c r="W24" s="213">
        <f aca="true" t="shared" si="12" ref="W24">+X22/W22*1000</f>
        <v>238869.31527848748</v>
      </c>
      <c r="X24" s="214"/>
      <c r="Y24" s="215">
        <f aca="true" t="shared" si="13" ref="Y24">+Z22/Y22*1000</f>
        <v>219628.79437955495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34"/>
      <c r="E26" s="52"/>
      <c r="F26" s="134"/>
      <c r="G26" s="52"/>
      <c r="H26" s="134"/>
      <c r="I26" s="52"/>
      <c r="J26" s="134"/>
      <c r="K26" s="52"/>
      <c r="L26" s="134"/>
      <c r="M26" s="52"/>
      <c r="N26" s="134"/>
      <c r="O26" s="52"/>
      <c r="P26" s="134"/>
      <c r="Q26" s="52"/>
      <c r="R26" s="134"/>
      <c r="S26" s="52"/>
      <c r="T26" s="134"/>
      <c r="U26" s="52"/>
      <c r="V26" s="134"/>
      <c r="W26" s="52"/>
      <c r="X26" s="134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211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211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44">
        <v>64.7</v>
      </c>
      <c r="F30" s="245"/>
      <c r="G30" s="244">
        <v>55.6</v>
      </c>
      <c r="H30" s="245"/>
      <c r="I30" s="244">
        <v>86.4</v>
      </c>
      <c r="J30" s="245"/>
      <c r="K30" s="244">
        <v>68.4</v>
      </c>
      <c r="L30" s="245"/>
      <c r="M30" s="244">
        <v>60.3</v>
      </c>
      <c r="N30" s="245"/>
      <c r="O30" s="244">
        <v>134</v>
      </c>
      <c r="P30" s="245"/>
      <c r="Q30" s="244">
        <v>44.3</v>
      </c>
      <c r="R30" s="245"/>
      <c r="S30" s="244">
        <v>142.3</v>
      </c>
      <c r="T30" s="245"/>
      <c r="U30" s="244">
        <v>48.7</v>
      </c>
      <c r="V30" s="245"/>
      <c r="W30" s="244">
        <v>51.3</v>
      </c>
      <c r="X30" s="245"/>
      <c r="Y30" s="244">
        <v>68.6</v>
      </c>
      <c r="Z30" s="245"/>
    </row>
    <row r="31" spans="1:26" ht="18.95" customHeight="1">
      <c r="A31" s="22"/>
      <c r="B31" s="211"/>
      <c r="C31" s="4" t="s">
        <v>45</v>
      </c>
      <c r="D31" s="125" t="s">
        <v>21</v>
      </c>
      <c r="E31" s="94">
        <f>E20-E27</f>
        <v>473</v>
      </c>
      <c r="F31" s="95">
        <f aca="true" t="shared" si="14" ref="F31:Z33">F20-F27</f>
        <v>141327</v>
      </c>
      <c r="G31" s="96">
        <f t="shared" si="14"/>
        <v>236</v>
      </c>
      <c r="H31" s="97">
        <f t="shared" si="14"/>
        <v>54445</v>
      </c>
      <c r="I31" s="94">
        <f t="shared" si="14"/>
        <v>910</v>
      </c>
      <c r="J31" s="95">
        <f t="shared" si="14"/>
        <v>4894511</v>
      </c>
      <c r="K31" s="96">
        <f t="shared" si="14"/>
        <v>1272</v>
      </c>
      <c r="L31" s="97">
        <f t="shared" si="14"/>
        <v>3330910</v>
      </c>
      <c r="M31" s="94">
        <f t="shared" si="14"/>
        <v>3024</v>
      </c>
      <c r="N31" s="95">
        <f t="shared" si="14"/>
        <v>861119</v>
      </c>
      <c r="O31" s="96">
        <f t="shared" si="14"/>
        <v>-27</v>
      </c>
      <c r="P31" s="97">
        <f t="shared" si="14"/>
        <v>-101884</v>
      </c>
      <c r="Q31" s="94">
        <f t="shared" si="14"/>
        <v>1839</v>
      </c>
      <c r="R31" s="95">
        <f t="shared" si="14"/>
        <v>5313413</v>
      </c>
      <c r="S31" s="96">
        <f t="shared" si="14"/>
        <v>12940</v>
      </c>
      <c r="T31" s="97">
        <f t="shared" si="14"/>
        <v>913873</v>
      </c>
      <c r="U31" s="94">
        <f t="shared" si="14"/>
        <v>1604</v>
      </c>
      <c r="V31" s="95">
        <f t="shared" si="14"/>
        <v>423602</v>
      </c>
      <c r="W31" s="96">
        <f t="shared" si="14"/>
        <v>-1577</v>
      </c>
      <c r="X31" s="97">
        <f t="shared" si="14"/>
        <v>331485</v>
      </c>
      <c r="Y31" s="94">
        <f t="shared" si="14"/>
        <v>20694</v>
      </c>
      <c r="Z31" s="95">
        <f t="shared" si="14"/>
        <v>10862801</v>
      </c>
    </row>
    <row r="32" spans="1:26" ht="18.95" customHeight="1">
      <c r="A32" s="22" t="s">
        <v>46</v>
      </c>
      <c r="B32" s="211"/>
      <c r="C32" s="7"/>
      <c r="D32" s="128" t="s">
        <v>22</v>
      </c>
      <c r="E32" s="98">
        <f aca="true" t="shared" si="15" ref="E32:T33">E21-E28</f>
        <v>-282</v>
      </c>
      <c r="F32" s="99">
        <f t="shared" si="15"/>
        <v>-31209</v>
      </c>
      <c r="G32" s="100">
        <f t="shared" si="15"/>
        <v>120</v>
      </c>
      <c r="H32" s="101">
        <f t="shared" si="15"/>
        <v>3460</v>
      </c>
      <c r="I32" s="98">
        <f t="shared" si="15"/>
        <v>1167</v>
      </c>
      <c r="J32" s="99">
        <f t="shared" si="15"/>
        <v>4904602</v>
      </c>
      <c r="K32" s="100">
        <f t="shared" si="15"/>
        <v>637</v>
      </c>
      <c r="L32" s="101">
        <f t="shared" si="15"/>
        <v>1901124</v>
      </c>
      <c r="M32" s="98">
        <f t="shared" si="15"/>
        <v>4762</v>
      </c>
      <c r="N32" s="99">
        <f t="shared" si="15"/>
        <v>775341</v>
      </c>
      <c r="O32" s="100">
        <f t="shared" si="15"/>
        <v>57</v>
      </c>
      <c r="P32" s="101">
        <f t="shared" si="15"/>
        <v>-41335</v>
      </c>
      <c r="Q32" s="98">
        <f t="shared" si="15"/>
        <v>3220</v>
      </c>
      <c r="R32" s="99">
        <f t="shared" si="15"/>
        <v>-165604</v>
      </c>
      <c r="S32" s="100">
        <f t="shared" si="15"/>
        <v>13121</v>
      </c>
      <c r="T32" s="101">
        <f t="shared" si="15"/>
        <v>1089967</v>
      </c>
      <c r="U32" s="98">
        <f t="shared" si="14"/>
        <v>758</v>
      </c>
      <c r="V32" s="99">
        <f t="shared" si="14"/>
        <v>627547</v>
      </c>
      <c r="W32" s="100">
        <f t="shared" si="14"/>
        <v>-3173</v>
      </c>
      <c r="X32" s="101">
        <f t="shared" si="14"/>
        <v>350956</v>
      </c>
      <c r="Y32" s="98">
        <f t="shared" si="14"/>
        <v>20387</v>
      </c>
      <c r="Z32" s="99">
        <f t="shared" si="14"/>
        <v>9414849</v>
      </c>
    </row>
    <row r="33" spans="1:26" ht="18.95" customHeight="1">
      <c r="A33" s="22"/>
      <c r="B33" s="211"/>
      <c r="C33" s="7"/>
      <c r="D33" s="128" t="s">
        <v>24</v>
      </c>
      <c r="E33" s="98">
        <f t="shared" si="15"/>
        <v>1201</v>
      </c>
      <c r="F33" s="99">
        <f t="shared" si="14"/>
        <v>364493</v>
      </c>
      <c r="G33" s="100">
        <f t="shared" si="14"/>
        <v>-262</v>
      </c>
      <c r="H33" s="101">
        <f t="shared" si="14"/>
        <v>7506</v>
      </c>
      <c r="I33" s="98">
        <f t="shared" si="14"/>
        <v>-496</v>
      </c>
      <c r="J33" s="99">
        <f t="shared" si="14"/>
        <v>-552892</v>
      </c>
      <c r="K33" s="100">
        <f t="shared" si="14"/>
        <v>3123</v>
      </c>
      <c r="L33" s="101">
        <f t="shared" si="14"/>
        <v>4803972</v>
      </c>
      <c r="M33" s="98">
        <f t="shared" si="14"/>
        <v>4447.1</v>
      </c>
      <c r="N33" s="99">
        <f t="shared" si="14"/>
        <v>886326</v>
      </c>
      <c r="O33" s="100">
        <f t="shared" si="14"/>
        <v>695</v>
      </c>
      <c r="P33" s="101">
        <f t="shared" si="14"/>
        <v>111446</v>
      </c>
      <c r="Q33" s="98">
        <f t="shared" si="14"/>
        <v>-4122</v>
      </c>
      <c r="R33" s="99">
        <f t="shared" si="14"/>
        <v>-1661729</v>
      </c>
      <c r="S33" s="100">
        <f t="shared" si="14"/>
        <v>3247</v>
      </c>
      <c r="T33" s="101">
        <f t="shared" si="14"/>
        <v>540846</v>
      </c>
      <c r="U33" s="98">
        <f t="shared" si="14"/>
        <v>-2734</v>
      </c>
      <c r="V33" s="99">
        <f t="shared" si="14"/>
        <v>-1415907</v>
      </c>
      <c r="W33" s="100">
        <f t="shared" si="14"/>
        <v>-13495</v>
      </c>
      <c r="X33" s="101">
        <f t="shared" si="14"/>
        <v>-66670</v>
      </c>
      <c r="Y33" s="98">
        <f t="shared" si="14"/>
        <v>-8395.899999999994</v>
      </c>
      <c r="Z33" s="99">
        <f t="shared" si="14"/>
        <v>3017391</v>
      </c>
    </row>
    <row r="34" spans="1:26" ht="18.95" customHeight="1" thickBot="1">
      <c r="A34" s="22" t="s">
        <v>47</v>
      </c>
      <c r="B34" s="211"/>
      <c r="C34" s="61"/>
      <c r="D34" s="28" t="s">
        <v>44</v>
      </c>
      <c r="E34" s="201">
        <f>+E23-E30</f>
        <v>-21.925705329153608</v>
      </c>
      <c r="F34" s="200"/>
      <c r="G34" s="205">
        <f aca="true" t="shared" si="16" ref="G34">+G23-G30</f>
        <v>33.93860210141617</v>
      </c>
      <c r="H34" s="206"/>
      <c r="I34" s="201">
        <f aca="true" t="shared" si="17" ref="I34">+I23-I30</f>
        <v>64.05199120449547</v>
      </c>
      <c r="J34" s="200"/>
      <c r="K34" s="205">
        <f aca="true" t="shared" si="18" ref="K34">+K23-K30</f>
        <v>-14.641408934707911</v>
      </c>
      <c r="L34" s="206"/>
      <c r="M34" s="201">
        <f aca="true" t="shared" si="19" ref="M34">+M23-M30</f>
        <v>9.894044945096994</v>
      </c>
      <c r="N34" s="200"/>
      <c r="O34" s="205">
        <f aca="true" t="shared" si="20" ref="O34">+O23-O30</f>
        <v>-9.693331689880438</v>
      </c>
      <c r="P34" s="206"/>
      <c r="Q34" s="201">
        <f aca="true" t="shared" si="21" ref="Q34">+Q23-Q30</f>
        <v>8.13330286808548</v>
      </c>
      <c r="R34" s="200"/>
      <c r="S34" s="205">
        <f aca="true" t="shared" si="22" ref="S34">+S23-S30</f>
        <v>35.80214985138855</v>
      </c>
      <c r="T34" s="206"/>
      <c r="U34" s="201">
        <f aca="true" t="shared" si="23" ref="U34">+U23-U30</f>
        <v>39.276539589442805</v>
      </c>
      <c r="V34" s="200"/>
      <c r="W34" s="205">
        <f aca="true" t="shared" si="24" ref="W34">+W23-W30</f>
        <v>57.156911440652735</v>
      </c>
      <c r="X34" s="206"/>
      <c r="Y34" s="201">
        <f aca="true" t="shared" si="25" ref="Y34">+Y23-Y30</f>
        <v>19.320207585244006</v>
      </c>
      <c r="Z34" s="200"/>
    </row>
    <row r="35" spans="1:26" ht="18.95" customHeight="1">
      <c r="A35" s="22"/>
      <c r="B35" s="211"/>
      <c r="C35" s="7" t="s">
        <v>48</v>
      </c>
      <c r="D35" s="62" t="s">
        <v>21</v>
      </c>
      <c r="E35" s="63">
        <f aca="true" t="shared" si="26" ref="E35:Z37">E20/E27*100</f>
        <v>137.50991276764472</v>
      </c>
      <c r="F35" s="64">
        <f t="shared" si="26"/>
        <v>244.64812085482683</v>
      </c>
      <c r="G35" s="65">
        <f t="shared" si="26"/>
        <v>129.46317103620476</v>
      </c>
      <c r="H35" s="66">
        <f t="shared" si="26"/>
        <v>118.24099760114717</v>
      </c>
      <c r="I35" s="63">
        <f t="shared" si="26"/>
        <v>144.96047430830038</v>
      </c>
      <c r="J35" s="64">
        <f t="shared" si="26"/>
        <v>612.9385565022375</v>
      </c>
      <c r="K35" s="65">
        <f t="shared" si="26"/>
        <v>402.85714285714283</v>
      </c>
      <c r="L35" s="66">
        <f t="shared" si="26"/>
        <v>3258.218606591573</v>
      </c>
      <c r="M35" s="63">
        <f t="shared" si="26"/>
        <v>153.51265262785347</v>
      </c>
      <c r="N35" s="64">
        <f t="shared" si="26"/>
        <v>169.75198939851475</v>
      </c>
      <c r="O35" s="65">
        <f t="shared" si="26"/>
        <v>99.46225851424019</v>
      </c>
      <c r="P35" s="66">
        <f t="shared" si="26"/>
        <v>94.06510420610779</v>
      </c>
      <c r="Q35" s="63">
        <f t="shared" si="26"/>
        <v>106.64955163436505</v>
      </c>
      <c r="R35" s="64">
        <f t="shared" si="26"/>
        <v>1027.6031710284894</v>
      </c>
      <c r="S35" s="65">
        <f t="shared" si="26"/>
        <v>135.9085359085359</v>
      </c>
      <c r="T35" s="66">
        <f t="shared" si="26"/>
        <v>109.69737646329764</v>
      </c>
      <c r="U35" s="63">
        <f t="shared" si="26"/>
        <v>147.45562130177515</v>
      </c>
      <c r="V35" s="64">
        <f t="shared" si="26"/>
        <v>138.25035261312968</v>
      </c>
      <c r="W35" s="65">
        <f t="shared" si="26"/>
        <v>84.85983102918587</v>
      </c>
      <c r="X35" s="66">
        <f t="shared" si="26"/>
        <v>121.23174003744386</v>
      </c>
      <c r="Y35" s="63">
        <f t="shared" si="26"/>
        <v>122.33181533680097</v>
      </c>
      <c r="Z35" s="64">
        <f t="shared" si="26"/>
        <v>148.5541608500133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67">
        <f t="shared" si="26"/>
        <v>77.9169929522318</v>
      </c>
      <c r="F36" s="68">
        <f t="shared" si="26"/>
        <v>74.55421568867256</v>
      </c>
      <c r="G36" s="69">
        <f t="shared" si="26"/>
        <v>114.94396014943959</v>
      </c>
      <c r="H36" s="70">
        <f t="shared" si="26"/>
        <v>101.10562558916104</v>
      </c>
      <c r="I36" s="67">
        <f t="shared" si="26"/>
        <v>156.7331064657268</v>
      </c>
      <c r="J36" s="68">
        <f t="shared" si="26"/>
        <v>605.8867093138156</v>
      </c>
      <c r="K36" s="69">
        <f t="shared" si="26"/>
        <v>466.0919540229885</v>
      </c>
      <c r="L36" s="70">
        <f t="shared" si="26"/>
        <v>2817.0558810918965</v>
      </c>
      <c r="M36" s="67">
        <f t="shared" si="26"/>
        <v>193.4641805691855</v>
      </c>
      <c r="N36" s="68">
        <f t="shared" si="26"/>
        <v>167.1649121955952</v>
      </c>
      <c r="O36" s="69">
        <f t="shared" si="26"/>
        <v>101.13230035756852</v>
      </c>
      <c r="P36" s="70">
        <f t="shared" si="26"/>
        <v>97.52804164204775</v>
      </c>
      <c r="Q36" s="67">
        <f t="shared" si="26"/>
        <v>111.6993060349526</v>
      </c>
      <c r="R36" s="68">
        <f t="shared" si="26"/>
        <v>97.36851723023425</v>
      </c>
      <c r="S36" s="69">
        <f t="shared" si="26"/>
        <v>136.88160557679333</v>
      </c>
      <c r="T36" s="70">
        <f t="shared" si="26"/>
        <v>111.89276071193748</v>
      </c>
      <c r="U36" s="67">
        <f t="shared" si="26"/>
        <v>121.30410342889265</v>
      </c>
      <c r="V36" s="68">
        <f t="shared" si="26"/>
        <v>159.9198327908329</v>
      </c>
      <c r="W36" s="69">
        <f t="shared" si="26"/>
        <v>74.70705460342766</v>
      </c>
      <c r="X36" s="70">
        <f t="shared" si="26"/>
        <v>122.28852460682178</v>
      </c>
      <c r="Y36" s="67">
        <f t="shared" si="26"/>
        <v>121.77121377159821</v>
      </c>
      <c r="Z36" s="68">
        <f t="shared" si="26"/>
        <v>142.06499971025394</v>
      </c>
    </row>
    <row r="37" spans="1:26" ht="18.95" customHeight="1" thickBot="1">
      <c r="A37" s="22"/>
      <c r="B37" s="212"/>
      <c r="C37" s="61"/>
      <c r="D37" s="47" t="s">
        <v>24</v>
      </c>
      <c r="E37" s="71">
        <f t="shared" si="26"/>
        <v>161.5266393442623</v>
      </c>
      <c r="F37" s="72">
        <f t="shared" si="26"/>
        <v>240.66842907589296</v>
      </c>
      <c r="G37" s="73">
        <f t="shared" si="26"/>
        <v>81.81818181818183</v>
      </c>
      <c r="H37" s="74">
        <f t="shared" si="26"/>
        <v>101.48422638703785</v>
      </c>
      <c r="I37" s="71">
        <f t="shared" si="26"/>
        <v>78.84861407249467</v>
      </c>
      <c r="J37" s="72">
        <f t="shared" si="26"/>
        <v>76.33771520622307</v>
      </c>
      <c r="K37" s="73">
        <f t="shared" si="26"/>
        <v>660.6822262118492</v>
      </c>
      <c r="L37" s="74">
        <f t="shared" si="26"/>
        <v>2623.9031412374766</v>
      </c>
      <c r="M37" s="71">
        <f t="shared" si="26"/>
        <v>148.36432843936922</v>
      </c>
      <c r="N37" s="72">
        <f t="shared" si="26"/>
        <v>141.09146256372978</v>
      </c>
      <c r="O37" s="73">
        <f t="shared" si="26"/>
        <v>118.56303418803418</v>
      </c>
      <c r="P37" s="74">
        <f t="shared" si="26"/>
        <v>109.80294881876604</v>
      </c>
      <c r="Q37" s="71">
        <f t="shared" si="26"/>
        <v>93.38437093745486</v>
      </c>
      <c r="R37" s="72">
        <f t="shared" si="26"/>
        <v>85.95169180796805</v>
      </c>
      <c r="S37" s="73">
        <f t="shared" si="26"/>
        <v>112.78296130073619</v>
      </c>
      <c r="T37" s="74">
        <f t="shared" si="26"/>
        <v>125.62317335530322</v>
      </c>
      <c r="U37" s="71">
        <f t="shared" si="26"/>
        <v>61.15925557607614</v>
      </c>
      <c r="V37" s="72">
        <f t="shared" si="26"/>
        <v>40.848800271378124</v>
      </c>
      <c r="W37" s="73">
        <f t="shared" si="26"/>
        <v>36.71153214838437</v>
      </c>
      <c r="X37" s="74">
        <f t="shared" si="26"/>
        <v>96.5572601429664</v>
      </c>
      <c r="Y37" s="71">
        <f t="shared" si="26"/>
        <v>93.79478803287412</v>
      </c>
      <c r="Z37" s="72">
        <f t="shared" si="26"/>
        <v>112.13983812374369</v>
      </c>
    </row>
    <row r="38" ht="5.25" customHeight="1" thickBot="1">
      <c r="A38" s="22"/>
    </row>
    <row r="39" spans="1:26" ht="18.95" customHeight="1">
      <c r="A39" s="22" t="s">
        <v>50</v>
      </c>
      <c r="B39" s="202" t="s">
        <v>51</v>
      </c>
      <c r="C39" s="12" t="s">
        <v>43</v>
      </c>
      <c r="D39" s="124" t="s">
        <v>21</v>
      </c>
      <c r="E39" s="13"/>
      <c r="F39" s="14">
        <v>119444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203"/>
      <c r="C40" s="22"/>
      <c r="D40" s="129" t="s">
        <v>22</v>
      </c>
      <c r="E40" s="27"/>
      <c r="F40" s="21">
        <v>237249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203"/>
      <c r="C41" s="22"/>
      <c r="D41" s="129" t="s">
        <v>24</v>
      </c>
      <c r="E41" s="27">
        <v>3227</v>
      </c>
      <c r="F41" s="21">
        <v>476017</v>
      </c>
      <c r="G41" s="27">
        <v>1010</v>
      </c>
      <c r="H41" s="21" t="e">
        <f>+#REF!</f>
        <v>#REF!</v>
      </c>
      <c r="I41" s="27">
        <v>2244</v>
      </c>
      <c r="J41" s="21" t="e">
        <f>+#REF!</f>
        <v>#REF!</v>
      </c>
      <c r="K41" s="27">
        <v>976</v>
      </c>
      <c r="L41" s="21" t="e">
        <f>+#REF!</f>
        <v>#REF!</v>
      </c>
      <c r="M41" s="27">
        <v>12759</v>
      </c>
      <c r="N41" s="21" t="e">
        <f>+#REF!</f>
        <v>#REF!</v>
      </c>
      <c r="O41" s="27">
        <v>3674</v>
      </c>
      <c r="P41" s="21" t="e">
        <f>+#REF!</f>
        <v>#REF!</v>
      </c>
      <c r="Q41" s="27">
        <v>56700</v>
      </c>
      <c r="R41" s="21" t="e">
        <f>+#REF!</f>
        <v>#REF!</v>
      </c>
      <c r="S41" s="25">
        <v>26193</v>
      </c>
      <c r="T41" s="26" t="e">
        <f>+#REF!</f>
        <v>#REF!</v>
      </c>
      <c r="U41" s="27">
        <v>6266</v>
      </c>
      <c r="V41" s="21" t="e">
        <f>+#REF!</f>
        <v>#REF!</v>
      </c>
      <c r="W41" s="27">
        <v>8963</v>
      </c>
      <c r="X41" s="21" t="e">
        <f>+#REF!</f>
        <v>#REF!</v>
      </c>
      <c r="Y41" s="58">
        <v>131723</v>
      </c>
      <c r="Z41" s="59" t="e">
        <f>+#REF!</f>
        <v>#REF!</v>
      </c>
    </row>
    <row r="42" spans="1:26" ht="18.95" customHeight="1" thickBot="1">
      <c r="A42" s="22"/>
      <c r="B42" s="203"/>
      <c r="C42" s="22"/>
      <c r="D42" s="130" t="s">
        <v>44</v>
      </c>
      <c r="E42" s="199">
        <f>+(1256+1668)/(2414+2826)*100</f>
        <v>55.80152671755725</v>
      </c>
      <c r="F42" s="200" t="e">
        <f>+#REF!</f>
        <v>#REF!</v>
      </c>
      <c r="G42" s="199" t="e">
        <f>+#REF!</f>
        <v>#REF!</v>
      </c>
      <c r="H42" s="200" t="e">
        <f>+#REF!</f>
        <v>#REF!</v>
      </c>
      <c r="I42" s="199" t="e">
        <f>+#REF!</f>
        <v>#REF!</v>
      </c>
      <c r="J42" s="200" t="e">
        <f>+#REF!</f>
        <v>#REF!</v>
      </c>
      <c r="K42" s="199" t="e">
        <f>+#REF!</f>
        <v>#REF!</v>
      </c>
      <c r="L42" s="200" t="e">
        <f>+#REF!</f>
        <v>#REF!</v>
      </c>
      <c r="M42" s="199" t="e">
        <f>+#REF!</f>
        <v>#REF!</v>
      </c>
      <c r="N42" s="200" t="e">
        <f>+#REF!</f>
        <v>#REF!</v>
      </c>
      <c r="O42" s="199" t="e">
        <f>+#REF!</f>
        <v>#REF!</v>
      </c>
      <c r="P42" s="200" t="e">
        <f>+#REF!</f>
        <v>#REF!</v>
      </c>
      <c r="Q42" s="199" t="e">
        <f>+#REF!</f>
        <v>#REF!</v>
      </c>
      <c r="R42" s="200" t="e">
        <f>+#REF!</f>
        <v>#REF!</v>
      </c>
      <c r="S42" s="199" t="e">
        <f>+#REF!</f>
        <v>#REF!</v>
      </c>
      <c r="T42" s="200" t="e">
        <f>+#REF!</f>
        <v>#REF!</v>
      </c>
      <c r="U42" s="199" t="e">
        <f>+#REF!</f>
        <v>#REF!</v>
      </c>
      <c r="V42" s="200" t="e">
        <f>+#REF!</f>
        <v>#REF!</v>
      </c>
      <c r="W42" s="199" t="e">
        <f>+#REF!</f>
        <v>#REF!</v>
      </c>
      <c r="X42" s="200" t="e">
        <f>+#REF!</f>
        <v>#REF!</v>
      </c>
      <c r="Y42" s="199" t="e">
        <f>+#REF!</f>
        <v>#REF!</v>
      </c>
      <c r="Z42" s="200" t="e">
        <f>+#REF!</f>
        <v>#REF!</v>
      </c>
    </row>
    <row r="43" spans="1:26" ht="18.95" customHeight="1">
      <c r="A43" s="22"/>
      <c r="B43" s="203"/>
      <c r="C43" s="12" t="s">
        <v>45</v>
      </c>
      <c r="D43" s="124" t="s">
        <v>21</v>
      </c>
      <c r="E43" s="94">
        <f aca="true" t="shared" si="27" ref="E43:Z46">E20-E39</f>
        <v>1734</v>
      </c>
      <c r="F43" s="97">
        <f t="shared" si="27"/>
        <v>119587</v>
      </c>
      <c r="G43" s="94" t="e">
        <f t="shared" si="27"/>
        <v>#REF!</v>
      </c>
      <c r="H43" s="95" t="e">
        <f t="shared" si="27"/>
        <v>#REF!</v>
      </c>
      <c r="I43" s="96" t="e">
        <f t="shared" si="27"/>
        <v>#REF!</v>
      </c>
      <c r="J43" s="97" t="e">
        <f t="shared" si="27"/>
        <v>#REF!</v>
      </c>
      <c r="K43" s="94" t="e">
        <f t="shared" si="27"/>
        <v>#REF!</v>
      </c>
      <c r="L43" s="95" t="e">
        <f t="shared" si="27"/>
        <v>#REF!</v>
      </c>
      <c r="M43" s="96" t="e">
        <f t="shared" si="27"/>
        <v>#REF!</v>
      </c>
      <c r="N43" s="97" t="e">
        <f t="shared" si="27"/>
        <v>#REF!</v>
      </c>
      <c r="O43" s="94" t="e">
        <f t="shared" si="27"/>
        <v>#REF!</v>
      </c>
      <c r="P43" s="95" t="e">
        <f t="shared" si="27"/>
        <v>#REF!</v>
      </c>
      <c r="Q43" s="96" t="e">
        <f t="shared" si="27"/>
        <v>#REF!</v>
      </c>
      <c r="R43" s="97" t="e">
        <f t="shared" si="27"/>
        <v>#REF!</v>
      </c>
      <c r="S43" s="94" t="e">
        <f t="shared" si="27"/>
        <v>#REF!</v>
      </c>
      <c r="T43" s="95" t="e">
        <f t="shared" si="27"/>
        <v>#REF!</v>
      </c>
      <c r="U43" s="96" t="e">
        <f t="shared" si="27"/>
        <v>#REF!</v>
      </c>
      <c r="V43" s="97" t="e">
        <f t="shared" si="27"/>
        <v>#REF!</v>
      </c>
      <c r="W43" s="94" t="e">
        <f t="shared" si="27"/>
        <v>#REF!</v>
      </c>
      <c r="X43" s="95" t="e">
        <f t="shared" si="27"/>
        <v>#REF!</v>
      </c>
      <c r="Y43" s="94" t="e">
        <f t="shared" si="27"/>
        <v>#REF!</v>
      </c>
      <c r="Z43" s="95" t="e">
        <f t="shared" si="27"/>
        <v>#REF!</v>
      </c>
    </row>
    <row r="44" spans="1:26" ht="18.95" customHeight="1">
      <c r="A44" s="22"/>
      <c r="B44" s="203"/>
      <c r="C44" s="22"/>
      <c r="D44" s="129" t="s">
        <v>22</v>
      </c>
      <c r="E44" s="98">
        <f t="shared" si="27"/>
        <v>995</v>
      </c>
      <c r="F44" s="101">
        <f t="shared" si="27"/>
        <v>-145809</v>
      </c>
      <c r="G44" s="98" t="e">
        <f t="shared" si="27"/>
        <v>#REF!</v>
      </c>
      <c r="H44" s="99" t="e">
        <f t="shared" si="27"/>
        <v>#REF!</v>
      </c>
      <c r="I44" s="100" t="e">
        <f t="shared" si="27"/>
        <v>#REF!</v>
      </c>
      <c r="J44" s="101" t="e">
        <f t="shared" si="27"/>
        <v>#REF!</v>
      </c>
      <c r="K44" s="98" t="e">
        <f t="shared" si="27"/>
        <v>#REF!</v>
      </c>
      <c r="L44" s="99" t="e">
        <f t="shared" si="27"/>
        <v>#REF!</v>
      </c>
      <c r="M44" s="100" t="e">
        <f t="shared" si="27"/>
        <v>#REF!</v>
      </c>
      <c r="N44" s="101" t="e">
        <f t="shared" si="27"/>
        <v>#REF!</v>
      </c>
      <c r="O44" s="98" t="e">
        <f t="shared" si="27"/>
        <v>#REF!</v>
      </c>
      <c r="P44" s="99" t="e">
        <f t="shared" si="27"/>
        <v>#REF!</v>
      </c>
      <c r="Q44" s="100" t="e">
        <f t="shared" si="27"/>
        <v>#REF!</v>
      </c>
      <c r="R44" s="101" t="e">
        <f t="shared" si="27"/>
        <v>#REF!</v>
      </c>
      <c r="S44" s="98" t="e">
        <f t="shared" si="27"/>
        <v>#REF!</v>
      </c>
      <c r="T44" s="99" t="e">
        <f t="shared" si="27"/>
        <v>#REF!</v>
      </c>
      <c r="U44" s="100" t="e">
        <f t="shared" si="27"/>
        <v>#REF!</v>
      </c>
      <c r="V44" s="101" t="e">
        <f t="shared" si="27"/>
        <v>#REF!</v>
      </c>
      <c r="W44" s="98" t="e">
        <f t="shared" si="27"/>
        <v>#REF!</v>
      </c>
      <c r="X44" s="99" t="e">
        <f t="shared" si="27"/>
        <v>#REF!</v>
      </c>
      <c r="Y44" s="98" t="e">
        <f t="shared" si="27"/>
        <v>#REF!</v>
      </c>
      <c r="Z44" s="99" t="e">
        <f t="shared" si="27"/>
        <v>#REF!</v>
      </c>
    </row>
    <row r="45" spans="1:26" ht="18.95" customHeight="1">
      <c r="A45" s="22"/>
      <c r="B45" s="203"/>
      <c r="C45" s="22"/>
      <c r="D45" s="129" t="s">
        <v>24</v>
      </c>
      <c r="E45" s="98">
        <f t="shared" si="27"/>
        <v>-74</v>
      </c>
      <c r="F45" s="101">
        <f t="shared" si="27"/>
        <v>147591</v>
      </c>
      <c r="G45" s="98">
        <f t="shared" si="27"/>
        <v>169</v>
      </c>
      <c r="H45" s="99" t="e">
        <f t="shared" si="27"/>
        <v>#REF!</v>
      </c>
      <c r="I45" s="100">
        <f t="shared" si="27"/>
        <v>-395</v>
      </c>
      <c r="J45" s="101" t="e">
        <f t="shared" si="27"/>
        <v>#REF!</v>
      </c>
      <c r="K45" s="98">
        <f t="shared" si="27"/>
        <v>2704</v>
      </c>
      <c r="L45" s="99" t="e">
        <f t="shared" si="27"/>
        <v>#REF!</v>
      </c>
      <c r="M45" s="100">
        <f t="shared" si="27"/>
        <v>883.1000000000004</v>
      </c>
      <c r="N45" s="101" t="e">
        <f t="shared" si="27"/>
        <v>#REF!</v>
      </c>
      <c r="O45" s="98">
        <f t="shared" si="27"/>
        <v>765</v>
      </c>
      <c r="P45" s="99" t="e">
        <f t="shared" si="27"/>
        <v>#REF!</v>
      </c>
      <c r="Q45" s="100">
        <f t="shared" si="27"/>
        <v>1485</v>
      </c>
      <c r="R45" s="101" t="e">
        <f t="shared" si="27"/>
        <v>#REF!</v>
      </c>
      <c r="S45" s="98">
        <f t="shared" si="27"/>
        <v>2455</v>
      </c>
      <c r="T45" s="99" t="e">
        <f t="shared" si="27"/>
        <v>#REF!</v>
      </c>
      <c r="U45" s="100">
        <f t="shared" si="27"/>
        <v>-1961</v>
      </c>
      <c r="V45" s="101" t="e">
        <f t="shared" si="27"/>
        <v>#REF!</v>
      </c>
      <c r="W45" s="98">
        <f t="shared" si="27"/>
        <v>-1135</v>
      </c>
      <c r="X45" s="99" t="e">
        <f t="shared" si="27"/>
        <v>#REF!</v>
      </c>
      <c r="Y45" s="98">
        <f t="shared" si="27"/>
        <v>-4814.899999999994</v>
      </c>
      <c r="Z45" s="99" t="e">
        <f t="shared" si="27"/>
        <v>#REF!</v>
      </c>
    </row>
    <row r="46" spans="1:38" ht="18.95" customHeight="1" thickBot="1">
      <c r="A46" s="22"/>
      <c r="B46" s="203"/>
      <c r="C46" s="46"/>
      <c r="D46" s="130" t="s">
        <v>44</v>
      </c>
      <c r="E46" s="199">
        <f>E23-E42</f>
        <v>-13.027232046710857</v>
      </c>
      <c r="F46" s="200"/>
      <c r="G46" s="199" t="e">
        <f>G23-G42</f>
        <v>#REF!</v>
      </c>
      <c r="H46" s="200"/>
      <c r="I46" s="199" t="e">
        <f>I23-I42</f>
        <v>#REF!</v>
      </c>
      <c r="J46" s="200"/>
      <c r="K46" s="199" t="e">
        <f>K23-K42</f>
        <v>#REF!</v>
      </c>
      <c r="L46" s="200"/>
      <c r="M46" s="199" t="e">
        <f>M23-M42</f>
        <v>#REF!</v>
      </c>
      <c r="N46" s="200"/>
      <c r="O46" s="199" t="e">
        <f t="shared" si="27"/>
        <v>#REF!</v>
      </c>
      <c r="P46" s="200"/>
      <c r="Q46" s="199" t="e">
        <f t="shared" si="27"/>
        <v>#REF!</v>
      </c>
      <c r="R46" s="200"/>
      <c r="S46" s="199" t="e">
        <f t="shared" si="27"/>
        <v>#REF!</v>
      </c>
      <c r="T46" s="200"/>
      <c r="U46" s="199" t="e">
        <f t="shared" si="27"/>
        <v>#REF!</v>
      </c>
      <c r="V46" s="200"/>
      <c r="W46" s="199" t="e">
        <f t="shared" si="27"/>
        <v>#REF!</v>
      </c>
      <c r="X46" s="200"/>
      <c r="Y46" s="199" t="e">
        <f t="shared" si="27"/>
        <v>#REF!</v>
      </c>
      <c r="Z46" s="200"/>
      <c r="AA46" s="197"/>
      <c r="AB46" s="198"/>
      <c r="AC46" s="197"/>
      <c r="AD46" s="198"/>
      <c r="AE46" s="197"/>
      <c r="AF46" s="198"/>
      <c r="AG46" s="133"/>
      <c r="AH46" s="134"/>
      <c r="AI46" s="133"/>
      <c r="AJ46" s="134"/>
      <c r="AK46" s="133"/>
      <c r="AL46" s="134"/>
    </row>
    <row r="47" spans="1:26" ht="18.95" customHeight="1">
      <c r="A47" s="22"/>
      <c r="B47" s="203"/>
      <c r="C47" s="22" t="s">
        <v>48</v>
      </c>
      <c r="D47" s="54" t="s">
        <v>21</v>
      </c>
      <c r="E47" s="75" t="e">
        <f aca="true" t="shared" si="28" ref="E47:Z49">E20/E39*100</f>
        <v>#DIV/0!</v>
      </c>
      <c r="F47" s="76">
        <f t="shared" si="28"/>
        <v>200.11972137570746</v>
      </c>
      <c r="G47" s="75" t="e">
        <f t="shared" si="28"/>
        <v>#REF!</v>
      </c>
      <c r="H47" s="77" t="e">
        <f t="shared" si="28"/>
        <v>#REF!</v>
      </c>
      <c r="I47" s="78" t="e">
        <f t="shared" si="28"/>
        <v>#REF!</v>
      </c>
      <c r="J47" s="76" t="e">
        <f t="shared" si="28"/>
        <v>#REF!</v>
      </c>
      <c r="K47" s="75" t="e">
        <f t="shared" si="28"/>
        <v>#REF!</v>
      </c>
      <c r="L47" s="77" t="e">
        <f t="shared" si="28"/>
        <v>#REF!</v>
      </c>
      <c r="M47" s="78" t="e">
        <f t="shared" si="28"/>
        <v>#REF!</v>
      </c>
      <c r="N47" s="76" t="e">
        <f t="shared" si="28"/>
        <v>#REF!</v>
      </c>
      <c r="O47" s="75" t="e">
        <f t="shared" si="28"/>
        <v>#REF!</v>
      </c>
      <c r="P47" s="77" t="e">
        <f t="shared" si="28"/>
        <v>#REF!</v>
      </c>
      <c r="Q47" s="78" t="e">
        <f t="shared" si="28"/>
        <v>#REF!</v>
      </c>
      <c r="R47" s="76" t="e">
        <f t="shared" si="28"/>
        <v>#REF!</v>
      </c>
      <c r="S47" s="75" t="e">
        <f t="shared" si="28"/>
        <v>#REF!</v>
      </c>
      <c r="T47" s="77" t="e">
        <f t="shared" si="28"/>
        <v>#REF!</v>
      </c>
      <c r="U47" s="78" t="e">
        <f t="shared" si="28"/>
        <v>#REF!</v>
      </c>
      <c r="V47" s="76" t="e">
        <f t="shared" si="28"/>
        <v>#REF!</v>
      </c>
      <c r="W47" s="75" t="e">
        <f t="shared" si="28"/>
        <v>#REF!</v>
      </c>
      <c r="X47" s="77" t="e">
        <f t="shared" si="28"/>
        <v>#REF!</v>
      </c>
      <c r="Y47" s="75" t="e">
        <f t="shared" si="28"/>
        <v>#REF!</v>
      </c>
      <c r="Z47" s="77" t="e">
        <f t="shared" si="28"/>
        <v>#REF!</v>
      </c>
    </row>
    <row r="48" spans="1:26" ht="18.95" customHeight="1">
      <c r="A48" s="22"/>
      <c r="B48" s="203"/>
      <c r="C48" s="22"/>
      <c r="D48" s="57" t="s">
        <v>22</v>
      </c>
      <c r="E48" s="67" t="e">
        <f t="shared" si="28"/>
        <v>#DIV/0!</v>
      </c>
      <c r="F48" s="70">
        <f t="shared" si="28"/>
        <v>38.54178521300406</v>
      </c>
      <c r="G48" s="67" t="e">
        <f t="shared" si="28"/>
        <v>#REF!</v>
      </c>
      <c r="H48" s="68" t="e">
        <f t="shared" si="28"/>
        <v>#REF!</v>
      </c>
      <c r="I48" s="69" t="e">
        <f t="shared" si="28"/>
        <v>#REF!</v>
      </c>
      <c r="J48" s="70" t="e">
        <f t="shared" si="28"/>
        <v>#REF!</v>
      </c>
      <c r="K48" s="67" t="e">
        <f t="shared" si="28"/>
        <v>#REF!</v>
      </c>
      <c r="L48" s="68" t="e">
        <f t="shared" si="28"/>
        <v>#REF!</v>
      </c>
      <c r="M48" s="69" t="e">
        <f t="shared" si="28"/>
        <v>#REF!</v>
      </c>
      <c r="N48" s="70" t="e">
        <f t="shared" si="28"/>
        <v>#REF!</v>
      </c>
      <c r="O48" s="67" t="e">
        <f t="shared" si="28"/>
        <v>#REF!</v>
      </c>
      <c r="P48" s="68" t="e">
        <f t="shared" si="28"/>
        <v>#REF!</v>
      </c>
      <c r="Q48" s="69" t="e">
        <f t="shared" si="28"/>
        <v>#REF!</v>
      </c>
      <c r="R48" s="70" t="e">
        <f t="shared" si="28"/>
        <v>#REF!</v>
      </c>
      <c r="S48" s="67" t="e">
        <f t="shared" si="28"/>
        <v>#REF!</v>
      </c>
      <c r="T48" s="68" t="e">
        <f t="shared" si="28"/>
        <v>#REF!</v>
      </c>
      <c r="U48" s="69" t="e">
        <f t="shared" si="28"/>
        <v>#REF!</v>
      </c>
      <c r="V48" s="70" t="e">
        <f t="shared" si="28"/>
        <v>#REF!</v>
      </c>
      <c r="W48" s="67" t="e">
        <f t="shared" si="28"/>
        <v>#REF!</v>
      </c>
      <c r="X48" s="68" t="e">
        <f t="shared" si="28"/>
        <v>#REF!</v>
      </c>
      <c r="Y48" s="67" t="e">
        <f t="shared" si="28"/>
        <v>#REF!</v>
      </c>
      <c r="Z48" s="68" t="e">
        <f t="shared" si="28"/>
        <v>#REF!</v>
      </c>
    </row>
    <row r="49" spans="1:26" ht="18.95" customHeight="1" thickBot="1">
      <c r="A49" s="46"/>
      <c r="B49" s="204"/>
      <c r="C49" s="46"/>
      <c r="D49" s="47" t="s">
        <v>24</v>
      </c>
      <c r="E49" s="71">
        <f t="shared" si="28"/>
        <v>97.70684846606756</v>
      </c>
      <c r="F49" s="74">
        <f t="shared" si="28"/>
        <v>131.00540526913954</v>
      </c>
      <c r="G49" s="71">
        <f t="shared" si="28"/>
        <v>116.73267326732673</v>
      </c>
      <c r="H49" s="72" t="e">
        <f t="shared" si="28"/>
        <v>#REF!</v>
      </c>
      <c r="I49" s="73">
        <f t="shared" si="28"/>
        <v>82.39750445632798</v>
      </c>
      <c r="J49" s="74" t="e">
        <f t="shared" si="28"/>
        <v>#REF!</v>
      </c>
      <c r="K49" s="71">
        <f t="shared" si="28"/>
        <v>377.0491803278689</v>
      </c>
      <c r="L49" s="72" t="e">
        <f t="shared" si="28"/>
        <v>#REF!</v>
      </c>
      <c r="M49" s="73">
        <f t="shared" si="28"/>
        <v>106.92138882357551</v>
      </c>
      <c r="N49" s="74" t="e">
        <f t="shared" si="28"/>
        <v>#REF!</v>
      </c>
      <c r="O49" s="71">
        <f t="shared" si="28"/>
        <v>120.8219923788786</v>
      </c>
      <c r="P49" s="72" t="e">
        <f t="shared" si="28"/>
        <v>#REF!</v>
      </c>
      <c r="Q49" s="73">
        <f t="shared" si="28"/>
        <v>102.6190476190476</v>
      </c>
      <c r="R49" s="74" t="e">
        <f t="shared" si="28"/>
        <v>#REF!</v>
      </c>
      <c r="S49" s="71">
        <f t="shared" si="28"/>
        <v>109.37273317298515</v>
      </c>
      <c r="T49" s="72" t="e">
        <f t="shared" si="28"/>
        <v>#REF!</v>
      </c>
      <c r="U49" s="73">
        <f t="shared" si="28"/>
        <v>68.70411745930419</v>
      </c>
      <c r="V49" s="74" t="e">
        <f t="shared" si="28"/>
        <v>#REF!</v>
      </c>
      <c r="W49" s="71">
        <f t="shared" si="28"/>
        <v>87.33682918665625</v>
      </c>
      <c r="X49" s="72" t="e">
        <f t="shared" si="28"/>
        <v>#REF!</v>
      </c>
      <c r="Y49" s="71">
        <f t="shared" si="28"/>
        <v>96.34467784669344</v>
      </c>
      <c r="Z49" s="72" t="e">
        <f t="shared" si="28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2022-11-18T02:31:53Z</dcterms:modified>
  <cp:category/>
  <cp:version/>
  <cp:contentType/>
  <cp:contentStatus/>
</cp:coreProperties>
</file>