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29040" windowHeight="15720" tabRatio="305" activeTab="0"/>
  </bookViews>
  <sheets>
    <sheet name="10品目別管理表 (令和5年8月)" sheetId="32" r:id="rId1"/>
    <sheet name="(令和5年7月)" sheetId="29" r:id="rId2"/>
    <sheet name="(令和5年6月)" sheetId="31" r:id="rId3"/>
    <sheet name="(令和5年5月)" sheetId="30" r:id="rId4"/>
    <sheet name="(令和5年4月)" sheetId="26" r:id="rId5"/>
    <sheet name="(令和5年3月)" sheetId="28" r:id="rId6"/>
    <sheet name="(令和5年2月)" sheetId="27" r:id="rId7"/>
    <sheet name="(令和5年1月)" sheetId="25" r:id="rId8"/>
    <sheet name="(令和4年12月)" sheetId="24" r:id="rId9"/>
    <sheet name="(令和4年11月)" sheetId="22" r:id="rId10"/>
    <sheet name="(令和4年10月)" sheetId="23" r:id="rId11"/>
    <sheet name="(令和4年9月)" sheetId="21" r:id="rId12"/>
    <sheet name="(令和4年8月)" sheetId="20" r:id="rId13"/>
    <sheet name="(令和4年7月)" sheetId="19" r:id="rId14"/>
    <sheet name="(令和4年6月) " sheetId="17" r:id="rId15"/>
    <sheet name="(令和4年5月) " sheetId="9" r:id="rId16"/>
  </sheets>
  <definedNames>
    <definedName name="_xlnm.Print_Area" localSheetId="10">'(令和4年10月)'!$A$1:$Z$49</definedName>
    <definedName name="_xlnm.Print_Area" localSheetId="9">'(令和4年11月)'!$A$1:$Z$49</definedName>
    <definedName name="_xlnm.Print_Area" localSheetId="8">'(令和4年12月)'!$A$1:$Z$49</definedName>
    <definedName name="_xlnm.Print_Area" localSheetId="15">'(令和4年5月) '!$A$1:$Z$49</definedName>
    <definedName name="_xlnm.Print_Area" localSheetId="14">'(令和4年6月) '!$A$1:$Z$49</definedName>
    <definedName name="_xlnm.Print_Area" localSheetId="13">'(令和4年7月)'!$A$1:$Z$49</definedName>
    <definedName name="_xlnm.Print_Area" localSheetId="12">'(令和4年8月)'!$A$1:$Z$49</definedName>
    <definedName name="_xlnm.Print_Area" localSheetId="11">'(令和4年9月)'!$A$1:$Z$49</definedName>
    <definedName name="_xlnm.Print_Area" localSheetId="7">'(令和5年1月)'!$A$1:$Z$49</definedName>
    <definedName name="_xlnm.Print_Area" localSheetId="6">'(令和5年2月)'!$A$1:$Z$49</definedName>
    <definedName name="_xlnm.Print_Area" localSheetId="5">'(令和5年3月)'!$A$1:$Z$49</definedName>
    <definedName name="_xlnm.Print_Area" localSheetId="4">'(令和5年4月)'!$A$1:$Z$49</definedName>
    <definedName name="_xlnm.Print_Area" localSheetId="3">'(令和5年5月)'!$A$1:$Z$49</definedName>
    <definedName name="_xlnm.Print_Area" localSheetId="2">'(令和5年6月)'!$A$1:$Z$49</definedName>
    <definedName name="_xlnm.Print_Area" localSheetId="1">'(令和5年7月)'!$A$1:$Z$49</definedName>
    <definedName name="_xlnm.Print_Area" localSheetId="0">'10品目別管理表 (令和5年8月)'!$A$1:$Z$49</definedName>
  </definedNames>
  <calcPr calcId="191029"/>
</workbook>
</file>

<file path=xl/sharedStrings.xml><?xml version="1.0" encoding="utf-8"?>
<sst xmlns="http://schemas.openxmlformats.org/spreadsheetml/2006/main" count="2048" uniqueCount="79">
  <si>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</si>
  <si>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</si>
  <si>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</si>
  <si>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</si>
  <si>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</si>
  <si>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</si>
  <si>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</si>
  <si>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</si>
  <si>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</si>
  <si>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</si>
  <si>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</si>
  <si>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</si>
  <si>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</si>
  <si>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</si>
  <si>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</si>
  <si>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</si>
  <si>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</si>
  <si>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</si>
  <si>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</si>
  <si>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</si>
  <si>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</si>
  <si>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</si>
  <si>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</si>
  <si>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</si>
  <si>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</si>
  <si>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</si>
  <si>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</si>
  <si>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</si>
  <si>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</si>
  <si>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</si>
  <si>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</si>
  <si>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</si>
  <si>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</si>
  <si>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</si>
  <si>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</si>
  <si>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</si>
  <si>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</si>
  <si>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</si>
  <si>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</si>
  <si>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</si>
  <si>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</si>
  <si>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</si>
  <si>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</si>
  <si>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</si>
  <si>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</si>
  <si>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</si>
  <si>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</si>
  <si>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</si>
  <si>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</si>
  <si>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</si>
  <si>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</si>
  <si>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</si>
  <si>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</si>
  <si>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</si>
  <si>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</si>
  <si>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</si>
  <si>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</si>
  <si>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</si>
  <si>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</si>
  <si>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</si>
  <si>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</si>
  <si>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</si>
  <si>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</si>
  <si>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</si>
  <si>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</si>
  <si>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</si>
  <si>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</si>
  <si>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</si>
  <si>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</si>
  <si>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</si>
  <si>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</si>
  <si>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</si>
  <si>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</si>
  <si>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</si>
  <si>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</si>
  <si>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</si>
  <si>
    <t>令和5年6月</t>
  </si>
  <si>
    <t>令和5年7月</t>
  </si>
  <si>
    <t>令和5年8月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</si>
</sst>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1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22" xfId="0" applyFont="1" applyBorder="1" applyAlignment="1">
      <alignment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9" xfId="22" applyBorder="1" applyAlignment="1">
      <alignment vertical="justify"/>
      <protection/>
    </xf>
    <xf numFmtId="0" fontId="10" fillId="0" borderId="60" xfId="0" applyFont="1" applyBorder="1" applyAlignment="1">
      <alignment horizontal="center"/>
    </xf>
    <xf numFmtId="178" fontId="2" fillId="0" borderId="23" xfId="22" applyNumberFormat="1" applyBorder="1" applyAlignment="1">
      <alignment horizontal="center"/>
      <protection/>
    </xf>
    <xf numFmtId="178" fontId="2" fillId="0" borderId="61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61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7" fontId="10" fillId="0" borderId="57" xfId="0" applyNumberFormat="1" applyFont="1" applyBorder="1" applyAlignment="1">
      <alignment horizontal="center"/>
    </xf>
    <xf numFmtId="177" fontId="10" fillId="0" borderId="60" xfId="0" applyNumberFormat="1" applyFont="1" applyBorder="1" applyAlignment="1">
      <alignment horizontal="center"/>
    </xf>
    <xf numFmtId="0" fontId="2" fillId="0" borderId="61" xfId="22" applyBorder="1" applyAlignment="1">
      <alignment horizontal="center"/>
      <protection/>
    </xf>
    <xf numFmtId="176" fontId="2" fillId="2" borderId="23" xfId="22" applyNumberFormat="1" applyFill="1" applyBorder="1" applyAlignment="1">
      <alignment horizontal="center"/>
      <protection/>
    </xf>
    <xf numFmtId="0" fontId="2" fillId="2" borderId="61" xfId="22" applyFill="1" applyBorder="1" applyAlignment="1">
      <alignment horizontal="center"/>
      <protection/>
    </xf>
    <xf numFmtId="0" fontId="10" fillId="2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10" fillId="2" borderId="57" xfId="0" applyNumberFormat="1" applyFont="1" applyFill="1" applyBorder="1" applyAlignment="1">
      <alignment horizontal="center"/>
    </xf>
    <xf numFmtId="177" fontId="10" fillId="2" borderId="58" xfId="0" applyNumberFormat="1" applyFont="1" applyFill="1" applyBorder="1" applyAlignment="1">
      <alignment horizontal="center"/>
    </xf>
    <xf numFmtId="176" fontId="2" fillId="2" borderId="61" xfId="22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701E-BD44-4E95-BE7F-06D90BEB18A4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78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809.5</v>
      </c>
      <c r="F5" s="14">
        <v>84218</v>
      </c>
      <c r="G5" s="15">
        <v>30</v>
      </c>
      <c r="H5" s="16">
        <v>5460</v>
      </c>
      <c r="I5" s="13">
        <v>1150</v>
      </c>
      <c r="J5" s="14">
        <v>1031837</v>
      </c>
      <c r="K5" s="17">
        <v>2329</v>
      </c>
      <c r="L5" s="18">
        <v>4594944</v>
      </c>
      <c r="M5" s="13">
        <v>1395.9</v>
      </c>
      <c r="N5" s="75">
        <v>146076</v>
      </c>
      <c r="O5" s="19">
        <v>937</v>
      </c>
      <c r="P5" s="18">
        <v>126536</v>
      </c>
      <c r="Q5" s="13">
        <v>11836.8</v>
      </c>
      <c r="R5" s="14">
        <v>1806241</v>
      </c>
      <c r="S5" s="19">
        <v>23451.7</v>
      </c>
      <c r="T5" s="18">
        <v>5946960</v>
      </c>
      <c r="U5" s="13">
        <v>2361.4</v>
      </c>
      <c r="V5" s="14">
        <v>741061</v>
      </c>
      <c r="W5" s="13">
        <v>1052.9</v>
      </c>
      <c r="X5" s="18">
        <v>94300.5</v>
      </c>
      <c r="Y5" s="20">
        <f aca="true" t="shared" si="0" ref="Y5:Z19">+W5+U5+S5+Q5+O5+M5+K5+I5+G5+E5</f>
        <v>45354.200000000004</v>
      </c>
      <c r="Z5" s="21">
        <f t="shared" si="0"/>
        <v>14577633.5</v>
      </c>
    </row>
    <row r="6" spans="1:26" ht="18.95" customHeight="1">
      <c r="A6" s="7"/>
      <c r="B6" s="22"/>
      <c r="C6" s="83"/>
      <c r="D6" s="81" t="s">
        <v>22</v>
      </c>
      <c r="E6" s="23">
        <v>586</v>
      </c>
      <c r="F6" s="24">
        <v>42703</v>
      </c>
      <c r="G6" s="25">
        <v>30</v>
      </c>
      <c r="H6" s="26">
        <v>5460</v>
      </c>
      <c r="I6" s="27">
        <v>1172</v>
      </c>
      <c r="J6" s="21">
        <v>942136</v>
      </c>
      <c r="K6" s="25">
        <v>1866.3</v>
      </c>
      <c r="L6" s="26">
        <v>3681609</v>
      </c>
      <c r="M6" s="27">
        <v>1222.3</v>
      </c>
      <c r="N6" s="76">
        <v>164245</v>
      </c>
      <c r="O6" s="25">
        <v>896</v>
      </c>
      <c r="P6" s="26">
        <v>58558</v>
      </c>
      <c r="Q6" s="27">
        <v>11357.9</v>
      </c>
      <c r="R6" s="21">
        <v>1765231.5</v>
      </c>
      <c r="S6" s="25">
        <v>22701.5</v>
      </c>
      <c r="T6" s="26">
        <v>6176361</v>
      </c>
      <c r="U6" s="27">
        <v>2408.1</v>
      </c>
      <c r="V6" s="21">
        <v>685675</v>
      </c>
      <c r="W6" s="27">
        <v>1253.3999999999999</v>
      </c>
      <c r="X6" s="26">
        <v>140716</v>
      </c>
      <c r="Y6" s="20">
        <f t="shared" si="0"/>
        <v>43493.50000000001</v>
      </c>
      <c r="Z6" s="21">
        <f t="shared" si="0"/>
        <v>13662694.5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1548.9</v>
      </c>
      <c r="F7" s="36">
        <v>277645</v>
      </c>
      <c r="G7" s="29">
        <v>151</v>
      </c>
      <c r="H7" s="30">
        <v>74118</v>
      </c>
      <c r="I7" s="31">
        <v>1976</v>
      </c>
      <c r="J7" s="32">
        <v>2235757</v>
      </c>
      <c r="K7" s="77">
        <v>6976.999999999999</v>
      </c>
      <c r="L7" s="30">
        <v>4222595</v>
      </c>
      <c r="M7" s="23">
        <v>1501.3</v>
      </c>
      <c r="N7" s="24">
        <v>247393.25</v>
      </c>
      <c r="O7" s="33">
        <v>3126</v>
      </c>
      <c r="P7" s="34">
        <v>713876</v>
      </c>
      <c r="Q7" s="23">
        <v>33125.399999999994</v>
      </c>
      <c r="R7" s="24">
        <v>5222862</v>
      </c>
      <c r="S7" s="33">
        <v>30278.2</v>
      </c>
      <c r="T7" s="34">
        <v>2907821</v>
      </c>
      <c r="U7" s="23">
        <v>3952.5</v>
      </c>
      <c r="V7" s="24">
        <v>1817548.5</v>
      </c>
      <c r="W7" s="23">
        <v>1229.2</v>
      </c>
      <c r="X7" s="34">
        <v>298835</v>
      </c>
      <c r="Y7" s="31">
        <f t="shared" si="0"/>
        <v>83865.49999999999</v>
      </c>
      <c r="Z7" s="24">
        <f t="shared" si="0"/>
        <v>18018450.75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155</v>
      </c>
      <c r="F8" s="14">
        <v>24898</v>
      </c>
      <c r="G8" s="15">
        <v>156.14600000000002</v>
      </c>
      <c r="H8" s="16">
        <v>80400</v>
      </c>
      <c r="I8" s="13">
        <v>417</v>
      </c>
      <c r="J8" s="14">
        <v>87497.72727272728</v>
      </c>
      <c r="K8" s="17">
        <v>1</v>
      </c>
      <c r="L8" s="18">
        <v>648</v>
      </c>
      <c r="M8" s="13">
        <v>4610</v>
      </c>
      <c r="N8" s="75">
        <v>725048</v>
      </c>
      <c r="O8" s="19">
        <v>0</v>
      </c>
      <c r="P8" s="18">
        <v>0</v>
      </c>
      <c r="Q8" s="13">
        <v>6655</v>
      </c>
      <c r="R8" s="14">
        <v>1268348</v>
      </c>
      <c r="S8" s="19">
        <v>20683</v>
      </c>
      <c r="T8" s="18">
        <v>2127300</v>
      </c>
      <c r="U8" s="13">
        <v>840</v>
      </c>
      <c r="V8" s="14">
        <v>71438.3953488372</v>
      </c>
      <c r="W8" s="13">
        <v>74</v>
      </c>
      <c r="X8" s="18">
        <v>2930</v>
      </c>
      <c r="Y8" s="13">
        <f t="shared" si="0"/>
        <v>33591.146</v>
      </c>
      <c r="Z8" s="14">
        <f t="shared" si="0"/>
        <v>4388508.122621565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130.969</v>
      </c>
      <c r="H9" s="26">
        <v>74200</v>
      </c>
      <c r="I9" s="27">
        <v>216</v>
      </c>
      <c r="J9" s="21">
        <v>64980.63636363637</v>
      </c>
      <c r="K9" s="25">
        <v>0</v>
      </c>
      <c r="L9" s="26">
        <v>9</v>
      </c>
      <c r="M9" s="27">
        <v>4875</v>
      </c>
      <c r="N9" s="76">
        <v>875865</v>
      </c>
      <c r="O9" s="25">
        <v>0</v>
      </c>
      <c r="P9" s="26">
        <v>0</v>
      </c>
      <c r="Q9" s="27">
        <v>6412</v>
      </c>
      <c r="R9" s="21">
        <v>1105664</v>
      </c>
      <c r="S9" s="25">
        <v>22546</v>
      </c>
      <c r="T9" s="26">
        <v>2307698</v>
      </c>
      <c r="U9" s="27">
        <v>541</v>
      </c>
      <c r="V9" s="21">
        <v>45880.651162790695</v>
      </c>
      <c r="W9" s="27">
        <v>36</v>
      </c>
      <c r="X9" s="26">
        <v>1630</v>
      </c>
      <c r="Y9" s="20">
        <f t="shared" si="0"/>
        <v>34916.969</v>
      </c>
      <c r="Z9" s="21">
        <f t="shared" si="0"/>
        <v>4501839.287526427</v>
      </c>
    </row>
    <row r="10" spans="1:26" ht="18.95" customHeight="1" thickBot="1">
      <c r="A10" s="7"/>
      <c r="B10" s="22"/>
      <c r="C10" s="84"/>
      <c r="D10" s="28" t="s">
        <v>24</v>
      </c>
      <c r="E10" s="35">
        <v>131</v>
      </c>
      <c r="F10" s="36">
        <v>19992</v>
      </c>
      <c r="G10" s="29">
        <v>201.42900000000003</v>
      </c>
      <c r="H10" s="30">
        <v>108481</v>
      </c>
      <c r="I10" s="37">
        <v>741</v>
      </c>
      <c r="J10" s="38">
        <v>108061.45454545454</v>
      </c>
      <c r="K10" s="77">
        <v>100</v>
      </c>
      <c r="L10" s="30">
        <v>3024</v>
      </c>
      <c r="M10" s="35">
        <v>8302</v>
      </c>
      <c r="N10" s="36">
        <v>1601245</v>
      </c>
      <c r="O10" s="29">
        <v>0</v>
      </c>
      <c r="P10" s="30">
        <v>0</v>
      </c>
      <c r="Q10" s="35">
        <v>13304</v>
      </c>
      <c r="R10" s="36">
        <v>1889355</v>
      </c>
      <c r="S10" s="29">
        <v>6434</v>
      </c>
      <c r="T10" s="30">
        <v>777958</v>
      </c>
      <c r="U10" s="35">
        <v>1384</v>
      </c>
      <c r="V10" s="36">
        <v>87549.53488372093</v>
      </c>
      <c r="W10" s="35">
        <v>371</v>
      </c>
      <c r="X10" s="30">
        <v>19708</v>
      </c>
      <c r="Y10" s="37">
        <f t="shared" si="0"/>
        <v>30968.429</v>
      </c>
      <c r="Z10" s="36">
        <f t="shared" si="0"/>
        <v>4615373.989429175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2321</v>
      </c>
      <c r="R11" s="14">
        <v>622225</v>
      </c>
      <c r="S11" s="19">
        <v>0</v>
      </c>
      <c r="T11" s="18">
        <v>0</v>
      </c>
      <c r="U11" s="13">
        <v>64</v>
      </c>
      <c r="V11" s="14">
        <v>23810</v>
      </c>
      <c r="W11" s="13">
        <v>0</v>
      </c>
      <c r="X11" s="18">
        <v>0</v>
      </c>
      <c r="Y11" s="13">
        <f>+W11+U11+S11+Q11+O11+M11+K11+I11+G11+E11</f>
        <v>2475</v>
      </c>
      <c r="Z11" s="14">
        <f t="shared" si="0"/>
        <v>736035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9659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2234.5</v>
      </c>
      <c r="R12" s="21">
        <v>569145.1</v>
      </c>
      <c r="S12" s="25">
        <v>0</v>
      </c>
      <c r="T12" s="26">
        <v>0</v>
      </c>
      <c r="U12" s="27">
        <v>38</v>
      </c>
      <c r="V12" s="21">
        <v>5055</v>
      </c>
      <c r="W12" s="27">
        <v>2</v>
      </c>
      <c r="X12" s="26">
        <v>1200</v>
      </c>
      <c r="Y12" s="20">
        <f aca="true" t="shared" si="1" ref="Y12:Y19">+W12+U12+S12+Q12+O12+M12+K12+I12+G12+E12</f>
        <v>2389.5</v>
      </c>
      <c r="Z12" s="21">
        <f t="shared" si="0"/>
        <v>675059.1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80</v>
      </c>
      <c r="J13" s="38">
        <v>20016.3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7896.5</v>
      </c>
      <c r="R13" s="36">
        <v>2145147.7</v>
      </c>
      <c r="S13" s="29">
        <v>2</v>
      </c>
      <c r="T13" s="30">
        <v>1885</v>
      </c>
      <c r="U13" s="35">
        <v>498</v>
      </c>
      <c r="V13" s="36">
        <v>122482</v>
      </c>
      <c r="W13" s="35">
        <v>17</v>
      </c>
      <c r="X13" s="30">
        <v>42185</v>
      </c>
      <c r="Y13" s="37">
        <f t="shared" si="1"/>
        <v>8707.6</v>
      </c>
      <c r="Z13" s="36">
        <f t="shared" si="0"/>
        <v>2545716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41</v>
      </c>
      <c r="N14" s="75">
        <v>1107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41</v>
      </c>
      <c r="Z14" s="14">
        <f t="shared" si="0"/>
        <v>1107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525</v>
      </c>
      <c r="N15" s="76">
        <v>50462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525</v>
      </c>
      <c r="Z15" s="24">
        <f t="shared" si="0"/>
        <v>50462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3319</v>
      </c>
      <c r="N16" s="36">
        <v>696015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3319</v>
      </c>
      <c r="Z16" s="36">
        <f t="shared" si="0"/>
        <v>696015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63</v>
      </c>
      <c r="F17" s="14">
        <v>16566</v>
      </c>
      <c r="G17" s="19">
        <v>785</v>
      </c>
      <c r="H17" s="18">
        <v>235844</v>
      </c>
      <c r="I17" s="13">
        <v>204</v>
      </c>
      <c r="J17" s="14">
        <v>139672</v>
      </c>
      <c r="K17" s="19">
        <v>74</v>
      </c>
      <c r="L17" s="18">
        <v>53310</v>
      </c>
      <c r="M17" s="13">
        <v>803.112</v>
      </c>
      <c r="N17" s="75">
        <v>410526</v>
      </c>
      <c r="O17" s="19">
        <v>3293</v>
      </c>
      <c r="P17" s="18">
        <v>1306543</v>
      </c>
      <c r="Q17" s="13">
        <v>3932</v>
      </c>
      <c r="R17" s="14">
        <v>1076365</v>
      </c>
      <c r="S17" s="19">
        <v>281</v>
      </c>
      <c r="T17" s="18">
        <v>64140</v>
      </c>
      <c r="U17" s="13">
        <v>0</v>
      </c>
      <c r="V17" s="14">
        <v>0</v>
      </c>
      <c r="W17" s="13">
        <v>5727.876</v>
      </c>
      <c r="X17" s="18">
        <v>1264059</v>
      </c>
      <c r="Y17" s="41">
        <f t="shared" si="1"/>
        <v>15162.988</v>
      </c>
      <c r="Z17" s="42">
        <f t="shared" si="0"/>
        <v>4567025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60</v>
      </c>
      <c r="F18" s="21">
        <v>12584</v>
      </c>
      <c r="G18" s="25">
        <v>811</v>
      </c>
      <c r="H18" s="26">
        <v>243574</v>
      </c>
      <c r="I18" s="27">
        <v>188</v>
      </c>
      <c r="J18" s="21">
        <v>121567</v>
      </c>
      <c r="K18" s="25">
        <v>64</v>
      </c>
      <c r="L18" s="26">
        <v>45635</v>
      </c>
      <c r="M18" s="27">
        <v>1171.112</v>
      </c>
      <c r="N18" s="21">
        <v>451149</v>
      </c>
      <c r="O18" s="25">
        <v>3185</v>
      </c>
      <c r="P18" s="26">
        <v>1267710</v>
      </c>
      <c r="Q18" s="27">
        <v>3938</v>
      </c>
      <c r="R18" s="21">
        <v>1067751</v>
      </c>
      <c r="S18" s="25">
        <v>234</v>
      </c>
      <c r="T18" s="26">
        <v>57338</v>
      </c>
      <c r="U18" s="27">
        <v>8</v>
      </c>
      <c r="V18" s="21">
        <v>1760</v>
      </c>
      <c r="W18" s="27">
        <v>5615.246</v>
      </c>
      <c r="X18" s="26">
        <v>1238965</v>
      </c>
      <c r="Y18" s="23">
        <f t="shared" si="1"/>
        <v>15274.358</v>
      </c>
      <c r="Z18" s="24">
        <f t="shared" si="0"/>
        <v>4508033</v>
      </c>
    </row>
    <row r="19" spans="1:26" ht="18.95" customHeight="1" thickBot="1">
      <c r="A19" s="7"/>
      <c r="B19" s="22"/>
      <c r="C19" s="84"/>
      <c r="D19" s="43" t="s">
        <v>24</v>
      </c>
      <c r="E19" s="23">
        <v>393.008</v>
      </c>
      <c r="F19" s="24">
        <v>81634</v>
      </c>
      <c r="G19" s="33">
        <v>1227</v>
      </c>
      <c r="H19" s="34">
        <v>398389</v>
      </c>
      <c r="I19" s="23">
        <v>406</v>
      </c>
      <c r="J19" s="24">
        <v>243644</v>
      </c>
      <c r="K19" s="78">
        <v>183</v>
      </c>
      <c r="L19" s="34">
        <v>129440</v>
      </c>
      <c r="M19" s="23">
        <v>1200.152</v>
      </c>
      <c r="N19" s="24">
        <v>464175</v>
      </c>
      <c r="O19" s="33">
        <v>1782</v>
      </c>
      <c r="P19" s="34">
        <v>783413</v>
      </c>
      <c r="Q19" s="23">
        <v>7562</v>
      </c>
      <c r="R19" s="24">
        <v>2193811</v>
      </c>
      <c r="S19" s="33">
        <v>196</v>
      </c>
      <c r="T19" s="34">
        <v>38944</v>
      </c>
      <c r="U19" s="23">
        <v>54</v>
      </c>
      <c r="V19" s="24">
        <v>11880</v>
      </c>
      <c r="W19" s="23">
        <v>6504.437199999999</v>
      </c>
      <c r="X19" s="34">
        <v>1577113</v>
      </c>
      <c r="Y19" s="35">
        <f t="shared" si="1"/>
        <v>19507.597200000004</v>
      </c>
      <c r="Z19" s="36">
        <f t="shared" si="0"/>
        <v>5922443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1027.5</v>
      </c>
      <c r="F20" s="14">
        <f aca="true" t="shared" si="2" ref="F20:X22">F5+F8+F11+F14+F17</f>
        <v>125682</v>
      </c>
      <c r="G20" s="19">
        <f>G5+G8+G11+G14+G17</f>
        <v>1046.146</v>
      </c>
      <c r="H20" s="18">
        <f t="shared" si="2"/>
        <v>396704</v>
      </c>
      <c r="I20" s="13">
        <f t="shared" si="2"/>
        <v>1771</v>
      </c>
      <c r="J20" s="14">
        <f t="shared" si="2"/>
        <v>1259006.7272727273</v>
      </c>
      <c r="K20" s="19">
        <f t="shared" si="2"/>
        <v>2404</v>
      </c>
      <c r="L20" s="18">
        <f t="shared" si="2"/>
        <v>4648902</v>
      </c>
      <c r="M20" s="13">
        <f t="shared" si="2"/>
        <v>6865.012</v>
      </c>
      <c r="N20" s="14">
        <f t="shared" si="2"/>
        <v>1297757</v>
      </c>
      <c r="O20" s="19">
        <f t="shared" si="2"/>
        <v>4230</v>
      </c>
      <c r="P20" s="18">
        <f t="shared" si="2"/>
        <v>1433079</v>
      </c>
      <c r="Q20" s="13">
        <f t="shared" si="2"/>
        <v>24744.8</v>
      </c>
      <c r="R20" s="14">
        <f t="shared" si="2"/>
        <v>4773179</v>
      </c>
      <c r="S20" s="19">
        <f t="shared" si="2"/>
        <v>44415.7</v>
      </c>
      <c r="T20" s="18">
        <f t="shared" si="2"/>
        <v>8138400</v>
      </c>
      <c r="U20" s="13">
        <f t="shared" si="2"/>
        <v>3265.4</v>
      </c>
      <c r="V20" s="14">
        <f t="shared" si="2"/>
        <v>836309.3953488372</v>
      </c>
      <c r="W20" s="13">
        <f t="shared" si="2"/>
        <v>6854.776</v>
      </c>
      <c r="X20" s="18">
        <f t="shared" si="2"/>
        <v>1361289.5</v>
      </c>
      <c r="Y20" s="31">
        <f aca="true" t="shared" si="3" ref="Y20:Z22">+Y17+Y14+Y11+Y8+Y5</f>
        <v>96624.334</v>
      </c>
      <c r="Z20" s="32">
        <f t="shared" si="3"/>
        <v>24270308.622621566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806</v>
      </c>
      <c r="F21" s="21">
        <f t="shared" si="4"/>
        <v>81199</v>
      </c>
      <c r="G21" s="25">
        <f t="shared" si="4"/>
        <v>1046.969</v>
      </c>
      <c r="H21" s="26">
        <f t="shared" si="4"/>
        <v>398234</v>
      </c>
      <c r="I21" s="27">
        <f t="shared" si="4"/>
        <v>1601</v>
      </c>
      <c r="J21" s="21">
        <f t="shared" si="4"/>
        <v>1138342.6363636362</v>
      </c>
      <c r="K21" s="25">
        <f t="shared" si="4"/>
        <v>1930.3</v>
      </c>
      <c r="L21" s="26">
        <f t="shared" si="4"/>
        <v>3727253</v>
      </c>
      <c r="M21" s="27">
        <f t="shared" si="4"/>
        <v>7808.412</v>
      </c>
      <c r="N21" s="21">
        <f t="shared" si="4"/>
        <v>1556721</v>
      </c>
      <c r="O21" s="25">
        <f t="shared" si="4"/>
        <v>4081</v>
      </c>
      <c r="P21" s="26">
        <f t="shared" si="4"/>
        <v>1326268</v>
      </c>
      <c r="Q21" s="27">
        <f t="shared" si="4"/>
        <v>23942.4</v>
      </c>
      <c r="R21" s="21">
        <f t="shared" si="4"/>
        <v>4507791.6</v>
      </c>
      <c r="S21" s="25">
        <f t="shared" si="4"/>
        <v>45481.5</v>
      </c>
      <c r="T21" s="26">
        <f t="shared" si="4"/>
        <v>8541397</v>
      </c>
      <c r="U21" s="27">
        <f t="shared" si="2"/>
        <v>2995.1</v>
      </c>
      <c r="V21" s="21">
        <f t="shared" si="2"/>
        <v>738370.6511627907</v>
      </c>
      <c r="W21" s="27">
        <f t="shared" si="2"/>
        <v>6906.646</v>
      </c>
      <c r="X21" s="26">
        <f t="shared" si="2"/>
        <v>1382511</v>
      </c>
      <c r="Y21" s="23">
        <f t="shared" si="3"/>
        <v>96599.327</v>
      </c>
      <c r="Z21" s="24">
        <f t="shared" si="3"/>
        <v>23398087.887526426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2072.908</v>
      </c>
      <c r="F22" s="24">
        <f t="shared" si="2"/>
        <v>379271</v>
      </c>
      <c r="G22" s="33">
        <f t="shared" si="2"/>
        <v>1774.429</v>
      </c>
      <c r="H22" s="34">
        <f t="shared" si="2"/>
        <v>775988</v>
      </c>
      <c r="I22" s="23">
        <f t="shared" si="2"/>
        <v>3203</v>
      </c>
      <c r="J22" s="24">
        <f t="shared" si="2"/>
        <v>2607478.7545454544</v>
      </c>
      <c r="K22" s="33">
        <f t="shared" si="2"/>
        <v>7259.999999999999</v>
      </c>
      <c r="L22" s="34">
        <f t="shared" si="2"/>
        <v>4355059</v>
      </c>
      <c r="M22" s="23">
        <f t="shared" si="2"/>
        <v>14341.552</v>
      </c>
      <c r="N22" s="24">
        <f t="shared" si="2"/>
        <v>3027828.25</v>
      </c>
      <c r="O22" s="33">
        <f t="shared" si="2"/>
        <v>4908</v>
      </c>
      <c r="P22" s="34">
        <f t="shared" si="2"/>
        <v>1497289</v>
      </c>
      <c r="Q22" s="23">
        <f t="shared" si="2"/>
        <v>61887.899999999994</v>
      </c>
      <c r="R22" s="24">
        <f t="shared" si="2"/>
        <v>11451175.7</v>
      </c>
      <c r="S22" s="33">
        <f t="shared" si="2"/>
        <v>36910.2</v>
      </c>
      <c r="T22" s="34">
        <f t="shared" si="2"/>
        <v>3726608</v>
      </c>
      <c r="U22" s="23">
        <f t="shared" si="2"/>
        <v>5888.5</v>
      </c>
      <c r="V22" s="24">
        <f t="shared" si="2"/>
        <v>2039460.034883721</v>
      </c>
      <c r="W22" s="23">
        <f t="shared" si="2"/>
        <v>8121.637199999999</v>
      </c>
      <c r="X22" s="34">
        <f t="shared" si="2"/>
        <v>1937841</v>
      </c>
      <c r="Y22" s="23">
        <f t="shared" si="3"/>
        <v>146368.1262</v>
      </c>
      <c r="Z22" s="24">
        <f t="shared" si="3"/>
        <v>31797998.739429176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46.72151783903233</v>
      </c>
      <c r="F23" s="175"/>
      <c r="G23" s="174">
        <f>(G20+G21)/(G22+G41)*100</f>
        <v>58.96628457599429</v>
      </c>
      <c r="H23" s="175"/>
      <c r="I23" s="174">
        <f>(I20+I21)/(I22+I41)*100</f>
        <v>54.07312379730597</v>
      </c>
      <c r="J23" s="175"/>
      <c r="K23" s="174">
        <f>(K20+K21)/(K22+K41)*100</f>
        <v>30.85723642525078</v>
      </c>
      <c r="L23" s="175"/>
      <c r="M23" s="174">
        <f>(M20+M21)/(M22+M41)*100</f>
        <v>49.5280307119598</v>
      </c>
      <c r="N23" s="175"/>
      <c r="O23" s="174">
        <f>(O20+O21)/(O22+O41)*100</f>
        <v>85.97289748629358</v>
      </c>
      <c r="P23" s="175"/>
      <c r="Q23" s="174">
        <f>(Q20+Q21)/(Q22+Q41)*100</f>
        <v>39.5916515278914</v>
      </c>
      <c r="R23" s="175"/>
      <c r="S23" s="174">
        <f>(S20+S21)/(S22+S41)*100</f>
        <v>120.04508173735616</v>
      </c>
      <c r="T23" s="175"/>
      <c r="U23" s="174">
        <f>(U20+U21)/(U22+U41)*100</f>
        <v>54.407432191679625</v>
      </c>
      <c r="V23" s="175"/>
      <c r="W23" s="174">
        <f>(W20+W21)/(W22+W41)*100</f>
        <v>84.45105893016816</v>
      </c>
      <c r="X23" s="175"/>
      <c r="Y23" s="174">
        <f>(Y20+Y21)/(Y22+Y41)*100</f>
        <v>66.01169720553551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182965.6694846081</v>
      </c>
      <c r="F24" s="177"/>
      <c r="G24" s="178">
        <f>H22/G22*1000</f>
        <v>437317.01860147686</v>
      </c>
      <c r="H24" s="179"/>
      <c r="I24" s="180">
        <f>J22/I22*1000</f>
        <v>814073.916498737</v>
      </c>
      <c r="J24" s="181"/>
      <c r="K24" s="178">
        <f>L22/K22*1000</f>
        <v>599870.3856749312</v>
      </c>
      <c r="L24" s="179"/>
      <c r="M24" s="180">
        <f>N22/M22*1000</f>
        <v>211122.77457837202</v>
      </c>
      <c r="N24" s="181"/>
      <c r="O24" s="178">
        <f>P22/O22*1000</f>
        <v>305071.108394458</v>
      </c>
      <c r="P24" s="179"/>
      <c r="Q24" s="180">
        <f>R22/Q22*1000</f>
        <v>185030.93011719576</v>
      </c>
      <c r="R24" s="181"/>
      <c r="S24" s="178">
        <f>T22/S22*1000</f>
        <v>100964.17792371757</v>
      </c>
      <c r="T24" s="179"/>
      <c r="U24" s="180">
        <f>V22/U22*1000</f>
        <v>346346.27407382545</v>
      </c>
      <c r="V24" s="181"/>
      <c r="W24" s="178">
        <f>X22/W22*1000</f>
        <v>238602.26113030512</v>
      </c>
      <c r="X24" s="179"/>
      <c r="Y24" s="180">
        <f>Z22/Y22*1000</f>
        <v>217246.74329696497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1.4162291024806464</v>
      </c>
      <c r="F25" s="49"/>
      <c r="G25" s="50">
        <f>G22/Y22*100</f>
        <v>1.2123056064647495</v>
      </c>
      <c r="H25" s="51"/>
      <c r="I25" s="48">
        <f>I22/Y22*100</f>
        <v>2.188317964543294</v>
      </c>
      <c r="J25" s="49"/>
      <c r="K25" s="50">
        <f>K22/Y22*100</f>
        <v>4.96009629178405</v>
      </c>
      <c r="L25" s="51"/>
      <c r="M25" s="48">
        <f>M22/Y22*100</f>
        <v>9.798275329700845</v>
      </c>
      <c r="N25" s="49"/>
      <c r="O25" s="50">
        <f>O22/Y22*100</f>
        <v>3.353189063371367</v>
      </c>
      <c r="P25" s="51"/>
      <c r="Q25" s="48">
        <f>Q22/Y22*100</f>
        <v>42.282361335578805</v>
      </c>
      <c r="R25" s="49"/>
      <c r="S25" s="50">
        <f>S22/Y22*100</f>
        <v>25.217375502618133</v>
      </c>
      <c r="T25" s="51"/>
      <c r="U25" s="48">
        <f>U22/Y22*100</f>
        <v>4.02307534630446</v>
      </c>
      <c r="V25" s="49"/>
      <c r="W25" s="50">
        <f>W22/Y22*100</f>
        <v>5.548774457153637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31">
        <v>1022</v>
      </c>
      <c r="F27" s="128">
        <v>75371</v>
      </c>
      <c r="G27" s="129">
        <v>1301</v>
      </c>
      <c r="H27" s="130">
        <v>478156</v>
      </c>
      <c r="I27" s="131">
        <v>1687</v>
      </c>
      <c r="J27" s="128">
        <v>3726724</v>
      </c>
      <c r="K27" s="129">
        <v>2169</v>
      </c>
      <c r="L27" s="130">
        <v>2608364</v>
      </c>
      <c r="M27" s="131">
        <v>8601</v>
      </c>
      <c r="N27" s="128">
        <v>978431</v>
      </c>
      <c r="O27" s="129">
        <v>4814</v>
      </c>
      <c r="P27" s="130">
        <v>1518289</v>
      </c>
      <c r="Q27" s="131">
        <v>26153</v>
      </c>
      <c r="R27" s="128">
        <v>5133186</v>
      </c>
      <c r="S27" s="129">
        <v>52718</v>
      </c>
      <c r="T27" s="130">
        <v>9123027</v>
      </c>
      <c r="U27" s="131">
        <v>3934</v>
      </c>
      <c r="V27" s="128">
        <v>962733</v>
      </c>
      <c r="W27" s="131">
        <v>7635</v>
      </c>
      <c r="X27" s="130">
        <v>1604967</v>
      </c>
      <c r="Y27" s="131">
        <v>110034</v>
      </c>
      <c r="Z27" s="128">
        <v>26209248</v>
      </c>
    </row>
    <row r="28" spans="1:26" ht="18.95" customHeight="1">
      <c r="A28" s="22"/>
      <c r="B28" s="185"/>
      <c r="C28" s="7"/>
      <c r="D28" s="55" t="s">
        <v>22</v>
      </c>
      <c r="E28" s="154">
        <v>960</v>
      </c>
      <c r="F28" s="135">
        <v>72117</v>
      </c>
      <c r="G28" s="136">
        <v>1231</v>
      </c>
      <c r="H28" s="137">
        <v>450223</v>
      </c>
      <c r="I28" s="134">
        <v>1622</v>
      </c>
      <c r="J28" s="135">
        <v>3175606</v>
      </c>
      <c r="K28" s="136">
        <v>1617</v>
      </c>
      <c r="L28" s="137">
        <v>2673125</v>
      </c>
      <c r="M28" s="134">
        <v>6661</v>
      </c>
      <c r="N28" s="135">
        <v>1049322</v>
      </c>
      <c r="O28" s="136">
        <v>4685</v>
      </c>
      <c r="P28" s="137">
        <v>1427946</v>
      </c>
      <c r="Q28" s="134">
        <v>25005</v>
      </c>
      <c r="R28" s="135">
        <v>4829513</v>
      </c>
      <c r="S28" s="136">
        <v>53780</v>
      </c>
      <c r="T28" s="137">
        <v>9168755</v>
      </c>
      <c r="U28" s="134">
        <v>3187</v>
      </c>
      <c r="V28" s="135">
        <v>1160687</v>
      </c>
      <c r="W28" s="134">
        <v>7380</v>
      </c>
      <c r="X28" s="137">
        <v>1550201</v>
      </c>
      <c r="Y28" s="138">
        <v>106128</v>
      </c>
      <c r="Z28" s="139">
        <v>25557495</v>
      </c>
    </row>
    <row r="29" spans="1:26" ht="18.95" customHeight="1" thickBot="1">
      <c r="A29" s="22"/>
      <c r="B29" s="185"/>
      <c r="C29" s="7"/>
      <c r="D29" s="55" t="s">
        <v>24</v>
      </c>
      <c r="E29" s="138">
        <v>2138</v>
      </c>
      <c r="F29" s="139">
        <v>355577</v>
      </c>
      <c r="G29" s="140">
        <v>1583</v>
      </c>
      <c r="H29" s="141">
        <v>681311</v>
      </c>
      <c r="I29" s="138">
        <v>2301</v>
      </c>
      <c r="J29" s="139">
        <v>3542846</v>
      </c>
      <c r="K29" s="140">
        <v>5971</v>
      </c>
      <c r="L29" s="141">
        <v>10266600</v>
      </c>
      <c r="M29" s="138">
        <v>19012</v>
      </c>
      <c r="N29" s="139">
        <v>3594322</v>
      </c>
      <c r="O29" s="140">
        <v>5080</v>
      </c>
      <c r="P29" s="141">
        <v>1420529</v>
      </c>
      <c r="Q29" s="138">
        <v>62417</v>
      </c>
      <c r="R29" s="139">
        <v>11030401</v>
      </c>
      <c r="S29" s="140">
        <v>29468</v>
      </c>
      <c r="T29" s="141">
        <v>2320980</v>
      </c>
      <c r="U29" s="138">
        <v>5659</v>
      </c>
      <c r="V29" s="139">
        <v>1906007</v>
      </c>
      <c r="W29" s="138">
        <v>8219</v>
      </c>
      <c r="X29" s="141">
        <v>2070476</v>
      </c>
      <c r="Y29" s="138">
        <v>141848</v>
      </c>
      <c r="Z29" s="139">
        <v>37189049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82">
        <v>47</v>
      </c>
      <c r="F30" s="187"/>
      <c r="G30" s="182">
        <v>81.8</v>
      </c>
      <c r="H30" s="187"/>
      <c r="I30" s="182">
        <v>72.9</v>
      </c>
      <c r="J30" s="187"/>
      <c r="K30" s="182">
        <v>33.2</v>
      </c>
      <c r="L30" s="187"/>
      <c r="M30" s="182">
        <v>42.3</v>
      </c>
      <c r="N30" s="187"/>
      <c r="O30" s="182">
        <v>94.7</v>
      </c>
      <c r="P30" s="187"/>
      <c r="Q30" s="182">
        <v>41.4</v>
      </c>
      <c r="R30" s="187"/>
      <c r="S30" s="182">
        <v>177.5</v>
      </c>
      <c r="T30" s="187"/>
      <c r="U30" s="182">
        <v>67.4</v>
      </c>
      <c r="V30" s="187"/>
      <c r="W30" s="182">
        <v>92.8</v>
      </c>
      <c r="X30" s="187"/>
      <c r="Y30" s="182">
        <v>77.3</v>
      </c>
      <c r="Z30" s="18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5.5</v>
      </c>
      <c r="F31" s="91">
        <f aca="true" t="shared" si="5" ref="F31:Z33">F20-F27</f>
        <v>50311</v>
      </c>
      <c r="G31" s="92">
        <f t="shared" si="5"/>
        <v>-254.85400000000004</v>
      </c>
      <c r="H31" s="93">
        <f t="shared" si="5"/>
        <v>-81452</v>
      </c>
      <c r="I31" s="90">
        <f t="shared" si="5"/>
        <v>84</v>
      </c>
      <c r="J31" s="91">
        <f t="shared" si="5"/>
        <v>-2467717.2727272725</v>
      </c>
      <c r="K31" s="92">
        <f t="shared" si="5"/>
        <v>235</v>
      </c>
      <c r="L31" s="93">
        <f t="shared" si="5"/>
        <v>2040538</v>
      </c>
      <c r="M31" s="90">
        <f t="shared" si="5"/>
        <v>-1735.9880000000003</v>
      </c>
      <c r="N31" s="91">
        <f t="shared" si="5"/>
        <v>319326</v>
      </c>
      <c r="O31" s="92">
        <f t="shared" si="5"/>
        <v>-584</v>
      </c>
      <c r="P31" s="93">
        <f t="shared" si="5"/>
        <v>-85210</v>
      </c>
      <c r="Q31" s="90">
        <f t="shared" si="5"/>
        <v>-1408.2000000000007</v>
      </c>
      <c r="R31" s="91">
        <f t="shared" si="5"/>
        <v>-360007</v>
      </c>
      <c r="S31" s="92">
        <f t="shared" si="5"/>
        <v>-8302.300000000003</v>
      </c>
      <c r="T31" s="93">
        <f t="shared" si="5"/>
        <v>-984627</v>
      </c>
      <c r="U31" s="90">
        <f t="shared" si="5"/>
        <v>-668.5999999999999</v>
      </c>
      <c r="V31" s="91">
        <f t="shared" si="5"/>
        <v>-126423.60465116275</v>
      </c>
      <c r="W31" s="92">
        <f t="shared" si="5"/>
        <v>-780.2240000000002</v>
      </c>
      <c r="X31" s="93">
        <f t="shared" si="5"/>
        <v>-243677.5</v>
      </c>
      <c r="Y31" s="90">
        <f t="shared" si="5"/>
        <v>-13409.665999999997</v>
      </c>
      <c r="Z31" s="91">
        <f t="shared" si="5"/>
        <v>-1938939.377378434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-154</v>
      </c>
      <c r="F32" s="95">
        <f t="shared" si="6"/>
        <v>9082</v>
      </c>
      <c r="G32" s="96">
        <f t="shared" si="6"/>
        <v>-184.03099999999995</v>
      </c>
      <c r="H32" s="97">
        <f t="shared" si="6"/>
        <v>-51989</v>
      </c>
      <c r="I32" s="94">
        <f t="shared" si="6"/>
        <v>-21</v>
      </c>
      <c r="J32" s="95">
        <f t="shared" si="6"/>
        <v>-2037263.3636363638</v>
      </c>
      <c r="K32" s="96">
        <f t="shared" si="6"/>
        <v>313.29999999999995</v>
      </c>
      <c r="L32" s="97">
        <f t="shared" si="6"/>
        <v>1054128</v>
      </c>
      <c r="M32" s="94">
        <f t="shared" si="6"/>
        <v>1147.4120000000003</v>
      </c>
      <c r="N32" s="95">
        <f t="shared" si="6"/>
        <v>507399</v>
      </c>
      <c r="O32" s="96">
        <f t="shared" si="6"/>
        <v>-604</v>
      </c>
      <c r="P32" s="97">
        <f t="shared" si="6"/>
        <v>-101678</v>
      </c>
      <c r="Q32" s="94">
        <f t="shared" si="6"/>
        <v>-1062.5999999999985</v>
      </c>
      <c r="R32" s="95">
        <f t="shared" si="6"/>
        <v>-321721.4000000004</v>
      </c>
      <c r="S32" s="96">
        <f t="shared" si="6"/>
        <v>-8298.5</v>
      </c>
      <c r="T32" s="97">
        <f t="shared" si="6"/>
        <v>-627358</v>
      </c>
      <c r="U32" s="94">
        <f t="shared" si="5"/>
        <v>-191.9000000000001</v>
      </c>
      <c r="V32" s="95">
        <f t="shared" si="5"/>
        <v>-422316.3488372093</v>
      </c>
      <c r="W32" s="96">
        <f t="shared" si="5"/>
        <v>-473.35400000000027</v>
      </c>
      <c r="X32" s="97">
        <f t="shared" si="5"/>
        <v>-167690</v>
      </c>
      <c r="Y32" s="94">
        <f t="shared" si="5"/>
        <v>-9528.672999999995</v>
      </c>
      <c r="Z32" s="95">
        <f t="shared" si="5"/>
        <v>-2159407.1124735735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-65.0920000000001</v>
      </c>
      <c r="F33" s="95">
        <f t="shared" si="5"/>
        <v>23694</v>
      </c>
      <c r="G33" s="96">
        <f t="shared" si="5"/>
        <v>191.4290000000001</v>
      </c>
      <c r="H33" s="97">
        <f t="shared" si="5"/>
        <v>94677</v>
      </c>
      <c r="I33" s="94">
        <f t="shared" si="5"/>
        <v>902</v>
      </c>
      <c r="J33" s="95">
        <f t="shared" si="5"/>
        <v>-935367.2454545456</v>
      </c>
      <c r="K33" s="96">
        <f t="shared" si="5"/>
        <v>1288.999999999999</v>
      </c>
      <c r="L33" s="97">
        <f t="shared" si="5"/>
        <v>-5911541</v>
      </c>
      <c r="M33" s="94">
        <f t="shared" si="5"/>
        <v>-4670.448</v>
      </c>
      <c r="N33" s="95">
        <f t="shared" si="5"/>
        <v>-566493.75</v>
      </c>
      <c r="O33" s="96">
        <f t="shared" si="5"/>
        <v>-172</v>
      </c>
      <c r="P33" s="97">
        <f t="shared" si="5"/>
        <v>76760</v>
      </c>
      <c r="Q33" s="94">
        <f t="shared" si="5"/>
        <v>-529.1000000000058</v>
      </c>
      <c r="R33" s="95">
        <f t="shared" si="5"/>
        <v>420774.69999999925</v>
      </c>
      <c r="S33" s="96">
        <f t="shared" si="5"/>
        <v>7442.199999999997</v>
      </c>
      <c r="T33" s="97">
        <f t="shared" si="5"/>
        <v>1405628</v>
      </c>
      <c r="U33" s="94">
        <f t="shared" si="5"/>
        <v>229.5</v>
      </c>
      <c r="V33" s="95">
        <f t="shared" si="5"/>
        <v>133453.03488372103</v>
      </c>
      <c r="W33" s="96">
        <f t="shared" si="5"/>
        <v>-97.36280000000079</v>
      </c>
      <c r="X33" s="97">
        <f t="shared" si="5"/>
        <v>-132635</v>
      </c>
      <c r="Y33" s="94">
        <f t="shared" si="5"/>
        <v>4520.126199999999</v>
      </c>
      <c r="Z33" s="95">
        <f t="shared" si="5"/>
        <v>-5391050.260570824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-0.27848216096766976</v>
      </c>
      <c r="F34" s="189"/>
      <c r="G34" s="188">
        <f aca="true" t="shared" si="7" ref="G34">+G23-G30</f>
        <v>-22.83371542400571</v>
      </c>
      <c r="H34" s="189"/>
      <c r="I34" s="188">
        <f aca="true" t="shared" si="8" ref="I34">+I23-I30</f>
        <v>-18.826876202694038</v>
      </c>
      <c r="J34" s="189"/>
      <c r="K34" s="188">
        <f aca="true" t="shared" si="9" ref="K34">+K23-K30</f>
        <v>-2.342763574749224</v>
      </c>
      <c r="L34" s="189"/>
      <c r="M34" s="188">
        <f aca="true" t="shared" si="10" ref="M34">+M23-M30</f>
        <v>7.2280307119598035</v>
      </c>
      <c r="N34" s="189"/>
      <c r="O34" s="188">
        <f aca="true" t="shared" si="11" ref="O34">+O23-O30</f>
        <v>-8.727102513706427</v>
      </c>
      <c r="P34" s="189"/>
      <c r="Q34" s="188">
        <f aca="true" t="shared" si="12" ref="Q34">+Q23-Q30</f>
        <v>-1.808348472108598</v>
      </c>
      <c r="R34" s="189"/>
      <c r="S34" s="188">
        <f aca="true" t="shared" si="13" ref="S34">+S23-S30</f>
        <v>-57.454918262643844</v>
      </c>
      <c r="T34" s="189"/>
      <c r="U34" s="188">
        <f aca="true" t="shared" si="14" ref="U34">+U23-U30</f>
        <v>-12.99256780832038</v>
      </c>
      <c r="V34" s="189"/>
      <c r="W34" s="188">
        <f aca="true" t="shared" si="15" ref="W34">+W23-W30</f>
        <v>-8.348941069831838</v>
      </c>
      <c r="X34" s="189"/>
      <c r="Y34" s="188">
        <f aca="true" t="shared" si="16" ref="Y34">+Y23-Y30</f>
        <v>-11.288302794464485</v>
      </c>
      <c r="Z34" s="18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100.53816046966733</v>
      </c>
      <c r="F35" s="60">
        <f t="shared" si="17"/>
        <v>166.75113770548353</v>
      </c>
      <c r="G35" s="61">
        <f t="shared" si="17"/>
        <v>80.4109146810146</v>
      </c>
      <c r="H35" s="62">
        <f t="shared" si="17"/>
        <v>82.96539204778357</v>
      </c>
      <c r="I35" s="59">
        <f t="shared" si="17"/>
        <v>104.9792531120332</v>
      </c>
      <c r="J35" s="60">
        <f t="shared" si="17"/>
        <v>33.783202814931485</v>
      </c>
      <c r="K35" s="61">
        <f t="shared" si="17"/>
        <v>110.83448593822038</v>
      </c>
      <c r="L35" s="62">
        <f t="shared" si="17"/>
        <v>178.23056904634475</v>
      </c>
      <c r="M35" s="59">
        <f t="shared" si="17"/>
        <v>79.81643994884315</v>
      </c>
      <c r="N35" s="60">
        <f t="shared" si="17"/>
        <v>132.63653747683793</v>
      </c>
      <c r="O35" s="61">
        <f t="shared" si="17"/>
        <v>87.8687162442875</v>
      </c>
      <c r="P35" s="62">
        <f t="shared" si="17"/>
        <v>94.38776148677887</v>
      </c>
      <c r="Q35" s="59">
        <f t="shared" si="17"/>
        <v>94.61553167896608</v>
      </c>
      <c r="R35" s="60">
        <f t="shared" si="17"/>
        <v>92.98667533185044</v>
      </c>
      <c r="S35" s="61">
        <f t="shared" si="17"/>
        <v>84.25148905497173</v>
      </c>
      <c r="T35" s="62">
        <f t="shared" si="17"/>
        <v>89.20723352019017</v>
      </c>
      <c r="U35" s="59">
        <f t="shared" si="17"/>
        <v>83.0045754956787</v>
      </c>
      <c r="V35" s="60">
        <f t="shared" si="17"/>
        <v>86.8682589408317</v>
      </c>
      <c r="W35" s="61">
        <f t="shared" si="17"/>
        <v>89.78095612311722</v>
      </c>
      <c r="X35" s="62">
        <f t="shared" si="17"/>
        <v>84.81728907821781</v>
      </c>
      <c r="Y35" s="59">
        <f t="shared" si="17"/>
        <v>87.81316138648054</v>
      </c>
      <c r="Z35" s="60">
        <f t="shared" si="17"/>
        <v>92.6020793218545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83.95833333333333</v>
      </c>
      <c r="F36" s="64">
        <f t="shared" si="17"/>
        <v>112.5934245739562</v>
      </c>
      <c r="G36" s="65">
        <f t="shared" si="17"/>
        <v>85.05028432168969</v>
      </c>
      <c r="H36" s="66">
        <f t="shared" si="17"/>
        <v>88.45261126153041</v>
      </c>
      <c r="I36" s="63">
        <f t="shared" si="17"/>
        <v>98.70530209617756</v>
      </c>
      <c r="J36" s="64">
        <f t="shared" si="17"/>
        <v>35.84646950420286</v>
      </c>
      <c r="K36" s="65">
        <f t="shared" si="17"/>
        <v>119.37538651824366</v>
      </c>
      <c r="L36" s="66">
        <f t="shared" si="17"/>
        <v>139.43429506663549</v>
      </c>
      <c r="M36" s="63">
        <f t="shared" si="17"/>
        <v>117.22582194865636</v>
      </c>
      <c r="N36" s="64">
        <f t="shared" si="17"/>
        <v>148.3549377598106</v>
      </c>
      <c r="O36" s="65">
        <f t="shared" si="17"/>
        <v>87.10779082177162</v>
      </c>
      <c r="P36" s="66">
        <f t="shared" si="17"/>
        <v>92.87942261121918</v>
      </c>
      <c r="Q36" s="63">
        <f t="shared" si="17"/>
        <v>95.750449910018</v>
      </c>
      <c r="R36" s="64">
        <f t="shared" si="17"/>
        <v>93.33842977542456</v>
      </c>
      <c r="S36" s="65">
        <f t="shared" si="17"/>
        <v>84.56954258088508</v>
      </c>
      <c r="T36" s="66">
        <f t="shared" si="17"/>
        <v>93.15765335642625</v>
      </c>
      <c r="U36" s="63">
        <f t="shared" si="17"/>
        <v>93.97866331973643</v>
      </c>
      <c r="V36" s="64">
        <f t="shared" si="17"/>
        <v>63.61496692586294</v>
      </c>
      <c r="W36" s="65">
        <f t="shared" si="17"/>
        <v>93.5859891598916</v>
      </c>
      <c r="X36" s="66">
        <f t="shared" si="17"/>
        <v>89.18269308302601</v>
      </c>
      <c r="Y36" s="63">
        <f t="shared" si="17"/>
        <v>91.02152777777778</v>
      </c>
      <c r="Z36" s="64">
        <f t="shared" si="17"/>
        <v>91.55078730339741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96.955472404116</v>
      </c>
      <c r="F37" s="68">
        <f t="shared" si="17"/>
        <v>106.66353560550878</v>
      </c>
      <c r="G37" s="69">
        <f t="shared" si="17"/>
        <v>112.09279848389136</v>
      </c>
      <c r="H37" s="70">
        <f t="shared" si="17"/>
        <v>113.89629699212253</v>
      </c>
      <c r="I37" s="67">
        <f t="shared" si="17"/>
        <v>139.20034767492396</v>
      </c>
      <c r="J37" s="68">
        <f t="shared" si="17"/>
        <v>73.59842213140098</v>
      </c>
      <c r="K37" s="69">
        <f t="shared" si="17"/>
        <v>121.58767375648969</v>
      </c>
      <c r="L37" s="70">
        <f t="shared" si="17"/>
        <v>42.41968129663179</v>
      </c>
      <c r="M37" s="67">
        <f t="shared" si="17"/>
        <v>75.43420997264884</v>
      </c>
      <c r="N37" s="68">
        <f t="shared" si="17"/>
        <v>84.23920422266006</v>
      </c>
      <c r="O37" s="69">
        <f t="shared" si="17"/>
        <v>96.61417322834646</v>
      </c>
      <c r="P37" s="70">
        <f t="shared" si="17"/>
        <v>105.40362076381405</v>
      </c>
      <c r="Q37" s="67">
        <f t="shared" si="17"/>
        <v>99.152314273355</v>
      </c>
      <c r="R37" s="68">
        <f t="shared" si="17"/>
        <v>103.81468180531242</v>
      </c>
      <c r="S37" s="69">
        <f t="shared" si="17"/>
        <v>125.25519207275688</v>
      </c>
      <c r="T37" s="70">
        <f t="shared" si="17"/>
        <v>160.56183164008306</v>
      </c>
      <c r="U37" s="67">
        <f t="shared" si="17"/>
        <v>104.05548683512988</v>
      </c>
      <c r="V37" s="68">
        <f t="shared" si="17"/>
        <v>107.00170749025166</v>
      </c>
      <c r="W37" s="69">
        <f t="shared" si="17"/>
        <v>98.81539360019465</v>
      </c>
      <c r="X37" s="70">
        <f t="shared" si="17"/>
        <v>93.59398515124059</v>
      </c>
      <c r="Y37" s="67">
        <f t="shared" si="17"/>
        <v>103.1865984716034</v>
      </c>
      <c r="Z37" s="68">
        <f t="shared" si="17"/>
        <v>85.50366195013262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42">
        <f>+'(令和5年7月)'!E20</f>
        <v>1038</v>
      </c>
      <c r="F39" s="143">
        <f>+'(令和5年7月)'!F20</f>
        <v>102589</v>
      </c>
      <c r="G39" s="142">
        <f>+'(令和5年7月)'!G20</f>
        <v>1207.174</v>
      </c>
      <c r="H39" s="143">
        <f>+'(令和5年7月)'!H20</f>
        <v>451478</v>
      </c>
      <c r="I39" s="142">
        <f>+'(令和5年7月)'!I20</f>
        <v>1716</v>
      </c>
      <c r="J39" s="143">
        <f>+'(令和5年7月)'!J20</f>
        <v>1154187.7272727273</v>
      </c>
      <c r="K39" s="142">
        <f>+'(令和5年7月)'!K20</f>
        <v>1892</v>
      </c>
      <c r="L39" s="143">
        <f>+'(令和5年7月)'!L20</f>
        <v>3670509</v>
      </c>
      <c r="M39" s="142">
        <f>+'(令和5年7月)'!M20</f>
        <v>6370.16</v>
      </c>
      <c r="N39" s="143">
        <f>+'(令和5年7月)'!N20</f>
        <v>1442578</v>
      </c>
      <c r="O39" s="142">
        <f>+'(令和5年7月)'!O20</f>
        <v>4227</v>
      </c>
      <c r="P39" s="143">
        <f>+'(令和5年7月)'!P20</f>
        <v>1457056</v>
      </c>
      <c r="Q39" s="142">
        <f>+'(令和5年7月)'!Q20</f>
        <v>27796</v>
      </c>
      <c r="R39" s="143">
        <f>+'(令和5年7月)'!R20</f>
        <v>5167340.8</v>
      </c>
      <c r="S39" s="144">
        <f>+'(令和5年7月)'!S20</f>
        <v>64919</v>
      </c>
      <c r="T39" s="145">
        <f>+'(令和5年7月)'!T20</f>
        <v>11696826</v>
      </c>
      <c r="U39" s="142">
        <f>+'(令和5年7月)'!U20</f>
        <v>3342</v>
      </c>
      <c r="V39" s="143">
        <f>+'(令和5年7月)'!V20</f>
        <v>1134115.6511627906</v>
      </c>
      <c r="W39" s="142">
        <f>+'(令和5年7月)'!W20</f>
        <v>6585.207</v>
      </c>
      <c r="X39" s="143">
        <f>+'(令和5年7月)'!X20</f>
        <v>1512485</v>
      </c>
      <c r="Y39" s="146">
        <f>+'(令和5年7月)'!Y20</f>
        <v>119092.541</v>
      </c>
      <c r="Z39" s="147">
        <f>+'(令和5年7月)'!Z20</f>
        <v>27789165.17843552</v>
      </c>
    </row>
    <row r="40" spans="1:26" ht="18.95" customHeight="1">
      <c r="A40" s="22"/>
      <c r="B40" s="191"/>
      <c r="C40" s="22"/>
      <c r="D40" s="82" t="s">
        <v>22</v>
      </c>
      <c r="E40" s="148">
        <f>+'(令和5年7月)'!E21</f>
        <v>1022</v>
      </c>
      <c r="F40" s="149">
        <f>+'(令和5年7月)'!F21</f>
        <v>106019</v>
      </c>
      <c r="G40" s="148">
        <f>+'(令和5年7月)'!G21</f>
        <v>1214.498</v>
      </c>
      <c r="H40" s="149">
        <f>+'(令和5年7月)'!H21</f>
        <v>452108</v>
      </c>
      <c r="I40" s="148">
        <f>+'(令和5年7月)'!I21</f>
        <v>1716</v>
      </c>
      <c r="J40" s="149">
        <f>+'(令和5年7月)'!J21</f>
        <v>1172737.3636363638</v>
      </c>
      <c r="K40" s="148">
        <f>+'(令和5年7月)'!K21</f>
        <v>2235</v>
      </c>
      <c r="L40" s="149">
        <f>+'(令和5年7月)'!L21</f>
        <v>4058527</v>
      </c>
      <c r="M40" s="148">
        <f>+'(令和5年7月)'!M21</f>
        <v>8169.12</v>
      </c>
      <c r="N40" s="149">
        <f>+'(令和5年7月)'!N21</f>
        <v>1624905</v>
      </c>
      <c r="O40" s="148">
        <f>+'(令和5年7月)'!O21</f>
        <v>4185</v>
      </c>
      <c r="P40" s="149">
        <f>+'(令和5年7月)'!P21</f>
        <v>1396136</v>
      </c>
      <c r="Q40" s="148">
        <f>+'(令和5年7月)'!Q21</f>
        <v>27074</v>
      </c>
      <c r="R40" s="149">
        <f>+'(令和5年7月)'!R21</f>
        <v>5065509.6</v>
      </c>
      <c r="S40" s="144">
        <f>+'(令和5年7月)'!S21</f>
        <v>61740</v>
      </c>
      <c r="T40" s="145">
        <f>+'(令和5年7月)'!T21</f>
        <v>11030625</v>
      </c>
      <c r="U40" s="148">
        <f>+'(令和5年7月)'!U21</f>
        <v>3127</v>
      </c>
      <c r="V40" s="149">
        <f>+'(令和5年7月)'!V21</f>
        <v>819416.8604651163</v>
      </c>
      <c r="W40" s="148">
        <f>+'(令和5年7月)'!W21</f>
        <v>6547.617</v>
      </c>
      <c r="X40" s="149">
        <f>+'(令和5年7月)'!X21</f>
        <v>1477178</v>
      </c>
      <c r="Y40" s="150">
        <f>+'(令和5年7月)'!Y21</f>
        <v>117030.235</v>
      </c>
      <c r="Z40" s="151">
        <f>+'(令和5年7月)'!Z21</f>
        <v>27203161.824101478</v>
      </c>
    </row>
    <row r="41" spans="1:26" ht="18.95" customHeight="1">
      <c r="A41" s="22" t="s">
        <v>52</v>
      </c>
      <c r="B41" s="191"/>
      <c r="C41" s="22"/>
      <c r="D41" s="82" t="s">
        <v>24</v>
      </c>
      <c r="E41" s="148">
        <f>+'(令和5年7月)'!E22</f>
        <v>1851.4080000000001</v>
      </c>
      <c r="F41" s="149">
        <f>+'(令和5年7月)'!F22</f>
        <v>334788</v>
      </c>
      <c r="G41" s="148">
        <f>+'(令和5年7月)'!G22</f>
        <v>1775.252</v>
      </c>
      <c r="H41" s="149">
        <f>+'(令和5年7月)'!H22</f>
        <v>777518</v>
      </c>
      <c r="I41" s="148">
        <f>+'(令和5年7月)'!I22</f>
        <v>3033</v>
      </c>
      <c r="J41" s="149">
        <f>+'(令和5年7月)'!J22</f>
        <v>2486814.6636363636</v>
      </c>
      <c r="K41" s="148">
        <f>+'(令和5年7月)'!K22</f>
        <v>6786.299999999999</v>
      </c>
      <c r="L41" s="149">
        <f>+'(令和5年7月)'!L22</f>
        <v>3433410</v>
      </c>
      <c r="M41" s="148">
        <f>+'(令和5年7月)'!M22</f>
        <v>15284.952000000001</v>
      </c>
      <c r="N41" s="149">
        <f>+'(令和5年7月)'!N22</f>
        <v>3286792.25</v>
      </c>
      <c r="O41" s="148">
        <f>+'(令和5年7月)'!O22</f>
        <v>4759</v>
      </c>
      <c r="P41" s="149">
        <f>+'(令和5年7月)'!P22</f>
        <v>1390478</v>
      </c>
      <c r="Q41" s="148">
        <f>+'(令和5年7月)'!Q22</f>
        <v>61085.5</v>
      </c>
      <c r="R41" s="149">
        <f>+'(令和5年7月)'!R22</f>
        <v>11185788.3</v>
      </c>
      <c r="S41" s="144">
        <f>+'(令和5年7月)'!S22</f>
        <v>37976</v>
      </c>
      <c r="T41" s="145">
        <f>+'(令和5年7月)'!T22</f>
        <v>4129605</v>
      </c>
      <c r="U41" s="148">
        <f>+'(令和5年7月)'!U22</f>
        <v>5618.2</v>
      </c>
      <c r="V41" s="149">
        <f>+'(令和5年7月)'!V22</f>
        <v>1941521.2906976745</v>
      </c>
      <c r="W41" s="148">
        <f>+'(令和5年7月)'!W22</f>
        <v>8173.507200000001</v>
      </c>
      <c r="X41" s="149">
        <f>+'(令和5年7月)'!X22</f>
        <v>1959062.5</v>
      </c>
      <c r="Y41" s="150">
        <f>+'(令和5年7月)'!Y22</f>
        <v>146343.1192</v>
      </c>
      <c r="Z41" s="151">
        <f>+'(令和5年7月)'!Z22</f>
        <v>30925778.004334036</v>
      </c>
    </row>
    <row r="42" spans="1:26" ht="18.95" customHeight="1" thickBot="1">
      <c r="A42" s="22"/>
      <c r="B42" s="191"/>
      <c r="C42" s="22"/>
      <c r="D42" s="89" t="s">
        <v>44</v>
      </c>
      <c r="E42" s="193">
        <f>+'(令和5年7月)'!E23</f>
        <v>55.87477107618064</v>
      </c>
      <c r="F42" s="194">
        <f>+'(令和5年7月)'!F23</f>
        <v>0</v>
      </c>
      <c r="G42" s="193">
        <f>+'(令和5年7月)'!G23</f>
        <v>68.06602230349527</v>
      </c>
      <c r="H42" s="194">
        <f>+'(令和5年7月)'!H23</f>
        <v>0</v>
      </c>
      <c r="I42" s="193">
        <f>+'(令和5年7月)'!I23</f>
        <v>56.57764589515332</v>
      </c>
      <c r="J42" s="194">
        <f>+'(令和5年7月)'!J23</f>
        <v>0</v>
      </c>
      <c r="K42" s="193">
        <f>+'(令和5年7月)'!K23</f>
        <v>29.65736295955618</v>
      </c>
      <c r="L42" s="194">
        <f>+'(令和5年7月)'!L23</f>
        <v>0</v>
      </c>
      <c r="M42" s="193">
        <f>+'(令和5年7月)'!M23</f>
        <v>44.91748613729539</v>
      </c>
      <c r="N42" s="194">
        <f>+'(令和5年7月)'!N23</f>
        <v>0</v>
      </c>
      <c r="O42" s="193">
        <f>+'(令和5年7月)'!O23</f>
        <v>88.77163360067539</v>
      </c>
      <c r="P42" s="194">
        <f>+'(令和5年7月)'!P23</f>
        <v>0</v>
      </c>
      <c r="Q42" s="193">
        <f>+'(令和5年7月)'!Q23</f>
        <v>45.17945804411728</v>
      </c>
      <c r="R42" s="194">
        <f>+'(令和5年7月)'!R23</f>
        <v>0</v>
      </c>
      <c r="S42" s="193">
        <f>+'(令和5年7月)'!S23</f>
        <v>174.04669314168717</v>
      </c>
      <c r="T42" s="194">
        <f>+'(令和5年7月)'!T23</f>
        <v>0</v>
      </c>
      <c r="U42" s="193">
        <f>+'(令和5年7月)'!U23</f>
        <v>58.69490264394723</v>
      </c>
      <c r="V42" s="194">
        <f>+'(令和5年7月)'!V23</f>
        <v>0</v>
      </c>
      <c r="W42" s="193">
        <f>+'(令和5年7月)'!W23</f>
        <v>80.52291532741033</v>
      </c>
      <c r="X42" s="194">
        <f>+'(令和5年7月)'!X23</f>
        <v>0</v>
      </c>
      <c r="Y42" s="193">
        <f>+'(令和5年7月)'!Y23</f>
        <v>81.24684503787275</v>
      </c>
      <c r="Z42" s="194">
        <f>+'(令和5年7月)'!Z23</f>
        <v>0</v>
      </c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-10.5</v>
      </c>
      <c r="F43" s="93">
        <f t="shared" si="18"/>
        <v>23093</v>
      </c>
      <c r="G43" s="90">
        <f t="shared" si="18"/>
        <v>-161.02800000000002</v>
      </c>
      <c r="H43" s="91">
        <f t="shared" si="18"/>
        <v>-54774</v>
      </c>
      <c r="I43" s="92">
        <f t="shared" si="18"/>
        <v>55</v>
      </c>
      <c r="J43" s="93">
        <f t="shared" si="18"/>
        <v>104819</v>
      </c>
      <c r="K43" s="90">
        <f t="shared" si="18"/>
        <v>512</v>
      </c>
      <c r="L43" s="91">
        <f t="shared" si="18"/>
        <v>978393</v>
      </c>
      <c r="M43" s="92">
        <f t="shared" si="18"/>
        <v>494.85199999999986</v>
      </c>
      <c r="N43" s="93">
        <f t="shared" si="18"/>
        <v>-144821</v>
      </c>
      <c r="O43" s="90">
        <f t="shared" si="18"/>
        <v>3</v>
      </c>
      <c r="P43" s="91">
        <f t="shared" si="18"/>
        <v>-23977</v>
      </c>
      <c r="Q43" s="92">
        <f t="shared" si="18"/>
        <v>-3051.2000000000007</v>
      </c>
      <c r="R43" s="93">
        <f t="shared" si="18"/>
        <v>-394161.7999999998</v>
      </c>
      <c r="S43" s="90">
        <f t="shared" si="18"/>
        <v>-20503.300000000003</v>
      </c>
      <c r="T43" s="91">
        <f t="shared" si="18"/>
        <v>-3558426</v>
      </c>
      <c r="U43" s="92">
        <f t="shared" si="18"/>
        <v>-76.59999999999991</v>
      </c>
      <c r="V43" s="93">
        <f t="shared" si="18"/>
        <v>-297806.25581395335</v>
      </c>
      <c r="W43" s="90">
        <f t="shared" si="18"/>
        <v>269.5689999999995</v>
      </c>
      <c r="X43" s="91">
        <f t="shared" si="18"/>
        <v>-151195.5</v>
      </c>
      <c r="Y43" s="90">
        <f t="shared" si="18"/>
        <v>-22468.206999999995</v>
      </c>
      <c r="Z43" s="91">
        <f t="shared" si="18"/>
        <v>-3518856.5558139533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-216</v>
      </c>
      <c r="F44" s="97">
        <f t="shared" si="18"/>
        <v>-24820</v>
      </c>
      <c r="G44" s="94">
        <f t="shared" si="18"/>
        <v>-167.529</v>
      </c>
      <c r="H44" s="95">
        <f t="shared" si="18"/>
        <v>-53874</v>
      </c>
      <c r="I44" s="96">
        <f t="shared" si="18"/>
        <v>-115</v>
      </c>
      <c r="J44" s="97">
        <f t="shared" si="18"/>
        <v>-34394.72727272753</v>
      </c>
      <c r="K44" s="94">
        <f t="shared" si="18"/>
        <v>-304.70000000000005</v>
      </c>
      <c r="L44" s="95">
        <f t="shared" si="18"/>
        <v>-331274</v>
      </c>
      <c r="M44" s="96">
        <f t="shared" si="18"/>
        <v>-360.70799999999963</v>
      </c>
      <c r="N44" s="97">
        <f t="shared" si="18"/>
        <v>-68184</v>
      </c>
      <c r="O44" s="94">
        <f t="shared" si="18"/>
        <v>-104</v>
      </c>
      <c r="P44" s="95">
        <f t="shared" si="18"/>
        <v>-69868</v>
      </c>
      <c r="Q44" s="96">
        <f t="shared" si="18"/>
        <v>-3131.5999999999985</v>
      </c>
      <c r="R44" s="97">
        <f t="shared" si="18"/>
        <v>-557718</v>
      </c>
      <c r="S44" s="94">
        <f t="shared" si="18"/>
        <v>-16258.5</v>
      </c>
      <c r="T44" s="95">
        <f t="shared" si="18"/>
        <v>-2489228</v>
      </c>
      <c r="U44" s="96">
        <f t="shared" si="18"/>
        <v>-131.9000000000001</v>
      </c>
      <c r="V44" s="97">
        <f t="shared" si="18"/>
        <v>-81046.20930232562</v>
      </c>
      <c r="W44" s="94">
        <f t="shared" si="18"/>
        <v>359.02899999999954</v>
      </c>
      <c r="X44" s="95">
        <f t="shared" si="18"/>
        <v>-94667</v>
      </c>
      <c r="Y44" s="94">
        <f t="shared" si="18"/>
        <v>-20430.907999999996</v>
      </c>
      <c r="Z44" s="95">
        <f t="shared" si="18"/>
        <v>-3805073.9365750514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221.49999999999977</v>
      </c>
      <c r="F45" s="97">
        <f t="shared" si="18"/>
        <v>44483</v>
      </c>
      <c r="G45" s="94">
        <f t="shared" si="18"/>
        <v>-0.8229999999998654</v>
      </c>
      <c r="H45" s="95">
        <f t="shared" si="18"/>
        <v>-1530</v>
      </c>
      <c r="I45" s="96">
        <f t="shared" si="18"/>
        <v>170</v>
      </c>
      <c r="J45" s="97">
        <f t="shared" si="18"/>
        <v>120664.09090909082</v>
      </c>
      <c r="K45" s="94">
        <f t="shared" si="18"/>
        <v>473.6999999999998</v>
      </c>
      <c r="L45" s="95">
        <f t="shared" si="18"/>
        <v>921649</v>
      </c>
      <c r="M45" s="96">
        <f t="shared" si="18"/>
        <v>-943.4000000000015</v>
      </c>
      <c r="N45" s="97">
        <f t="shared" si="18"/>
        <v>-258964</v>
      </c>
      <c r="O45" s="94">
        <f t="shared" si="18"/>
        <v>149</v>
      </c>
      <c r="P45" s="95">
        <f t="shared" si="18"/>
        <v>106811</v>
      </c>
      <c r="Q45" s="96">
        <f t="shared" si="18"/>
        <v>802.3999999999942</v>
      </c>
      <c r="R45" s="97">
        <f t="shared" si="18"/>
        <v>265387.3999999985</v>
      </c>
      <c r="S45" s="94">
        <f t="shared" si="18"/>
        <v>-1065.800000000003</v>
      </c>
      <c r="T45" s="95">
        <f t="shared" si="18"/>
        <v>-402997</v>
      </c>
      <c r="U45" s="96">
        <f t="shared" si="18"/>
        <v>270.3000000000002</v>
      </c>
      <c r="V45" s="97">
        <f t="shared" si="18"/>
        <v>97938.74418604653</v>
      </c>
      <c r="W45" s="94">
        <f t="shared" si="18"/>
        <v>-51.87000000000171</v>
      </c>
      <c r="X45" s="95">
        <f t="shared" si="18"/>
        <v>-21221.5</v>
      </c>
      <c r="Y45" s="94">
        <f t="shared" si="18"/>
        <v>25.00700000001234</v>
      </c>
      <c r="Z45" s="95">
        <f t="shared" si="18"/>
        <v>872220.7350951396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-9.153253237148313</v>
      </c>
      <c r="F46" s="194"/>
      <c r="G46" s="193">
        <f>G23-G42</f>
        <v>-9.099737727500987</v>
      </c>
      <c r="H46" s="194"/>
      <c r="I46" s="193">
        <f>I23-I42</f>
        <v>-2.5045220978473495</v>
      </c>
      <c r="J46" s="194"/>
      <c r="K46" s="193">
        <f>K23-K42</f>
        <v>1.1998734656945977</v>
      </c>
      <c r="L46" s="194"/>
      <c r="M46" s="193">
        <f>M23-M42</f>
        <v>4.610544574664409</v>
      </c>
      <c r="N46" s="194"/>
      <c r="O46" s="193">
        <f t="shared" si="18"/>
        <v>-2.7987361143818106</v>
      </c>
      <c r="P46" s="194"/>
      <c r="Q46" s="193">
        <f t="shared" si="18"/>
        <v>-5.587806516225882</v>
      </c>
      <c r="R46" s="194"/>
      <c r="S46" s="193">
        <f t="shared" si="18"/>
        <v>-54.001611404331015</v>
      </c>
      <c r="T46" s="194"/>
      <c r="U46" s="193">
        <f t="shared" si="18"/>
        <v>-4.2874704522676055</v>
      </c>
      <c r="V46" s="194"/>
      <c r="W46" s="193">
        <f t="shared" si="18"/>
        <v>3.928143602757828</v>
      </c>
      <c r="X46" s="194"/>
      <c r="Y46" s="193">
        <f t="shared" si="18"/>
        <v>-15.235147832337233</v>
      </c>
      <c r="Z46" s="194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98.98843930635837</v>
      </c>
      <c r="F47" s="72">
        <f t="shared" si="19"/>
        <v>122.5102106463656</v>
      </c>
      <c r="G47" s="71">
        <f t="shared" si="19"/>
        <v>86.660746503818</v>
      </c>
      <c r="H47" s="73">
        <f t="shared" si="19"/>
        <v>87.86784738126775</v>
      </c>
      <c r="I47" s="74">
        <f t="shared" si="19"/>
        <v>103.20512820512822</v>
      </c>
      <c r="J47" s="72">
        <f t="shared" si="19"/>
        <v>109.08162489716302</v>
      </c>
      <c r="K47" s="71">
        <f t="shared" si="19"/>
        <v>127.06131078224101</v>
      </c>
      <c r="L47" s="73">
        <f t="shared" si="19"/>
        <v>126.65551290025444</v>
      </c>
      <c r="M47" s="74">
        <f t="shared" si="19"/>
        <v>107.76828211536287</v>
      </c>
      <c r="N47" s="72">
        <f t="shared" si="19"/>
        <v>89.96095878351119</v>
      </c>
      <c r="O47" s="71">
        <f t="shared" si="19"/>
        <v>100.0709723207949</v>
      </c>
      <c r="P47" s="73">
        <f t="shared" si="19"/>
        <v>98.35442151845913</v>
      </c>
      <c r="Q47" s="74">
        <f t="shared" si="19"/>
        <v>89.0228809900705</v>
      </c>
      <c r="R47" s="72">
        <f t="shared" si="19"/>
        <v>92.37205720977413</v>
      </c>
      <c r="S47" s="71">
        <f t="shared" si="19"/>
        <v>68.41710439162648</v>
      </c>
      <c r="T47" s="73">
        <f t="shared" si="19"/>
        <v>69.5778495807324</v>
      </c>
      <c r="U47" s="74">
        <f t="shared" si="19"/>
        <v>97.70795930580492</v>
      </c>
      <c r="V47" s="72">
        <f t="shared" si="19"/>
        <v>73.74110343079937</v>
      </c>
      <c r="W47" s="71">
        <f t="shared" si="19"/>
        <v>104.09355393080277</v>
      </c>
      <c r="X47" s="73">
        <f t="shared" si="19"/>
        <v>90.00350416698348</v>
      </c>
      <c r="Y47" s="71">
        <f t="shared" si="19"/>
        <v>81.13382516542326</v>
      </c>
      <c r="Z47" s="73">
        <f t="shared" si="19"/>
        <v>87.3373074246052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78.86497064579257</v>
      </c>
      <c r="F48" s="66">
        <f t="shared" si="19"/>
        <v>76.58910195342344</v>
      </c>
      <c r="G48" s="63">
        <f t="shared" si="19"/>
        <v>86.20590564990638</v>
      </c>
      <c r="H48" s="64">
        <f t="shared" si="19"/>
        <v>88.08382068001451</v>
      </c>
      <c r="I48" s="65">
        <f t="shared" si="19"/>
        <v>93.29836829836829</v>
      </c>
      <c r="J48" s="66">
        <f t="shared" si="19"/>
        <v>97.06714151529393</v>
      </c>
      <c r="K48" s="63">
        <f t="shared" si="19"/>
        <v>86.3668903803132</v>
      </c>
      <c r="L48" s="64">
        <f t="shared" si="19"/>
        <v>91.83758048178564</v>
      </c>
      <c r="M48" s="65">
        <f t="shared" si="19"/>
        <v>95.5844938010459</v>
      </c>
      <c r="N48" s="66">
        <f t="shared" si="19"/>
        <v>95.80381622310227</v>
      </c>
      <c r="O48" s="63">
        <f t="shared" si="19"/>
        <v>97.51493428912784</v>
      </c>
      <c r="P48" s="64">
        <f t="shared" si="19"/>
        <v>94.99561647289376</v>
      </c>
      <c r="Q48" s="65">
        <f t="shared" si="19"/>
        <v>88.43318312772402</v>
      </c>
      <c r="R48" s="66">
        <f t="shared" si="19"/>
        <v>88.9898935341076</v>
      </c>
      <c r="S48" s="63">
        <f t="shared" si="19"/>
        <v>73.6661807580175</v>
      </c>
      <c r="T48" s="64">
        <f t="shared" si="19"/>
        <v>77.43348178367046</v>
      </c>
      <c r="U48" s="65">
        <f t="shared" si="19"/>
        <v>95.78189958426606</v>
      </c>
      <c r="V48" s="66">
        <f t="shared" si="19"/>
        <v>90.10928219657059</v>
      </c>
      <c r="W48" s="63">
        <f t="shared" si="19"/>
        <v>105.48335371479425</v>
      </c>
      <c r="X48" s="64">
        <f t="shared" si="19"/>
        <v>93.5913613660642</v>
      </c>
      <c r="Y48" s="63">
        <f t="shared" si="19"/>
        <v>82.54219689467426</v>
      </c>
      <c r="Z48" s="64">
        <f t="shared" si="19"/>
        <v>86.01238355607683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111.96386749976233</v>
      </c>
      <c r="F49" s="70">
        <f t="shared" si="19"/>
        <v>113.28691589901669</v>
      </c>
      <c r="G49" s="67">
        <f t="shared" si="19"/>
        <v>99.95364038457639</v>
      </c>
      <c r="H49" s="68">
        <f t="shared" si="19"/>
        <v>99.8032199897623</v>
      </c>
      <c r="I49" s="69">
        <f t="shared" si="19"/>
        <v>105.60501153972963</v>
      </c>
      <c r="J49" s="70">
        <f t="shared" si="19"/>
        <v>104.85215455230785</v>
      </c>
      <c r="K49" s="67">
        <f t="shared" si="19"/>
        <v>106.98023960037133</v>
      </c>
      <c r="L49" s="68">
        <f t="shared" si="19"/>
        <v>126.84354621207487</v>
      </c>
      <c r="M49" s="69">
        <f t="shared" si="19"/>
        <v>93.82791650245285</v>
      </c>
      <c r="N49" s="70">
        <f t="shared" si="19"/>
        <v>92.12107184444042</v>
      </c>
      <c r="O49" s="67">
        <f t="shared" si="19"/>
        <v>103.13090985501157</v>
      </c>
      <c r="P49" s="68">
        <f t="shared" si="19"/>
        <v>107.68160301709196</v>
      </c>
      <c r="Q49" s="69">
        <f t="shared" si="19"/>
        <v>101.31356868651315</v>
      </c>
      <c r="R49" s="70">
        <f t="shared" si="19"/>
        <v>102.37254087850025</v>
      </c>
      <c r="S49" s="67">
        <f t="shared" si="19"/>
        <v>97.19349062565831</v>
      </c>
      <c r="T49" s="68">
        <f t="shared" si="19"/>
        <v>90.24127004883033</v>
      </c>
      <c r="U49" s="69">
        <f t="shared" si="19"/>
        <v>104.81114947848064</v>
      </c>
      <c r="V49" s="70">
        <f t="shared" si="19"/>
        <v>105.04443318006844</v>
      </c>
      <c r="W49" s="67">
        <f t="shared" si="19"/>
        <v>99.36538870363995</v>
      </c>
      <c r="X49" s="68">
        <f t="shared" si="19"/>
        <v>98.9167522730898</v>
      </c>
      <c r="Y49" s="67">
        <f t="shared" si="19"/>
        <v>100.0170879233248</v>
      </c>
      <c r="Z49" s="68">
        <f t="shared" si="19"/>
        <v>102.82036796284608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69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87.122933001148</v>
      </c>
      <c r="F23" s="175"/>
      <c r="G23" s="174">
        <f>(G20+G21)/(G22+G41)*100</f>
        <v>90.06712913165133</v>
      </c>
      <c r="H23" s="175"/>
      <c r="I23" s="174">
        <f>(I20+I21)/(I22+I41)*100</f>
        <v>49.05546623794213</v>
      </c>
      <c r="J23" s="175"/>
      <c r="K23" s="174">
        <f>(K20+K21)/(K22+K41)*100</f>
        <v>32.900544022787685</v>
      </c>
      <c r="L23" s="175"/>
      <c r="M23" s="174">
        <f>(M20+M21)/(M22+M41)*100</f>
        <v>51.64549160481435</v>
      </c>
      <c r="N23" s="175"/>
      <c r="O23" s="174">
        <f>(O20+O21)/(O22+O41)*100</f>
        <v>85.09244992295841</v>
      </c>
      <c r="P23" s="175"/>
      <c r="Q23" s="174">
        <f>(Q20+Q21)/(Q22+Q41)*100</f>
        <v>46.04045794728526</v>
      </c>
      <c r="R23" s="175"/>
      <c r="S23" s="174">
        <f>(S20+S21)/(S22+S41)*100</f>
        <v>175.59725537988948</v>
      </c>
      <c r="T23" s="175"/>
      <c r="U23" s="174">
        <f>(U20+U21)/(U22+U41)*100</f>
        <v>107.65726177127213</v>
      </c>
      <c r="V23" s="175"/>
      <c r="W23" s="174">
        <f>(W20+W21)/(W22+W41)*100</f>
        <v>90.73237206130858</v>
      </c>
      <c r="X23" s="175"/>
      <c r="Y23" s="174">
        <f>(Y20+Y21)/(Y22+Y41)*100</f>
        <v>81.14408161398501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231212.4004119018</v>
      </c>
      <c r="F24" s="177"/>
      <c r="G24" s="178">
        <f>H22/G22*1000</f>
        <v>430074.98399556754</v>
      </c>
      <c r="H24" s="179"/>
      <c r="I24" s="180">
        <f>J22/I22*1000</f>
        <v>1061013.508519811</v>
      </c>
      <c r="J24" s="181"/>
      <c r="K24" s="178">
        <f>L22/K22*1000</f>
        <v>180029.7963104678</v>
      </c>
      <c r="L24" s="179"/>
      <c r="M24" s="180">
        <f>N22/M22*1000</f>
        <v>210435.56487771086</v>
      </c>
      <c r="N24" s="181"/>
      <c r="O24" s="178">
        <f>P22/O22*1000</f>
        <v>274224.77773482795</v>
      </c>
      <c r="P24" s="179"/>
      <c r="Q24" s="180">
        <f>R22/Q22*1000</f>
        <v>177740.8534276391</v>
      </c>
      <c r="R24" s="181"/>
      <c r="S24" s="178">
        <f>T22/S22*1000</f>
        <v>88436.84870069912</v>
      </c>
      <c r="T24" s="179"/>
      <c r="U24" s="180">
        <f>V22/U22*1000</f>
        <v>294733.21077596967</v>
      </c>
      <c r="V24" s="181"/>
      <c r="W24" s="178">
        <f>X22/W22*1000</f>
        <v>262977.5370515297</v>
      </c>
      <c r="X24" s="179"/>
      <c r="Y24" s="180">
        <f>Z22/Y22*1000</f>
        <v>208594.73227077915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1344</v>
      </c>
      <c r="F27" s="99">
        <v>216773</v>
      </c>
      <c r="G27" s="100">
        <v>816</v>
      </c>
      <c r="H27" s="101">
        <v>259960</v>
      </c>
      <c r="I27" s="102">
        <v>3453</v>
      </c>
      <c r="J27" s="99">
        <v>5742920</v>
      </c>
      <c r="K27" s="103">
        <v>1507</v>
      </c>
      <c r="L27" s="101">
        <v>3357938</v>
      </c>
      <c r="M27" s="102">
        <v>10213</v>
      </c>
      <c r="N27" s="99">
        <v>1609633</v>
      </c>
      <c r="O27" s="103">
        <v>5029</v>
      </c>
      <c r="P27" s="101">
        <v>1700687</v>
      </c>
      <c r="Q27" s="102">
        <v>27936</v>
      </c>
      <c r="R27" s="99">
        <v>5577996</v>
      </c>
      <c r="S27" s="103">
        <v>46784</v>
      </c>
      <c r="T27" s="101">
        <v>9606212</v>
      </c>
      <c r="U27" s="102">
        <v>4688</v>
      </c>
      <c r="V27" s="99">
        <v>2184931</v>
      </c>
      <c r="W27" s="102">
        <v>7899</v>
      </c>
      <c r="X27" s="101">
        <v>1628976</v>
      </c>
      <c r="Y27" s="124">
        <v>109669</v>
      </c>
      <c r="Z27" s="125">
        <v>31886026</v>
      </c>
    </row>
    <row r="28" spans="1:26" ht="18.95" customHeight="1">
      <c r="A28" s="22"/>
      <c r="B28" s="185"/>
      <c r="C28" s="7"/>
      <c r="D28" s="55" t="s">
        <v>22</v>
      </c>
      <c r="E28" s="106">
        <v>1353</v>
      </c>
      <c r="F28" s="107">
        <v>136911</v>
      </c>
      <c r="G28" s="108">
        <v>724</v>
      </c>
      <c r="H28" s="109">
        <v>227448</v>
      </c>
      <c r="I28" s="106">
        <v>3323</v>
      </c>
      <c r="J28" s="107">
        <v>5669358</v>
      </c>
      <c r="K28" s="110">
        <v>1558</v>
      </c>
      <c r="L28" s="109">
        <v>3444809</v>
      </c>
      <c r="M28" s="106">
        <v>9557</v>
      </c>
      <c r="N28" s="107">
        <v>1544457</v>
      </c>
      <c r="O28" s="110">
        <v>4987</v>
      </c>
      <c r="P28" s="109">
        <v>1649450</v>
      </c>
      <c r="Q28" s="106">
        <v>28351</v>
      </c>
      <c r="R28" s="107">
        <v>5521443</v>
      </c>
      <c r="S28" s="110">
        <v>45192</v>
      </c>
      <c r="T28" s="109">
        <v>9508815</v>
      </c>
      <c r="U28" s="106">
        <v>5127</v>
      </c>
      <c r="V28" s="107">
        <v>2373529</v>
      </c>
      <c r="W28" s="106">
        <v>7719</v>
      </c>
      <c r="X28" s="109">
        <v>1578144</v>
      </c>
      <c r="Y28" s="113">
        <v>107891</v>
      </c>
      <c r="Z28" s="114">
        <v>31654364</v>
      </c>
    </row>
    <row r="29" spans="1:26" ht="18.95" customHeight="1" thickBot="1">
      <c r="A29" s="22"/>
      <c r="B29" s="185"/>
      <c r="C29" s="7"/>
      <c r="D29" s="55" t="s">
        <v>24</v>
      </c>
      <c r="E29" s="113">
        <v>3616</v>
      </c>
      <c r="F29" s="114">
        <v>828739</v>
      </c>
      <c r="G29" s="115">
        <v>941</v>
      </c>
      <c r="H29" s="116">
        <v>415781</v>
      </c>
      <c r="I29" s="113">
        <v>1991</v>
      </c>
      <c r="J29" s="114">
        <v>1048608</v>
      </c>
      <c r="K29" s="117">
        <v>2418</v>
      </c>
      <c r="L29" s="116">
        <v>2761521</v>
      </c>
      <c r="M29" s="113">
        <v>17588</v>
      </c>
      <c r="N29" s="114">
        <v>3144392</v>
      </c>
      <c r="O29" s="117">
        <v>4671</v>
      </c>
      <c r="P29" s="116">
        <v>1259895</v>
      </c>
      <c r="Q29" s="113">
        <v>58623</v>
      </c>
      <c r="R29" s="114">
        <v>10256570</v>
      </c>
      <c r="S29" s="117">
        <v>32422</v>
      </c>
      <c r="T29" s="116">
        <v>2749220</v>
      </c>
      <c r="U29" s="113">
        <v>3322</v>
      </c>
      <c r="V29" s="114">
        <v>615536</v>
      </c>
      <c r="W29" s="113">
        <v>8786</v>
      </c>
      <c r="X29" s="116">
        <v>1923624</v>
      </c>
      <c r="Y29" s="113">
        <v>134378</v>
      </c>
      <c r="Z29" s="114">
        <v>25003886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28.722933001148</v>
      </c>
      <c r="F34" s="199"/>
      <c r="G34" s="205">
        <f aca="true" t="shared" si="7" ref="G34">+G23-G30</f>
        <v>9.76712913165133</v>
      </c>
      <c r="H34" s="206"/>
      <c r="I34" s="188">
        <f aca="true" t="shared" si="8" ref="I34">+I23-I30</f>
        <v>-108.44453376205787</v>
      </c>
      <c r="J34" s="199"/>
      <c r="K34" s="205">
        <f aca="true" t="shared" si="9" ref="K34">+K23-K30</f>
        <v>-36.599455977212315</v>
      </c>
      <c r="L34" s="206"/>
      <c r="M34" s="188">
        <f aca="true" t="shared" si="10" ref="M34">+M23-M30</f>
        <v>5.2454916048143545</v>
      </c>
      <c r="N34" s="199"/>
      <c r="O34" s="205">
        <f aca="true" t="shared" si="11" ref="O34">+O23-O30</f>
        <v>-25.70755007704159</v>
      </c>
      <c r="P34" s="206"/>
      <c r="Q34" s="188">
        <f aca="true" t="shared" si="12" ref="Q34">+Q23-Q30</f>
        <v>-6.259542052714735</v>
      </c>
      <c r="R34" s="199"/>
      <c r="S34" s="205">
        <f aca="true" t="shared" si="13" ref="S34">+S23-S30</f>
        <v>25.19725537988947</v>
      </c>
      <c r="T34" s="206"/>
      <c r="U34" s="188">
        <f aca="true" t="shared" si="14" ref="U34">+U23-U30</f>
        <v>46.95726177127213</v>
      </c>
      <c r="V34" s="199"/>
      <c r="W34" s="205">
        <f aca="true" t="shared" si="15" ref="W34">+W23-W30</f>
        <v>6.932372061308584</v>
      </c>
      <c r="X34" s="206"/>
      <c r="Y34" s="188">
        <f aca="true" t="shared" si="16" ref="Y34">+Y23-Y30</f>
        <v>-0.3559183860149915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+'(令和4年10月)'!E20</f>
        <v>822</v>
      </c>
      <c r="F39" s="119">
        <f>+'(令和4年10月)'!F20</f>
        <v>74866</v>
      </c>
      <c r="G39" s="118">
        <f>+'(令和4年10月)'!G20</f>
        <v>1347.563</v>
      </c>
      <c r="H39" s="119">
        <f>+'(令和4年10月)'!H20</f>
        <v>498696</v>
      </c>
      <c r="I39" s="118">
        <f>+'(令和4年10月)'!I20</f>
        <v>2816</v>
      </c>
      <c r="J39" s="119">
        <f>+'(令和4年10月)'!J20</f>
        <v>4639230</v>
      </c>
      <c r="K39" s="118">
        <f>+'(令和4年10月)'!K20</f>
        <v>1765</v>
      </c>
      <c r="L39" s="119">
        <f>+'(令和4年10月)'!L20</f>
        <v>3821208</v>
      </c>
      <c r="M39" s="118">
        <f>+'(令和4年10月)'!M20</f>
        <v>12346.272</v>
      </c>
      <c r="N39" s="119">
        <f>+'(令和4年10月)'!N20</f>
        <v>3009437</v>
      </c>
      <c r="O39" s="118">
        <f>+'(令和4年10月)'!O20</f>
        <v>4350</v>
      </c>
      <c r="P39" s="119">
        <f>+'(令和4年10月)'!P20</f>
        <v>1439242</v>
      </c>
      <c r="Q39" s="118">
        <f>+'(令和4年10月)'!Q20</f>
        <v>26830</v>
      </c>
      <c r="R39" s="119">
        <f>+'(令和4年10月)'!R20</f>
        <v>5115434</v>
      </c>
      <c r="S39" s="120">
        <f>+'(令和4年10月)'!S20</f>
        <v>48073</v>
      </c>
      <c r="T39" s="121">
        <f>+'(令和4年10月)'!T20</f>
        <v>7969145</v>
      </c>
      <c r="U39" s="118">
        <f>+'(令和4年10月)'!U20</f>
        <v>4481</v>
      </c>
      <c r="V39" s="119">
        <f>+'(令和4年10月)'!V20</f>
        <v>1563340</v>
      </c>
      <c r="W39" s="118">
        <f>+'(令和4年10月)'!W20</f>
        <v>5806.865</v>
      </c>
      <c r="X39" s="119">
        <f>+'(令和4年10月)'!X20</f>
        <v>1158934</v>
      </c>
      <c r="Y39" s="104">
        <f>+'(令和4年10月)'!Y20</f>
        <v>108637.70000000001</v>
      </c>
      <c r="Z39" s="105">
        <f>+'(令和4年10月)'!Z20</f>
        <v>29289532</v>
      </c>
    </row>
    <row r="40" spans="1:26" ht="18.95" customHeight="1">
      <c r="A40" s="22"/>
      <c r="B40" s="191"/>
      <c r="C40" s="22"/>
      <c r="D40" s="82" t="s">
        <v>22</v>
      </c>
      <c r="E40" s="122">
        <f>+'(令和4年10月)'!E21</f>
        <v>916</v>
      </c>
      <c r="F40" s="123">
        <f>+'(令和4年10月)'!F21</f>
        <v>78680</v>
      </c>
      <c r="G40" s="122">
        <f>+'(令和4年10月)'!G21</f>
        <v>1317.013</v>
      </c>
      <c r="H40" s="123">
        <f>+'(令和4年10月)'!H21</f>
        <v>491367</v>
      </c>
      <c r="I40" s="122">
        <f>+'(令和4年10月)'!I21</f>
        <v>2183</v>
      </c>
      <c r="J40" s="123">
        <f>+'(令和4年10月)'!J21</f>
        <v>4490212</v>
      </c>
      <c r="K40" s="122">
        <f>+'(令和4年10月)'!K21</f>
        <v>1862</v>
      </c>
      <c r="L40" s="123">
        <f>+'(令和4年10月)'!L21</f>
        <v>4058515</v>
      </c>
      <c r="M40" s="122">
        <f>+'(令和4年10月)'!M21</f>
        <v>11943.192</v>
      </c>
      <c r="N40" s="123">
        <f>+'(令和4年10月)'!N21</f>
        <v>2843682</v>
      </c>
      <c r="O40" s="122">
        <f>+'(令和4年10月)'!O21</f>
        <v>4083</v>
      </c>
      <c r="P40" s="123">
        <f>+'(令和4年10月)'!P21</f>
        <v>1360514</v>
      </c>
      <c r="Q40" s="122">
        <f>+'(令和4年10月)'!Q21</f>
        <v>26142</v>
      </c>
      <c r="R40" s="123">
        <f>+'(令和4年10月)'!R21</f>
        <v>5070634</v>
      </c>
      <c r="S40" s="120">
        <f>+'(令和4年10月)'!S21</f>
        <v>45905</v>
      </c>
      <c r="T40" s="121">
        <f>+'(令和4年10月)'!T21</f>
        <v>7506150</v>
      </c>
      <c r="U40" s="122">
        <f>+'(令和4年10月)'!U21</f>
        <v>5304</v>
      </c>
      <c r="V40" s="123">
        <f>+'(令和4年10月)'!V21</f>
        <v>1773717</v>
      </c>
      <c r="W40" s="122">
        <f>+'(令和4年10月)'!W21</f>
        <v>6152.195</v>
      </c>
      <c r="X40" s="123">
        <f>+'(令和4年10月)'!X21</f>
        <v>1244113</v>
      </c>
      <c r="Y40" s="111">
        <f>+'(令和4年10月)'!Y21</f>
        <v>105807.4</v>
      </c>
      <c r="Z40" s="112">
        <f>+'(令和4年10月)'!Z21</f>
        <v>28917584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+'(令和4年10月)'!E22</f>
        <v>2249</v>
      </c>
      <c r="F41" s="123">
        <f>+'(令和4年10月)'!F22</f>
        <v>408561</v>
      </c>
      <c r="G41" s="122">
        <f>+'(令和4年10月)'!G22</f>
        <v>1516.55</v>
      </c>
      <c r="H41" s="123">
        <f>+'(令和4年10月)'!H22</f>
        <v>642066</v>
      </c>
      <c r="I41" s="122">
        <f>+'(令和4年10月)'!I22</f>
        <v>5081</v>
      </c>
      <c r="J41" s="123">
        <f>+'(令和4年10月)'!J22</f>
        <v>5601582</v>
      </c>
      <c r="K41" s="122">
        <f>+'(令和4年10月)'!K22</f>
        <v>5935</v>
      </c>
      <c r="L41" s="123">
        <f>+'(令和4年10月)'!L22</f>
        <v>773731</v>
      </c>
      <c r="M41" s="122">
        <f>+'(令和4年10月)'!M22</f>
        <v>18483.000000000004</v>
      </c>
      <c r="N41" s="123">
        <f>+'(令和4年10月)'!N22</f>
        <v>3631276</v>
      </c>
      <c r="O41" s="122">
        <f>+'(令和4年10月)'!O22</f>
        <v>5210</v>
      </c>
      <c r="P41" s="123">
        <f>+'(令和4年10月)'!P22</f>
        <v>1400877</v>
      </c>
      <c r="Q41" s="122">
        <f>+'(令和4年10月)'!Q22</f>
        <v>60533</v>
      </c>
      <c r="R41" s="123">
        <f>+'(令和4年10月)'!R22</f>
        <v>10750275</v>
      </c>
      <c r="S41" s="120">
        <f>+'(令和4年10月)'!S22</f>
        <v>29575</v>
      </c>
      <c r="T41" s="121">
        <f>+'(令和4年10月)'!T22</f>
        <v>2674489</v>
      </c>
      <c r="U41" s="122">
        <f>+'(令和4年10月)'!U22</f>
        <v>5493</v>
      </c>
      <c r="V41" s="123">
        <f>+'(令和4年10月)'!V22</f>
        <v>1959921</v>
      </c>
      <c r="W41" s="122">
        <f>+'(令和4年10月)'!W22</f>
        <v>7771.841</v>
      </c>
      <c r="X41" s="123">
        <f>+'(令和4年10月)'!X22</f>
        <v>2021782</v>
      </c>
      <c r="Y41" s="111">
        <f>+'(令和4年10月)'!Y22</f>
        <v>141847.391</v>
      </c>
      <c r="Z41" s="112">
        <f>+'(令和4年10月)'!Z22</f>
        <v>29864560</v>
      </c>
    </row>
    <row r="42" spans="1:26" ht="18.95" customHeight="1" thickBot="1">
      <c r="A42" s="22"/>
      <c r="B42" s="191"/>
      <c r="C42" s="22"/>
      <c r="D42" s="89" t="s">
        <v>44</v>
      </c>
      <c r="E42" s="200">
        <f>+'(令和4年10月)'!E23</f>
        <v>37.84843205574913</v>
      </c>
      <c r="F42" s="201">
        <f>+'(令和4年10月)'!F23</f>
        <v>0</v>
      </c>
      <c r="G42" s="200">
        <f>+'(令和4年10月)'!G23</f>
        <v>88.74376779737223</v>
      </c>
      <c r="H42" s="201">
        <f>+'(令和4年10月)'!H23</f>
        <v>0</v>
      </c>
      <c r="I42" s="200">
        <f>+'(令和4年10月)'!I23</f>
        <v>52.46090880470143</v>
      </c>
      <c r="J42" s="201">
        <f>+'(令和4年10月)'!J23</f>
        <v>0</v>
      </c>
      <c r="K42" s="200">
        <f>+'(令和4年10月)'!K23</f>
        <v>30.308347956881427</v>
      </c>
      <c r="L42" s="201">
        <f>+'(令和4年10月)'!L23</f>
        <v>0</v>
      </c>
      <c r="M42" s="200">
        <f>+'(令和4年10月)'!M23</f>
        <v>66.43195893544606</v>
      </c>
      <c r="N42" s="201">
        <f>+'(令和4年10月)'!N23</f>
        <v>0</v>
      </c>
      <c r="O42" s="200">
        <f>+'(令和4年10月)'!O23</f>
        <v>83.05919432679995</v>
      </c>
      <c r="P42" s="201">
        <f>+'(令和4年10月)'!P23</f>
        <v>0</v>
      </c>
      <c r="Q42" s="200">
        <f>+'(令和4年10月)'!Q23</f>
        <v>44.004718470152355</v>
      </c>
      <c r="R42" s="201">
        <f>+'(令和4年10月)'!R23</f>
        <v>0</v>
      </c>
      <c r="S42" s="200">
        <f>+'(令和4年10月)'!S23</f>
        <v>164.92576603137834</v>
      </c>
      <c r="T42" s="201">
        <f>+'(令和4年10月)'!T23</f>
        <v>0</v>
      </c>
      <c r="U42" s="200">
        <f>+'(令和4年10月)'!U23</f>
        <v>82.86053010415785</v>
      </c>
      <c r="V42" s="201">
        <f>+'(令和4年10月)'!V23</f>
        <v>0</v>
      </c>
      <c r="W42" s="200">
        <f>+'(令和4年10月)'!W23</f>
        <v>75.26622800712843</v>
      </c>
      <c r="X42" s="201">
        <f>+'(令和4年10月)'!X23</f>
        <v>0</v>
      </c>
      <c r="Y42" s="200">
        <f>+'(令和4年10月)'!Y23</f>
        <v>76.35180442644933</v>
      </c>
      <c r="Z42" s="201">
        <f>+'(令和4年10月)'!Z23</f>
        <v>0</v>
      </c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49.27450094539887</v>
      </c>
      <c r="F46" s="199"/>
      <c r="G46" s="193">
        <f>G23-G42</f>
        <v>1.3233613342790989</v>
      </c>
      <c r="H46" s="199"/>
      <c r="I46" s="193">
        <f>I23-I42</f>
        <v>-3.405442566759305</v>
      </c>
      <c r="J46" s="199"/>
      <c r="K46" s="193">
        <f>K23-K42</f>
        <v>2.5921960659062577</v>
      </c>
      <c r="L46" s="199"/>
      <c r="M46" s="193">
        <f>M23-M42</f>
        <v>-14.786467330631709</v>
      </c>
      <c r="N46" s="199"/>
      <c r="O46" s="193">
        <f t="shared" si="18"/>
        <v>2.0332555961584546</v>
      </c>
      <c r="P46" s="199"/>
      <c r="Q46" s="193">
        <f t="shared" si="18"/>
        <v>2.035739477132907</v>
      </c>
      <c r="R46" s="199"/>
      <c r="S46" s="193">
        <f t="shared" si="18"/>
        <v>10.67148934851113</v>
      </c>
      <c r="T46" s="199"/>
      <c r="U46" s="193">
        <f t="shared" si="18"/>
        <v>24.796731667114287</v>
      </c>
      <c r="V46" s="199"/>
      <c r="W46" s="193">
        <f t="shared" si="18"/>
        <v>15.466144054180148</v>
      </c>
      <c r="X46" s="199"/>
      <c r="Y46" s="193">
        <f t="shared" si="18"/>
        <v>4.792277187535674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2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68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37.84843205574913</v>
      </c>
      <c r="F23" s="175"/>
      <c r="G23" s="174">
        <f>(G20+G21)/(G22+G41)*100</f>
        <v>88.74376779737223</v>
      </c>
      <c r="H23" s="175"/>
      <c r="I23" s="174">
        <f>(I20+I21)/(I22+I41)*100</f>
        <v>52.46090880470143</v>
      </c>
      <c r="J23" s="175"/>
      <c r="K23" s="174">
        <f>(K20+K21)/(K22+K41)*100</f>
        <v>30.308347956881427</v>
      </c>
      <c r="L23" s="175"/>
      <c r="M23" s="174">
        <f>(M20+M21)/(M22+M41)*100</f>
        <v>66.43195893544606</v>
      </c>
      <c r="N23" s="175"/>
      <c r="O23" s="174">
        <f>(O20+O21)/(O22+O41)*100</f>
        <v>83.05919432679995</v>
      </c>
      <c r="P23" s="175"/>
      <c r="Q23" s="174">
        <f>(Q20+Q21)/(Q22+Q41)*100</f>
        <v>44.004718470152355</v>
      </c>
      <c r="R23" s="175"/>
      <c r="S23" s="174">
        <f>(S20+S21)/(S22+S41)*100</f>
        <v>164.92576603137834</v>
      </c>
      <c r="T23" s="175"/>
      <c r="U23" s="174">
        <f>(U20+U21)/(U22+U41)*100</f>
        <v>82.86053010415785</v>
      </c>
      <c r="V23" s="175"/>
      <c r="W23" s="174">
        <f>(W20+W21)/(W22+W41)*100</f>
        <v>75.26622800712843</v>
      </c>
      <c r="X23" s="175"/>
      <c r="Y23" s="174">
        <f>(Y20+Y21)/(Y22+Y41)*100</f>
        <v>76.35180442644933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181663.40595820363</v>
      </c>
      <c r="F24" s="177"/>
      <c r="G24" s="178">
        <f>H22/G22*1000</f>
        <v>423372.786917675</v>
      </c>
      <c r="H24" s="179"/>
      <c r="I24" s="180">
        <f>J22/I22*1000</f>
        <v>1102456.6030308995</v>
      </c>
      <c r="J24" s="181"/>
      <c r="K24" s="178">
        <f>L22/K22*1000</f>
        <v>130367.48104465038</v>
      </c>
      <c r="L24" s="179"/>
      <c r="M24" s="180">
        <f>N22/M22*1000</f>
        <v>196465.72526105065</v>
      </c>
      <c r="N24" s="181"/>
      <c r="O24" s="178">
        <f>P22/O22*1000</f>
        <v>268882.3416506718</v>
      </c>
      <c r="P24" s="179"/>
      <c r="Q24" s="180">
        <f>R22/Q22*1000</f>
        <v>177593.62661688667</v>
      </c>
      <c r="R24" s="181"/>
      <c r="S24" s="178">
        <f>T22/S22*1000</f>
        <v>90430.73541842774</v>
      </c>
      <c r="T24" s="179"/>
      <c r="U24" s="180">
        <f>V22/U22*1000</f>
        <v>356803.386127799</v>
      </c>
      <c r="V24" s="181"/>
      <c r="W24" s="178">
        <f>X22/W22*1000</f>
        <v>260141.96636292478</v>
      </c>
      <c r="X24" s="179"/>
      <c r="Y24" s="180">
        <f>Z22/Y22*1000</f>
        <v>210540.07260521274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1544</v>
      </c>
      <c r="F27" s="99">
        <v>264044</v>
      </c>
      <c r="G27" s="100">
        <v>702</v>
      </c>
      <c r="H27" s="101">
        <v>229324</v>
      </c>
      <c r="I27" s="102">
        <v>3323</v>
      </c>
      <c r="J27" s="99">
        <v>920495</v>
      </c>
      <c r="K27" s="103">
        <v>1756</v>
      </c>
      <c r="L27" s="101">
        <v>3857768</v>
      </c>
      <c r="M27" s="102">
        <v>11423</v>
      </c>
      <c r="N27" s="99">
        <v>1847720</v>
      </c>
      <c r="O27" s="103">
        <v>4758</v>
      </c>
      <c r="P27" s="101">
        <v>1544515</v>
      </c>
      <c r="Q27" s="102">
        <v>28965</v>
      </c>
      <c r="R27" s="99">
        <v>5784294</v>
      </c>
      <c r="S27" s="103">
        <v>57646</v>
      </c>
      <c r="T27" s="101">
        <v>10658332</v>
      </c>
      <c r="U27" s="102">
        <v>4614</v>
      </c>
      <c r="V27" s="99">
        <v>1759539</v>
      </c>
      <c r="W27" s="102">
        <v>8249</v>
      </c>
      <c r="X27" s="101">
        <v>1553356</v>
      </c>
      <c r="Y27" s="124">
        <v>122980</v>
      </c>
      <c r="Z27" s="125">
        <v>28419387</v>
      </c>
    </row>
    <row r="28" spans="1:26" ht="18.95" customHeight="1">
      <c r="A28" s="22"/>
      <c r="B28" s="185"/>
      <c r="C28" s="7"/>
      <c r="D28" s="55" t="s">
        <v>22</v>
      </c>
      <c r="E28" s="106">
        <v>1164</v>
      </c>
      <c r="F28" s="107">
        <v>123315</v>
      </c>
      <c r="G28" s="108">
        <v>723</v>
      </c>
      <c r="H28" s="109">
        <v>240400</v>
      </c>
      <c r="I28" s="106">
        <v>3564</v>
      </c>
      <c r="J28" s="107">
        <v>945330</v>
      </c>
      <c r="K28" s="110">
        <v>1743</v>
      </c>
      <c r="L28" s="109">
        <v>4285197</v>
      </c>
      <c r="M28" s="106">
        <v>10621</v>
      </c>
      <c r="N28" s="107">
        <v>1739834</v>
      </c>
      <c r="O28" s="110">
        <v>4649</v>
      </c>
      <c r="P28" s="109">
        <v>1535301</v>
      </c>
      <c r="Q28" s="106">
        <v>27570</v>
      </c>
      <c r="R28" s="107">
        <v>5435951</v>
      </c>
      <c r="S28" s="110">
        <v>57338</v>
      </c>
      <c r="T28" s="109">
        <v>10584830</v>
      </c>
      <c r="U28" s="106">
        <v>6795</v>
      </c>
      <c r="V28" s="107">
        <v>3245682</v>
      </c>
      <c r="W28" s="106">
        <v>8316</v>
      </c>
      <c r="X28" s="109">
        <v>1610869</v>
      </c>
      <c r="Y28" s="113">
        <v>122483</v>
      </c>
      <c r="Z28" s="114">
        <v>29746709</v>
      </c>
    </row>
    <row r="29" spans="1:26" ht="18.95" customHeight="1" thickBot="1">
      <c r="A29" s="22"/>
      <c r="B29" s="185"/>
      <c r="C29" s="7"/>
      <c r="D29" s="55" t="s">
        <v>24</v>
      </c>
      <c r="E29" s="113">
        <v>3625</v>
      </c>
      <c r="F29" s="114">
        <v>748877</v>
      </c>
      <c r="G29" s="115">
        <v>849</v>
      </c>
      <c r="H29" s="116">
        <v>383269</v>
      </c>
      <c r="I29" s="113">
        <v>1861</v>
      </c>
      <c r="J29" s="114">
        <v>975046</v>
      </c>
      <c r="K29" s="117">
        <v>2469</v>
      </c>
      <c r="L29" s="116">
        <v>2848392</v>
      </c>
      <c r="M29" s="113">
        <v>16932</v>
      </c>
      <c r="N29" s="114">
        <v>3079216</v>
      </c>
      <c r="O29" s="117">
        <v>4629</v>
      </c>
      <c r="P29" s="116">
        <v>1208658</v>
      </c>
      <c r="Q29" s="113">
        <v>59038</v>
      </c>
      <c r="R29" s="114">
        <v>10200017</v>
      </c>
      <c r="S29" s="117">
        <v>30830</v>
      </c>
      <c r="T29" s="116">
        <v>2651823</v>
      </c>
      <c r="U29" s="113">
        <v>3761</v>
      </c>
      <c r="V29" s="114">
        <v>804134</v>
      </c>
      <c r="W29" s="113">
        <v>8606</v>
      </c>
      <c r="X29" s="116">
        <v>1872792</v>
      </c>
      <c r="Y29" s="113">
        <v>132600</v>
      </c>
      <c r="Z29" s="114">
        <v>24772224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-20.55156794425087</v>
      </c>
      <c r="F34" s="199"/>
      <c r="G34" s="205">
        <f aca="true" t="shared" si="7" ref="G34">+G23-G30</f>
        <v>8.443767797372232</v>
      </c>
      <c r="H34" s="206"/>
      <c r="I34" s="188">
        <f aca="true" t="shared" si="8" ref="I34">+I23-I30</f>
        <v>-105.03909119529857</v>
      </c>
      <c r="J34" s="199"/>
      <c r="K34" s="205">
        <f aca="true" t="shared" si="9" ref="K34">+K23-K30</f>
        <v>-39.19165204311857</v>
      </c>
      <c r="L34" s="206"/>
      <c r="M34" s="188">
        <f aca="true" t="shared" si="10" ref="M34">+M23-M30</f>
        <v>20.031958935446063</v>
      </c>
      <c r="N34" s="199"/>
      <c r="O34" s="205">
        <f aca="true" t="shared" si="11" ref="O34">+O23-O30</f>
        <v>-27.740805673200043</v>
      </c>
      <c r="P34" s="206"/>
      <c r="Q34" s="188">
        <f aca="true" t="shared" si="12" ref="Q34">+Q23-Q30</f>
        <v>-8.295281529847642</v>
      </c>
      <c r="R34" s="199"/>
      <c r="S34" s="205">
        <f aca="true" t="shared" si="13" ref="S34">+S23-S30</f>
        <v>14.525766031378339</v>
      </c>
      <c r="T34" s="206"/>
      <c r="U34" s="188">
        <f aca="true" t="shared" si="14" ref="U34">+U23-U30</f>
        <v>22.160530104157843</v>
      </c>
      <c r="V34" s="199"/>
      <c r="W34" s="205">
        <f aca="true" t="shared" si="15" ref="W34">+W23-W30</f>
        <v>-8.533771992871564</v>
      </c>
      <c r="X34" s="206"/>
      <c r="Y34" s="188">
        <f aca="true" t="shared" si="16" ref="Y34">+Y23-Y30</f>
        <v>-5.148195573550666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+'(令和4年9月)'!Y20</f>
        <v>111059.384</v>
      </c>
      <c r="Z39" s="105">
        <f>+'(令和4年9月)'!Z20</f>
        <v>31267361</v>
      </c>
    </row>
    <row r="40" spans="1:26" ht="18.95" customHeight="1">
      <c r="A40" s="22"/>
      <c r="B40" s="191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+'(令和4年9月)'!Y21</f>
        <v>113890.376</v>
      </c>
      <c r="Z40" s="112">
        <f>+'(令和4年9月)'!Z21</f>
        <v>38963798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+'(令和4年9月)'!Y22</f>
        <v>139017.09100000001</v>
      </c>
      <c r="Z41" s="112">
        <f>+'(令和4年9月)'!Z22</f>
        <v>29492612</v>
      </c>
    </row>
    <row r="42" spans="1:26" ht="18.95" customHeight="1" thickBot="1">
      <c r="A42" s="22"/>
      <c r="B42" s="191"/>
      <c r="C42" s="22"/>
      <c r="D42" s="89" t="s">
        <v>44</v>
      </c>
      <c r="E42" s="200">
        <f>+(E39+E40)/(E41+'(令和4年9月)'!E41)*100</f>
        <v>52.987622705932566</v>
      </c>
      <c r="F42" s="201"/>
      <c r="G42" s="200">
        <f>+(G39+G40)/(G41+'(令和4年9月)'!G41)*100</f>
        <v>84.08479138627187</v>
      </c>
      <c r="H42" s="201"/>
      <c r="I42" s="200">
        <f>+(I39+I40)/(I41+'(令和4年9月)'!I41)*100</f>
        <v>79.4626798561151</v>
      </c>
      <c r="J42" s="201"/>
      <c r="K42" s="200">
        <f>+(K39+K40)/(K41+'(令和4年9月)'!K41)*100</f>
        <v>38.56929708222812</v>
      </c>
      <c r="L42" s="201"/>
      <c r="M42" s="200">
        <f>+(M39+M40)/(M41+'(令和4年9月)'!M41)*100</f>
        <v>42.56746711268634</v>
      </c>
      <c r="N42" s="201"/>
      <c r="O42" s="200">
        <f>+(O39+O40)/(O41+'(令和4年9月)'!O41)*100</f>
        <v>88.55957920291321</v>
      </c>
      <c r="P42" s="201"/>
      <c r="Q42" s="200">
        <f>+(Q39+Q40)/(Q41+'(令和4年9月)'!Q41)*100</f>
        <v>46.23276798395856</v>
      </c>
      <c r="R42" s="201"/>
      <c r="S42" s="200">
        <f>+(S39+S40)/(S41+'(令和4年9月)'!S41)*100</f>
        <v>191.79589156055022</v>
      </c>
      <c r="T42" s="201"/>
      <c r="U42" s="200">
        <f>+(U39+U40)/(U41+'(令和4年9月)'!U41)*100</f>
        <v>70.74889170360989</v>
      </c>
      <c r="V42" s="201"/>
      <c r="W42" s="200">
        <f>+(W39+W40)/(W41+'(令和4年9月)'!W41)*100</f>
        <v>90.51449082445102</v>
      </c>
      <c r="X42" s="201"/>
      <c r="Y42" s="200">
        <f>+(Y39+Y40)/(Y41+'(令和4年9月)'!Y41)*100</f>
        <v>80.09174995953485</v>
      </c>
      <c r="Z42" s="201"/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-15.139190650183437</v>
      </c>
      <c r="F46" s="199"/>
      <c r="G46" s="193">
        <f>G23-G42</f>
        <v>4.658976411100355</v>
      </c>
      <c r="H46" s="199"/>
      <c r="I46" s="193">
        <f>I23-I42</f>
        <v>-27.00177105141367</v>
      </c>
      <c r="J46" s="199"/>
      <c r="K46" s="193">
        <f>K23-K42</f>
        <v>-8.260949125346691</v>
      </c>
      <c r="L46" s="199"/>
      <c r="M46" s="193">
        <f>M23-M42</f>
        <v>23.864491822759724</v>
      </c>
      <c r="N46" s="199"/>
      <c r="O46" s="193">
        <f t="shared" si="18"/>
        <v>-5.500384876113259</v>
      </c>
      <c r="P46" s="199"/>
      <c r="Q46" s="193">
        <f t="shared" si="18"/>
        <v>-2.228049513806205</v>
      </c>
      <c r="R46" s="199"/>
      <c r="S46" s="193">
        <f t="shared" si="18"/>
        <v>-26.870125529171872</v>
      </c>
      <c r="T46" s="199"/>
      <c r="U46" s="193">
        <f t="shared" si="18"/>
        <v>12.11163840054796</v>
      </c>
      <c r="V46" s="199"/>
      <c r="W46" s="193">
        <f t="shared" si="18"/>
        <v>-15.248262817322583</v>
      </c>
      <c r="X46" s="199"/>
      <c r="Y46" s="193">
        <f t="shared" si="18"/>
        <v>-3.7399455330855176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1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67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52.987622705932566</v>
      </c>
      <c r="F23" s="175"/>
      <c r="G23" s="174">
        <f>(G20+G21)/(G22+G41)*100</f>
        <v>84.08479138627187</v>
      </c>
      <c r="H23" s="175"/>
      <c r="I23" s="174">
        <f>(I20+I21)/(I22+I41)*100</f>
        <v>79.4626798561151</v>
      </c>
      <c r="J23" s="175"/>
      <c r="K23" s="174">
        <f>(K20+K21)/(K22+K41)*100</f>
        <v>38.56929708222812</v>
      </c>
      <c r="L23" s="175"/>
      <c r="M23" s="174">
        <f>(M20+M21)/(M22+M41)*100</f>
        <v>42.56746711268634</v>
      </c>
      <c r="N23" s="175"/>
      <c r="O23" s="174">
        <f>(O20+O21)/(O22+O41)*100</f>
        <v>88.55957920291321</v>
      </c>
      <c r="P23" s="175"/>
      <c r="Q23" s="174">
        <f>(Q20+Q21)/(Q22+Q41)*100</f>
        <v>46.23276798395856</v>
      </c>
      <c r="R23" s="175"/>
      <c r="S23" s="174">
        <f>(S20+S21)/(S22+S41)*100</f>
        <v>191.79589156055022</v>
      </c>
      <c r="T23" s="175"/>
      <c r="U23" s="174">
        <f>(U20+U21)/(U22+U41)*100</f>
        <v>70.74889170360989</v>
      </c>
      <c r="V23" s="175"/>
      <c r="W23" s="174">
        <f>(W20+W21)/(W22+W41)*100</f>
        <v>90.51449082445102</v>
      </c>
      <c r="X23" s="175"/>
      <c r="Y23" s="174">
        <f>(Y20+Y21)/(Y22+Y41)*100</f>
        <v>80.09174995953485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176002.98762270596</v>
      </c>
      <c r="F24" s="177"/>
      <c r="G24" s="178">
        <f>H22/G22*1000</f>
        <v>427144.68371467025</v>
      </c>
      <c r="H24" s="179"/>
      <c r="I24" s="180">
        <f>J22/I22*1000</f>
        <v>1225846.2230215827</v>
      </c>
      <c r="J24" s="181"/>
      <c r="K24" s="178">
        <f>L22/K22*1000</f>
        <v>167612.40053050398</v>
      </c>
      <c r="L24" s="179"/>
      <c r="M24" s="180">
        <f>N22/M22*1000</f>
        <v>191677.89459245393</v>
      </c>
      <c r="N24" s="181"/>
      <c r="O24" s="178">
        <f>P22/O22*1000</f>
        <v>267479.0612988064</v>
      </c>
      <c r="P24" s="179"/>
      <c r="Q24" s="180">
        <f>R22/Q22*1000</f>
        <v>178886.7073272621</v>
      </c>
      <c r="R24" s="181"/>
      <c r="S24" s="178">
        <f>T22/S22*1000</f>
        <v>80690.84540445871</v>
      </c>
      <c r="T24" s="179"/>
      <c r="U24" s="180">
        <f>V22/U22*1000</f>
        <v>343619.06269791006</v>
      </c>
      <c r="V24" s="181"/>
      <c r="W24" s="178">
        <f>X22/W22*1000</f>
        <v>259568.38903603234</v>
      </c>
      <c r="X24" s="179"/>
      <c r="Y24" s="180">
        <f>Z22/Y22*1000</f>
        <v>212150.9793353394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2077</v>
      </c>
      <c r="F27" s="99">
        <v>348977</v>
      </c>
      <c r="G27" s="100">
        <v>698</v>
      </c>
      <c r="H27" s="101">
        <v>216600</v>
      </c>
      <c r="I27" s="102">
        <v>3389</v>
      </c>
      <c r="J27" s="99">
        <v>6128023</v>
      </c>
      <c r="K27" s="103">
        <v>1822</v>
      </c>
      <c r="L27" s="101">
        <v>2443552</v>
      </c>
      <c r="M27" s="102">
        <v>6582</v>
      </c>
      <c r="N27" s="99">
        <v>1337035</v>
      </c>
      <c r="O27" s="103">
        <v>5004</v>
      </c>
      <c r="P27" s="101">
        <v>1676049</v>
      </c>
      <c r="Q27" s="102">
        <v>30228</v>
      </c>
      <c r="R27" s="99">
        <v>5855142</v>
      </c>
      <c r="S27" s="103">
        <v>46011</v>
      </c>
      <c r="T27" s="101">
        <v>10133759</v>
      </c>
      <c r="U27" s="102">
        <v>3768</v>
      </c>
      <c r="V27" s="99">
        <v>1010006</v>
      </c>
      <c r="W27" s="102">
        <v>7211</v>
      </c>
      <c r="X27" s="101">
        <v>1345774</v>
      </c>
      <c r="Y27" s="124">
        <v>106790</v>
      </c>
      <c r="Z27" s="125">
        <v>30494917</v>
      </c>
    </row>
    <row r="28" spans="1:26" ht="18.95" customHeight="1">
      <c r="A28" s="22"/>
      <c r="B28" s="185"/>
      <c r="C28" s="7"/>
      <c r="D28" s="55" t="s">
        <v>22</v>
      </c>
      <c r="E28" s="106">
        <v>1208</v>
      </c>
      <c r="F28" s="107">
        <v>98828</v>
      </c>
      <c r="G28" s="108">
        <v>700</v>
      </c>
      <c r="H28" s="109">
        <v>226248</v>
      </c>
      <c r="I28" s="106">
        <v>3658</v>
      </c>
      <c r="J28" s="107">
        <v>7318754</v>
      </c>
      <c r="K28" s="110">
        <v>1062</v>
      </c>
      <c r="L28" s="109">
        <v>1958028</v>
      </c>
      <c r="M28" s="106">
        <v>9965</v>
      </c>
      <c r="N28" s="107">
        <v>1539913</v>
      </c>
      <c r="O28" s="110">
        <v>4891</v>
      </c>
      <c r="P28" s="109">
        <v>1676821</v>
      </c>
      <c r="Q28" s="106">
        <v>29791</v>
      </c>
      <c r="R28" s="107">
        <v>5670592</v>
      </c>
      <c r="S28" s="110">
        <v>46465</v>
      </c>
      <c r="T28" s="109">
        <v>10033001</v>
      </c>
      <c r="U28" s="106">
        <v>2954</v>
      </c>
      <c r="V28" s="107">
        <v>1195606</v>
      </c>
      <c r="W28" s="106">
        <v>7928</v>
      </c>
      <c r="X28" s="109">
        <v>1532951</v>
      </c>
      <c r="Y28" s="113">
        <v>108622</v>
      </c>
      <c r="Z28" s="114">
        <v>31250742</v>
      </c>
    </row>
    <row r="29" spans="1:26" ht="18.95" customHeight="1" thickBot="1">
      <c r="A29" s="22"/>
      <c r="B29" s="185"/>
      <c r="C29" s="7"/>
      <c r="D29" s="55" t="s">
        <v>24</v>
      </c>
      <c r="E29" s="113">
        <v>3245</v>
      </c>
      <c r="F29" s="114">
        <v>608148</v>
      </c>
      <c r="G29" s="115">
        <v>870</v>
      </c>
      <c r="H29" s="116">
        <v>394345</v>
      </c>
      <c r="I29" s="113">
        <v>2102</v>
      </c>
      <c r="J29" s="114">
        <v>999881</v>
      </c>
      <c r="K29" s="117">
        <v>2456</v>
      </c>
      <c r="L29" s="116">
        <v>3275821</v>
      </c>
      <c r="M29" s="113">
        <v>16130</v>
      </c>
      <c r="N29" s="114">
        <v>2971330</v>
      </c>
      <c r="O29" s="117">
        <v>4520</v>
      </c>
      <c r="P29" s="116">
        <v>1199444</v>
      </c>
      <c r="Q29" s="113">
        <v>57643</v>
      </c>
      <c r="R29" s="114">
        <v>9851674</v>
      </c>
      <c r="S29" s="117">
        <v>30522</v>
      </c>
      <c r="T29" s="116">
        <v>2578321</v>
      </c>
      <c r="U29" s="113">
        <v>5942</v>
      </c>
      <c r="V29" s="114">
        <v>2290277</v>
      </c>
      <c r="W29" s="113">
        <v>8673</v>
      </c>
      <c r="X29" s="116">
        <v>1930305</v>
      </c>
      <c r="Y29" s="113">
        <v>132103</v>
      </c>
      <c r="Z29" s="114">
        <v>26099546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-5.412377294067433</v>
      </c>
      <c r="F34" s="199"/>
      <c r="G34" s="205">
        <f aca="true" t="shared" si="7" ref="G34">+G23-G30</f>
        <v>3.784791386271877</v>
      </c>
      <c r="H34" s="206"/>
      <c r="I34" s="188">
        <f aca="true" t="shared" si="8" ref="I34">+I23-I30</f>
        <v>-78.0373201438849</v>
      </c>
      <c r="J34" s="199"/>
      <c r="K34" s="205">
        <f aca="true" t="shared" si="9" ref="K34">+K23-K30</f>
        <v>-30.93070291777188</v>
      </c>
      <c r="L34" s="206"/>
      <c r="M34" s="188">
        <f aca="true" t="shared" si="10" ref="M34">+M23-M30</f>
        <v>-3.8325328873136613</v>
      </c>
      <c r="N34" s="199"/>
      <c r="O34" s="205">
        <f aca="true" t="shared" si="11" ref="O34">+O23-O30</f>
        <v>-22.240420797086784</v>
      </c>
      <c r="P34" s="206"/>
      <c r="Q34" s="188">
        <f aca="true" t="shared" si="12" ref="Q34">+Q23-Q30</f>
        <v>-6.067232016041437</v>
      </c>
      <c r="R34" s="199"/>
      <c r="S34" s="205">
        <f aca="true" t="shared" si="13" ref="S34">+S23-S30</f>
        <v>41.39589156055021</v>
      </c>
      <c r="T34" s="206"/>
      <c r="U34" s="188">
        <f aca="true" t="shared" si="14" ref="U34">+U23-U30</f>
        <v>10.048891703609883</v>
      </c>
      <c r="V34" s="199"/>
      <c r="W34" s="205">
        <f aca="true" t="shared" si="15" ref="W34">+W23-W30</f>
        <v>6.714490824451019</v>
      </c>
      <c r="X34" s="206"/>
      <c r="Y34" s="188">
        <f aca="true" t="shared" si="16" ref="Y34">+Y23-Y30</f>
        <v>-1.4082500404651483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+'(令和4年8月)'!Y20</f>
        <v>110034.128</v>
      </c>
      <c r="Z39" s="105">
        <f>+'(令和4年8月)'!Z20</f>
        <v>26209248</v>
      </c>
    </row>
    <row r="40" spans="1:26" ht="18.95" customHeight="1">
      <c r="A40" s="22"/>
      <c r="B40" s="191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+'(令和4年8月)'!Y21</f>
        <v>106128.16</v>
      </c>
      <c r="Z40" s="112">
        <f>+'(令和4年8月)'!Z21</f>
        <v>25557495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+'(令和4年8月)'!Y22</f>
        <v>141847.992</v>
      </c>
      <c r="Z41" s="112">
        <f>+'(令和4年8月)'!Z22</f>
        <v>37189049</v>
      </c>
    </row>
    <row r="42" spans="1:26" ht="18.95" customHeight="1" thickBot="1">
      <c r="A42" s="22"/>
      <c r="B42" s="191"/>
      <c r="C42" s="22"/>
      <c r="D42" s="89" t="s">
        <v>44</v>
      </c>
      <c r="E42" s="200">
        <f>+(E39+E40)/(E41+'(令和4年8月)'!E41)*100</f>
        <v>56.18918307309346</v>
      </c>
      <c r="F42" s="201"/>
      <c r="G42" s="200">
        <f>+(G39+G40)/(G41+'(令和4年8月)'!G41)*100</f>
        <v>83.32777592530843</v>
      </c>
      <c r="H42" s="201"/>
      <c r="I42" s="200">
        <f>+(I39+I40)/(I41+'(令和4年8月)'!I41)*100</f>
        <v>105.76002393776183</v>
      </c>
      <c r="J42" s="201"/>
      <c r="K42" s="200">
        <f>+(K39+K40)/(K41+'(令和4年8月)'!K41)*100</f>
        <v>40.63400576368876</v>
      </c>
      <c r="L42" s="201"/>
      <c r="M42" s="200">
        <f>+(M39+M40)/(M41+'(令和4年8月)'!M41)*100</f>
        <v>43.78798509692664</v>
      </c>
      <c r="N42" s="201"/>
      <c r="O42" s="200">
        <f>+(O39+O40)/(O41+'(令和4年8月)'!O41)*100</f>
        <v>88.48797250859106</v>
      </c>
      <c r="P42" s="201"/>
      <c r="Q42" s="200">
        <f>+(Q39+Q40)/(Q41+'(令和4年8月)'!Q41)*100</f>
        <v>45.68918539557772</v>
      </c>
      <c r="R42" s="201"/>
      <c r="S42" s="200">
        <f>+(S39+S40)/(S41+'(令和4年8月)'!S41)*100</f>
        <v>181.45744515594524</v>
      </c>
      <c r="T42" s="201"/>
      <c r="U42" s="200">
        <f>+(U39+U40)/(U41+'(令和4年8月)'!U41)*100</f>
        <v>79.59565372283576</v>
      </c>
      <c r="V42" s="201"/>
      <c r="W42" s="200">
        <f>+(W39+W40)/(W41+'(令和4年8月)'!W41)*100</f>
        <v>91.37662922681439</v>
      </c>
      <c r="X42" s="201"/>
      <c r="Y42" s="200">
        <f>+(Y39+Y40)/(Y41+'(令和4年8月)'!Y41)*100</f>
        <v>77.2587567956678</v>
      </c>
      <c r="Z42" s="201"/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-3.2015603671608943</v>
      </c>
      <c r="F46" s="199"/>
      <c r="G46" s="193">
        <f>G23-G42</f>
        <v>0.7570154609634443</v>
      </c>
      <c r="H46" s="199"/>
      <c r="I46" s="193">
        <f>I23-I42</f>
        <v>-26.297344081646727</v>
      </c>
      <c r="J46" s="199"/>
      <c r="K46" s="193">
        <f>K23-K42</f>
        <v>-2.064708681460644</v>
      </c>
      <c r="L46" s="199"/>
      <c r="M46" s="193">
        <f>M23-M42</f>
        <v>-1.2205179842403027</v>
      </c>
      <c r="N46" s="199"/>
      <c r="O46" s="193">
        <f t="shared" si="18"/>
        <v>0.07160669432215627</v>
      </c>
      <c r="P46" s="199"/>
      <c r="Q46" s="193">
        <f t="shared" si="18"/>
        <v>0.5435825883808434</v>
      </c>
      <c r="R46" s="199"/>
      <c r="S46" s="193">
        <f t="shared" si="18"/>
        <v>10.33844640460498</v>
      </c>
      <c r="T46" s="199"/>
      <c r="U46" s="193">
        <f t="shared" si="18"/>
        <v>-8.846762019225878</v>
      </c>
      <c r="V46" s="199"/>
      <c r="W46" s="193">
        <f t="shared" si="18"/>
        <v>-0.8621384023633709</v>
      </c>
      <c r="X46" s="199"/>
      <c r="Y46" s="193">
        <f t="shared" si="18"/>
        <v>2.8329931638670587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66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47.033697199810156</v>
      </c>
      <c r="F23" s="175"/>
      <c r="G23" s="174">
        <f>(G20+G21)/(G22+G41)*100</f>
        <v>81.78294573643412</v>
      </c>
      <c r="H23" s="175"/>
      <c r="I23" s="174">
        <f>(I20+I21)/(I22+I41)*100</f>
        <v>72.93365660127837</v>
      </c>
      <c r="J23" s="175"/>
      <c r="K23" s="174">
        <f>(K20+K21)/(K22+K41)*100</f>
        <v>33.239683933274804</v>
      </c>
      <c r="L23" s="175"/>
      <c r="M23" s="174">
        <f>(M20+M21)/(M22+M41)*100</f>
        <v>42.29653373393914</v>
      </c>
      <c r="N23" s="175"/>
      <c r="O23" s="174">
        <f>(O20+O21)/(O22+O41)*100</f>
        <v>94.69644103279833</v>
      </c>
      <c r="P23" s="175"/>
      <c r="Q23" s="174">
        <f>(Q20+Q21)/(Q22+Q41)*100</f>
        <v>41.36118881684265</v>
      </c>
      <c r="R23" s="175"/>
      <c r="S23" s="174">
        <f>(S20+S21)/(S22+S41)*100</f>
        <v>177.50258341944732</v>
      </c>
      <c r="T23" s="175"/>
      <c r="U23" s="174">
        <f>(U20+U21)/(U22+U41)*100</f>
        <v>67.3635417652067</v>
      </c>
      <c r="V23" s="175"/>
      <c r="W23" s="174">
        <f>(W20+W21)/(W22+W41)*100</f>
        <v>92.78254958907496</v>
      </c>
      <c r="X23" s="175"/>
      <c r="Y23" s="174">
        <f>(Y20+Y21)/(Y22+Y41)*100</f>
        <v>77.2587567956678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166312.90926099158</v>
      </c>
      <c r="F24" s="177"/>
      <c r="G24" s="178">
        <f>H22/G22*1000</f>
        <v>430392.2931143399</v>
      </c>
      <c r="H24" s="179"/>
      <c r="I24" s="180">
        <f>J22/I22*1000</f>
        <v>1539698.3920034769</v>
      </c>
      <c r="J24" s="181"/>
      <c r="K24" s="178">
        <f>L22/K22*1000</f>
        <v>1719410.484006029</v>
      </c>
      <c r="L24" s="179"/>
      <c r="M24" s="180">
        <f>N22/M22*1000</f>
        <v>189055.51822239353</v>
      </c>
      <c r="N24" s="181"/>
      <c r="O24" s="178">
        <f>P22/O22*1000</f>
        <v>279631.69291338586</v>
      </c>
      <c r="P24" s="179"/>
      <c r="Q24" s="180">
        <f>R22/Q22*1000</f>
        <v>176721.10162295526</v>
      </c>
      <c r="R24" s="181"/>
      <c r="S24" s="178">
        <f>T22/S22*1000</f>
        <v>78762.72566852179</v>
      </c>
      <c r="T24" s="179"/>
      <c r="U24" s="180">
        <f>V22/U22*1000</f>
        <v>336809.86039936385</v>
      </c>
      <c r="V24" s="181"/>
      <c r="W24" s="178">
        <f>X22/W22*1000</f>
        <v>251913.37145638154</v>
      </c>
      <c r="X24" s="179"/>
      <c r="Y24" s="180">
        <f>Z22/Y22*1000</f>
        <v>262175.36445634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1095</v>
      </c>
      <c r="F27" s="99">
        <v>85953</v>
      </c>
      <c r="G27" s="100">
        <v>558</v>
      </c>
      <c r="H27" s="101">
        <v>195977</v>
      </c>
      <c r="I27" s="102">
        <v>3291</v>
      </c>
      <c r="J27" s="99">
        <v>6489789</v>
      </c>
      <c r="K27" s="103">
        <v>1192</v>
      </c>
      <c r="L27" s="101">
        <v>2280063</v>
      </c>
      <c r="M27" s="102">
        <v>9724</v>
      </c>
      <c r="N27" s="99">
        <v>1457753</v>
      </c>
      <c r="O27" s="103">
        <v>4704</v>
      </c>
      <c r="P27" s="101">
        <v>1630911</v>
      </c>
      <c r="Q27" s="102">
        <v>27417</v>
      </c>
      <c r="R27" s="99">
        <v>5475124</v>
      </c>
      <c r="S27" s="103">
        <v>47809</v>
      </c>
      <c r="T27" s="101">
        <v>10844067</v>
      </c>
      <c r="U27" s="102">
        <v>2718</v>
      </c>
      <c r="V27" s="99">
        <v>677163</v>
      </c>
      <c r="W27" s="102">
        <v>7695</v>
      </c>
      <c r="X27" s="101">
        <v>1529566</v>
      </c>
      <c r="Y27" s="124">
        <v>106203</v>
      </c>
      <c r="Z27" s="125">
        <v>30666366</v>
      </c>
    </row>
    <row r="28" spans="1:26" ht="18.95" customHeight="1">
      <c r="A28" s="22"/>
      <c r="B28" s="185"/>
      <c r="C28" s="7"/>
      <c r="D28" s="55" t="s">
        <v>22</v>
      </c>
      <c r="E28" s="106">
        <v>1250</v>
      </c>
      <c r="F28" s="107">
        <v>124091</v>
      </c>
      <c r="G28" s="108">
        <v>568</v>
      </c>
      <c r="H28" s="109">
        <v>187596</v>
      </c>
      <c r="I28" s="106">
        <v>3131</v>
      </c>
      <c r="J28" s="107">
        <v>6530300</v>
      </c>
      <c r="K28" s="110">
        <v>1014</v>
      </c>
      <c r="L28" s="109">
        <v>1889228</v>
      </c>
      <c r="M28" s="106">
        <v>7617</v>
      </c>
      <c r="N28" s="107">
        <v>1517529</v>
      </c>
      <c r="O28" s="110">
        <v>4629</v>
      </c>
      <c r="P28" s="109">
        <v>1599077</v>
      </c>
      <c r="Q28" s="106">
        <v>28554</v>
      </c>
      <c r="R28" s="107">
        <v>5619583</v>
      </c>
      <c r="S28" s="110">
        <v>46896</v>
      </c>
      <c r="T28" s="109">
        <v>11146204</v>
      </c>
      <c r="U28" s="106">
        <v>2769</v>
      </c>
      <c r="V28" s="107">
        <v>647991</v>
      </c>
      <c r="W28" s="106">
        <v>7956</v>
      </c>
      <c r="X28" s="109">
        <v>1588072</v>
      </c>
      <c r="Y28" s="113">
        <v>104384</v>
      </c>
      <c r="Z28" s="114">
        <v>30849671</v>
      </c>
    </row>
    <row r="29" spans="1:26" ht="18.95" customHeight="1" thickBot="1">
      <c r="A29" s="22"/>
      <c r="B29" s="185"/>
      <c r="C29" s="7"/>
      <c r="D29" s="55" t="s">
        <v>24</v>
      </c>
      <c r="E29" s="113">
        <v>2376</v>
      </c>
      <c r="F29" s="114">
        <v>357999</v>
      </c>
      <c r="G29" s="115">
        <v>872</v>
      </c>
      <c r="H29" s="116">
        <v>403993</v>
      </c>
      <c r="I29" s="113">
        <v>2371</v>
      </c>
      <c r="J29" s="114">
        <v>2190612</v>
      </c>
      <c r="K29" s="117">
        <v>1696</v>
      </c>
      <c r="L29" s="116">
        <v>2790297</v>
      </c>
      <c r="M29" s="113">
        <v>19515</v>
      </c>
      <c r="N29" s="114">
        <v>3174208</v>
      </c>
      <c r="O29" s="117">
        <v>4407</v>
      </c>
      <c r="P29" s="116">
        <v>1200216</v>
      </c>
      <c r="Q29" s="113">
        <v>57206</v>
      </c>
      <c r="R29" s="114">
        <v>9667124</v>
      </c>
      <c r="S29" s="117">
        <v>30976</v>
      </c>
      <c r="T29" s="116">
        <v>2477563</v>
      </c>
      <c r="U29" s="113">
        <v>5128</v>
      </c>
      <c r="V29" s="114">
        <v>2475877</v>
      </c>
      <c r="W29" s="113">
        <v>9390</v>
      </c>
      <c r="X29" s="116">
        <v>2117482</v>
      </c>
      <c r="Y29" s="113">
        <v>133937</v>
      </c>
      <c r="Z29" s="114">
        <v>26855371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47.8</v>
      </c>
      <c r="F30" s="204"/>
      <c r="G30" s="202">
        <v>64.2</v>
      </c>
      <c r="H30" s="204"/>
      <c r="I30" s="202">
        <v>140.2</v>
      </c>
      <c r="J30" s="204"/>
      <c r="K30" s="202">
        <v>68.6</v>
      </c>
      <c r="L30" s="204"/>
      <c r="M30" s="202">
        <v>47</v>
      </c>
      <c r="N30" s="204"/>
      <c r="O30" s="202">
        <v>106.8</v>
      </c>
      <c r="P30" s="204"/>
      <c r="Q30" s="202">
        <v>48.4</v>
      </c>
      <c r="R30" s="204"/>
      <c r="S30" s="202">
        <v>155.2</v>
      </c>
      <c r="T30" s="204"/>
      <c r="U30" s="202">
        <v>53.2</v>
      </c>
      <c r="V30" s="204"/>
      <c r="W30" s="202">
        <v>82.2</v>
      </c>
      <c r="X30" s="204"/>
      <c r="Y30" s="202">
        <v>79.2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-0.7663028001898411</v>
      </c>
      <c r="F34" s="199"/>
      <c r="G34" s="205">
        <f aca="true" t="shared" si="7" ref="G34">+G23-G30</f>
        <v>17.582945736434112</v>
      </c>
      <c r="H34" s="206"/>
      <c r="I34" s="188">
        <f aca="true" t="shared" si="8" ref="I34">+I23-I30</f>
        <v>-67.26634339872162</v>
      </c>
      <c r="J34" s="199"/>
      <c r="K34" s="205">
        <f aca="true" t="shared" si="9" ref="K34">+K23-K30</f>
        <v>-35.36031606672519</v>
      </c>
      <c r="L34" s="206"/>
      <c r="M34" s="188">
        <f aca="true" t="shared" si="10" ref="M34">+M23-M30</f>
        <v>-4.7034662660608575</v>
      </c>
      <c r="N34" s="199"/>
      <c r="O34" s="205">
        <f aca="true" t="shared" si="11" ref="O34">+O23-O30</f>
        <v>-12.103558967201664</v>
      </c>
      <c r="P34" s="206"/>
      <c r="Q34" s="188">
        <f aca="true" t="shared" si="12" ref="Q34">+Q23-Q30</f>
        <v>-7.03881118315735</v>
      </c>
      <c r="R34" s="199"/>
      <c r="S34" s="205">
        <f aca="true" t="shared" si="13" ref="S34">+S23-S30</f>
        <v>22.30258341944733</v>
      </c>
      <c r="T34" s="206"/>
      <c r="U34" s="188">
        <f aca="true" t="shared" si="14" ref="U34">+U23-U30</f>
        <v>14.163541765206702</v>
      </c>
      <c r="V34" s="199"/>
      <c r="W34" s="205">
        <f aca="true" t="shared" si="15" ref="W34">+W23-W30</f>
        <v>10.582549589074958</v>
      </c>
      <c r="X34" s="206"/>
      <c r="Y34" s="188">
        <f aca="true" t="shared" si="16" ref="Y34">+Y23-Y30</f>
        <v>-1.9412432043322099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+'(令和4年7月)'!E20</f>
        <v>871</v>
      </c>
      <c r="F39" s="119">
        <f>+'(令和4年7月)'!F20</f>
        <v>71193</v>
      </c>
      <c r="G39" s="118">
        <f>+'(令和4年7月)'!G20</f>
        <v>1097</v>
      </c>
      <c r="H39" s="119">
        <f>+'(令和4年7月)'!H20</f>
        <v>415381</v>
      </c>
      <c r="I39" s="118">
        <f>+'(令和4年7月)'!I20</f>
        <v>2001</v>
      </c>
      <c r="J39" s="119">
        <f>+'(令和4年7月)'!J20</f>
        <v>4804508</v>
      </c>
      <c r="K39" s="118">
        <f>+'(令和4年7月)'!K20</f>
        <v>1679</v>
      </c>
      <c r="L39" s="119">
        <f>+'(令和4年7月)'!L20</f>
        <v>3260199</v>
      </c>
      <c r="M39" s="118">
        <f>+'(令和4年7月)'!M20</f>
        <v>9948.728000000001</v>
      </c>
      <c r="N39" s="119">
        <f>+'(令和4年7月)'!N20</f>
        <v>2050996</v>
      </c>
      <c r="O39" s="118">
        <f>+'(令和4年7月)'!O20</f>
        <v>4313</v>
      </c>
      <c r="P39" s="119">
        <f>+'(令和4年7月)'!P20</f>
        <v>1479010</v>
      </c>
      <c r="Q39" s="118">
        <f>+'(令和4年7月)'!Q20</f>
        <v>27388</v>
      </c>
      <c r="R39" s="119">
        <f>+'(令和4年7月)'!R20</f>
        <v>5400402</v>
      </c>
      <c r="S39" s="120">
        <f>+'(令和4年7月)'!S20</f>
        <v>55349</v>
      </c>
      <c r="T39" s="121">
        <f>+'(令和4年7月)'!T20</f>
        <v>327126188</v>
      </c>
      <c r="U39" s="118">
        <f>+'(令和4年7月)'!U20</f>
        <v>3088</v>
      </c>
      <c r="V39" s="119">
        <f>+'(令和4年7月)'!V20</f>
        <v>1087577</v>
      </c>
      <c r="W39" s="118">
        <f>+'(令和4年7月)'!W20</f>
        <v>6917</v>
      </c>
      <c r="X39" s="119">
        <f>+'(令和4年7月)'!X20</f>
        <v>1557010</v>
      </c>
      <c r="Y39" s="104">
        <f>+'(令和4年7月)'!Y20</f>
        <v>112651.728</v>
      </c>
      <c r="Z39" s="105">
        <f>+'(令和4年7月)'!Z20</f>
        <v>347252464</v>
      </c>
    </row>
    <row r="40" spans="1:26" ht="18.95" customHeight="1">
      <c r="A40" s="22"/>
      <c r="B40" s="191"/>
      <c r="C40" s="22"/>
      <c r="D40" s="82" t="s">
        <v>22</v>
      </c>
      <c r="E40" s="122">
        <f>+'(令和4年7月)'!E21</f>
        <v>1120</v>
      </c>
      <c r="F40" s="123">
        <f>+'(令和4年7月)'!F21</f>
        <v>96488</v>
      </c>
      <c r="G40" s="122">
        <f>+'(令和4年7月)'!G21</f>
        <v>1168</v>
      </c>
      <c r="H40" s="123">
        <f>+'(令和4年7月)'!H21</f>
        <v>440004</v>
      </c>
      <c r="I40" s="122">
        <f>+'(令和4年7月)'!I21</f>
        <v>1891</v>
      </c>
      <c r="J40" s="123">
        <f>+'(令和4年7月)'!J21</f>
        <v>4590074</v>
      </c>
      <c r="K40" s="122">
        <f>+'(令和4年7月)'!K21</f>
        <v>1381</v>
      </c>
      <c r="L40" s="123">
        <f>+'(令和4年7月)'!L21</f>
        <v>2605099</v>
      </c>
      <c r="M40" s="122">
        <f>+'(令和4年7月)'!M21</f>
        <v>9528.475999999999</v>
      </c>
      <c r="N40" s="123">
        <f>+'(令和4年7月)'!N21</f>
        <v>1866062</v>
      </c>
      <c r="O40" s="122">
        <f>+'(令和4年7月)'!O21</f>
        <v>4328</v>
      </c>
      <c r="P40" s="123">
        <f>+'(令和4年7月)'!P21</f>
        <v>1512242</v>
      </c>
      <c r="Q40" s="122">
        <f>+'(令和4年7月)'!Q21</f>
        <v>27872</v>
      </c>
      <c r="R40" s="123">
        <f>+'(令和4年7月)'!R21</f>
        <v>5429680</v>
      </c>
      <c r="S40" s="120">
        <f>+'(令和4年7月)'!S21</f>
        <v>54088</v>
      </c>
      <c r="T40" s="121">
        <f>+'(令和4年7月)'!T21</f>
        <v>327375801</v>
      </c>
      <c r="U40" s="122">
        <f>+'(令和4年7月)'!U21</f>
        <v>2860</v>
      </c>
      <c r="V40" s="123">
        <f>+'(令和4年7月)'!V21</f>
        <v>619607</v>
      </c>
      <c r="W40" s="122">
        <f>+'(令和4年7月)'!W21</f>
        <v>7407</v>
      </c>
      <c r="X40" s="123">
        <f>+'(令和4年7月)'!X21</f>
        <v>1588114</v>
      </c>
      <c r="Y40" s="111">
        <f>+'(令和4年7月)'!Y21</f>
        <v>111648.47600000001</v>
      </c>
      <c r="Z40" s="112">
        <f>+'(令和4年7月)'!Z21</f>
        <v>346126662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+'(令和4年7月)'!E22</f>
        <v>2076</v>
      </c>
      <c r="F41" s="123">
        <f>+'(令和4年7月)'!F22</f>
        <v>352323</v>
      </c>
      <c r="G41" s="122">
        <f>+'(令和4年7月)'!G22</f>
        <v>1513</v>
      </c>
      <c r="H41" s="123">
        <f>+'(令和4年7月)'!H22</f>
        <v>653378</v>
      </c>
      <c r="I41" s="122">
        <f>+'(令和4年7月)'!I22</f>
        <v>2236</v>
      </c>
      <c r="J41" s="123">
        <f>+'(令和4年7月)'!J22</f>
        <v>2991728</v>
      </c>
      <c r="K41" s="122">
        <f>+'(令和4年7月)'!K22</f>
        <v>5419</v>
      </c>
      <c r="L41" s="123">
        <f>+'(令和4年7月)'!L22</f>
        <v>10331361</v>
      </c>
      <c r="M41" s="122">
        <f>+'(令和4年7月)'!M22</f>
        <v>17072.024</v>
      </c>
      <c r="N41" s="123">
        <f>+'(令和4年7月)'!N22</f>
        <v>3665213</v>
      </c>
      <c r="O41" s="122">
        <f>+'(令和4年7月)'!O22</f>
        <v>4951</v>
      </c>
      <c r="P41" s="123">
        <f>+'(令和4年7月)'!P22</f>
        <v>1330186</v>
      </c>
      <c r="Q41" s="122">
        <f>+'(令和4年7月)'!Q22</f>
        <v>61269</v>
      </c>
      <c r="R41" s="123">
        <f>+'(令和4年7月)'!R22</f>
        <v>10726728</v>
      </c>
      <c r="S41" s="120">
        <f>+'(令和4年7月)'!S22</f>
        <v>30530</v>
      </c>
      <c r="T41" s="121">
        <f>+'(令和4年7月)'!T22</f>
        <v>2366708</v>
      </c>
      <c r="U41" s="122">
        <f>+'(令和4年7月)'!U22</f>
        <v>4912</v>
      </c>
      <c r="V41" s="123">
        <f>+'(令和4年7月)'!V22</f>
        <v>2103961</v>
      </c>
      <c r="W41" s="122">
        <f>+'(令和4年7月)'!W22</f>
        <v>7964</v>
      </c>
      <c r="X41" s="123">
        <f>+'(令和4年7月)'!X22</f>
        <v>2015710</v>
      </c>
      <c r="Y41" s="111">
        <f>+'(令和4年7月)'!Y22</f>
        <v>137942.024</v>
      </c>
      <c r="Z41" s="112">
        <f>+'(令和4年7月)'!Z22</f>
        <v>36537296</v>
      </c>
    </row>
    <row r="42" spans="1:26" ht="18.95" customHeight="1" thickBot="1">
      <c r="A42" s="22"/>
      <c r="B42" s="191"/>
      <c r="C42" s="22"/>
      <c r="D42" s="89" t="s">
        <v>44</v>
      </c>
      <c r="E42" s="200">
        <f>+(E39+E40)/(E41+'(令和4年7月)'!E41)*100</f>
        <v>45.25</v>
      </c>
      <c r="F42" s="201"/>
      <c r="G42" s="200">
        <f>+(G39+G40)/(G41+'(令和4年7月)'!G41)*100</f>
        <v>73.13529221827575</v>
      </c>
      <c r="H42" s="201"/>
      <c r="I42" s="200">
        <f>+(I39+I40)/(I41+'(令和4年7月)'!I41)*100</f>
        <v>89.22512608895002</v>
      </c>
      <c r="J42" s="201"/>
      <c r="K42" s="200">
        <f>+(K39+K40)/(K41+'(令和4年7月)'!K41)*100</f>
        <v>29.03225806451613</v>
      </c>
      <c r="L42" s="201"/>
      <c r="M42" s="200">
        <f>+(M39+M40)/(M41+'(令和4年7月)'!M41)*100</f>
        <v>57.74874007842147</v>
      </c>
      <c r="N42" s="201"/>
      <c r="O42" s="200">
        <f>+(O39+O40)/(O41+'(令和4年7月)'!O41)*100</f>
        <v>87.14199273900766</v>
      </c>
      <c r="P42" s="201"/>
      <c r="Q42" s="200">
        <f>+(Q39+Q40)/(Q41+'(令和4年7月)'!Q41)*100</f>
        <v>44.91769965454176</v>
      </c>
      <c r="R42" s="201"/>
      <c r="S42" s="200">
        <f>+(S39+S40)/(S41+'(令和4年7月)'!S41)*100</f>
        <v>183.00807705814478</v>
      </c>
      <c r="T42" s="201"/>
      <c r="U42" s="200">
        <f>+(U39+U40)/(U41+'(令和4年7月)'!U41)*100</f>
        <v>61.98416006669446</v>
      </c>
      <c r="V42" s="201"/>
      <c r="W42" s="200">
        <f>+(W39+W40)/(W41+'(令和4年7月)'!W41)*100</f>
        <v>87.24570593251309</v>
      </c>
      <c r="X42" s="201"/>
      <c r="Y42" s="200">
        <f>+(Y39+Y40)/(Y41+'(令和4年7月)'!Y41)*100</f>
        <v>81.59917028089181</v>
      </c>
      <c r="Z42" s="201"/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1.783697199810156</v>
      </c>
      <c r="F46" s="199"/>
      <c r="G46" s="193">
        <f>G23-G42</f>
        <v>8.647653518158364</v>
      </c>
      <c r="H46" s="199"/>
      <c r="I46" s="193">
        <f>I23-I42</f>
        <v>-16.291469487671648</v>
      </c>
      <c r="J46" s="199"/>
      <c r="K46" s="193">
        <f>K23-K42</f>
        <v>4.207425868758673</v>
      </c>
      <c r="L46" s="199"/>
      <c r="M46" s="193">
        <f>M23-M42</f>
        <v>-15.452206344482327</v>
      </c>
      <c r="N46" s="199"/>
      <c r="O46" s="193">
        <f t="shared" si="18"/>
        <v>7.554448293790671</v>
      </c>
      <c r="P46" s="199"/>
      <c r="Q46" s="193">
        <f t="shared" si="18"/>
        <v>-3.5565108376991077</v>
      </c>
      <c r="R46" s="199"/>
      <c r="S46" s="193">
        <f t="shared" si="18"/>
        <v>-5.505493638697459</v>
      </c>
      <c r="T46" s="199"/>
      <c r="U46" s="193">
        <f t="shared" si="18"/>
        <v>5.379381698512248</v>
      </c>
      <c r="V46" s="199"/>
      <c r="W46" s="193">
        <f t="shared" si="18"/>
        <v>5.536843656561871</v>
      </c>
      <c r="X46" s="199"/>
      <c r="Y46" s="193">
        <f t="shared" si="18"/>
        <v>-4.340413485224019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65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45.25</v>
      </c>
      <c r="F23" s="175"/>
      <c r="G23" s="174">
        <f>(G20+G21)/(G22+G41)*100</f>
        <v>73.13529221827575</v>
      </c>
      <c r="H23" s="175"/>
      <c r="I23" s="174">
        <f>(I20+I21)/(I22+I41)*100</f>
        <v>89.22512608895002</v>
      </c>
      <c r="J23" s="175"/>
      <c r="K23" s="174">
        <f>(K20+K21)/(K22+K41)*100</f>
        <v>29.03225806451613</v>
      </c>
      <c r="L23" s="175"/>
      <c r="M23" s="174">
        <f>(M20+M21)/(M22+M41)*100</f>
        <v>57.74874007842147</v>
      </c>
      <c r="N23" s="175"/>
      <c r="O23" s="174">
        <f>(O20+O21)/(O22+O41)*100</f>
        <v>87.14199273900766</v>
      </c>
      <c r="P23" s="175"/>
      <c r="Q23" s="174">
        <f>(Q20+Q21)/(Q22+Q41)*100</f>
        <v>44.91769965454176</v>
      </c>
      <c r="R23" s="175"/>
      <c r="S23" s="174">
        <f>(S20+S21)/(S22+S41)*100</f>
        <v>183.00807705814478</v>
      </c>
      <c r="T23" s="175"/>
      <c r="U23" s="174">
        <f>(U20+U21)/(U22+U41)*100</f>
        <v>61.98416006669446</v>
      </c>
      <c r="V23" s="175"/>
      <c r="W23" s="174">
        <f>(W20+W21)/(W22+W41)*100</f>
        <v>87.24570593251309</v>
      </c>
      <c r="X23" s="175"/>
      <c r="Y23" s="174">
        <f>(Y20+Y21)/(Y22+Y41)*100</f>
        <v>81.59917028089181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169712.42774566475</v>
      </c>
      <c r="F24" s="177"/>
      <c r="G24" s="178">
        <f>H22/G22*1000</f>
        <v>431842.6966292135</v>
      </c>
      <c r="H24" s="179"/>
      <c r="I24" s="180">
        <f>J22/I22*1000</f>
        <v>1337982.1109123435</v>
      </c>
      <c r="J24" s="181"/>
      <c r="K24" s="178">
        <f>L22/K22*1000</f>
        <v>1906506.9200959587</v>
      </c>
      <c r="L24" s="179"/>
      <c r="M24" s="180">
        <f>N22/M22*1000</f>
        <v>214691.18131511527</v>
      </c>
      <c r="N24" s="181"/>
      <c r="O24" s="178">
        <f>P22/O22*1000</f>
        <v>268670.16764290043</v>
      </c>
      <c r="P24" s="179"/>
      <c r="Q24" s="180">
        <f>R22/Q22*1000</f>
        <v>175075.9437888655</v>
      </c>
      <c r="R24" s="181"/>
      <c r="S24" s="178">
        <f>T22/S22*1000</f>
        <v>77520.7337045529</v>
      </c>
      <c r="T24" s="179"/>
      <c r="U24" s="180">
        <f>V22/U22*1000</f>
        <v>428330.82247557</v>
      </c>
      <c r="V24" s="181"/>
      <c r="W24" s="178">
        <f>X22/W22*1000</f>
        <v>253102.71220492214</v>
      </c>
      <c r="X24" s="179"/>
      <c r="Y24" s="180">
        <f>Z22/Y22*1000</f>
        <v>264874.29240562685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1048</v>
      </c>
      <c r="F27" s="99">
        <v>62965</v>
      </c>
      <c r="G27" s="100">
        <v>558</v>
      </c>
      <c r="H27" s="101">
        <v>195977</v>
      </c>
      <c r="I27" s="102">
        <v>2372</v>
      </c>
      <c r="J27" s="99">
        <v>1092548</v>
      </c>
      <c r="K27" s="103">
        <v>1056</v>
      </c>
      <c r="L27" s="101">
        <v>1832925</v>
      </c>
      <c r="M27" s="102">
        <v>9846</v>
      </c>
      <c r="N27" s="99">
        <v>1633317</v>
      </c>
      <c r="O27" s="103">
        <v>4714</v>
      </c>
      <c r="P27" s="101">
        <v>1634158</v>
      </c>
      <c r="Q27" s="102">
        <v>28620</v>
      </c>
      <c r="R27" s="99">
        <v>5816454</v>
      </c>
      <c r="S27" s="103">
        <v>53258</v>
      </c>
      <c r="T27" s="101">
        <v>12563463</v>
      </c>
      <c r="U27" s="102">
        <v>2753</v>
      </c>
      <c r="V27" s="99">
        <v>819636</v>
      </c>
      <c r="W27" s="102">
        <v>7921</v>
      </c>
      <c r="X27" s="101">
        <v>1548189</v>
      </c>
      <c r="Y27" s="124">
        <v>112146</v>
      </c>
      <c r="Z27" s="125">
        <v>27199632</v>
      </c>
    </row>
    <row r="28" spans="1:26" ht="18.95" customHeight="1">
      <c r="A28" s="22"/>
      <c r="B28" s="185"/>
      <c r="C28" s="7"/>
      <c r="D28" s="55" t="s">
        <v>22</v>
      </c>
      <c r="E28" s="126">
        <v>921</v>
      </c>
      <c r="F28" s="107">
        <v>81822</v>
      </c>
      <c r="G28" s="108">
        <v>544</v>
      </c>
      <c r="H28" s="109">
        <v>182796</v>
      </c>
      <c r="I28" s="106">
        <v>2205</v>
      </c>
      <c r="J28" s="107">
        <v>1044821</v>
      </c>
      <c r="K28" s="108">
        <v>776</v>
      </c>
      <c r="L28" s="109">
        <v>1353865</v>
      </c>
      <c r="M28" s="106">
        <v>7886</v>
      </c>
      <c r="N28" s="107">
        <v>1542502</v>
      </c>
      <c r="O28" s="110">
        <v>4634</v>
      </c>
      <c r="P28" s="109">
        <v>1655284</v>
      </c>
      <c r="Q28" s="106">
        <v>29892</v>
      </c>
      <c r="R28" s="107">
        <v>5951544</v>
      </c>
      <c r="S28" s="110">
        <v>51862</v>
      </c>
      <c r="T28" s="109">
        <v>12257105</v>
      </c>
      <c r="U28" s="106">
        <v>3167</v>
      </c>
      <c r="V28" s="107">
        <v>643453</v>
      </c>
      <c r="W28" s="106">
        <v>8210</v>
      </c>
      <c r="X28" s="109">
        <v>1574898</v>
      </c>
      <c r="Y28" s="113">
        <v>110097</v>
      </c>
      <c r="Z28" s="114">
        <v>26288090</v>
      </c>
    </row>
    <row r="29" spans="1:26" ht="18.95" customHeight="1" thickBot="1">
      <c r="A29" s="22"/>
      <c r="B29" s="185"/>
      <c r="C29" s="7"/>
      <c r="D29" s="55" t="s">
        <v>24</v>
      </c>
      <c r="E29" s="113">
        <v>2531</v>
      </c>
      <c r="F29" s="114">
        <v>396137</v>
      </c>
      <c r="G29" s="115">
        <v>882</v>
      </c>
      <c r="H29" s="116">
        <v>395612</v>
      </c>
      <c r="I29" s="113">
        <v>2211</v>
      </c>
      <c r="J29" s="114">
        <v>2231123</v>
      </c>
      <c r="K29" s="117">
        <v>1518</v>
      </c>
      <c r="L29" s="116">
        <v>2399462</v>
      </c>
      <c r="M29" s="113">
        <v>17408</v>
      </c>
      <c r="N29" s="114">
        <v>3233984</v>
      </c>
      <c r="O29" s="117">
        <v>4334</v>
      </c>
      <c r="P29" s="116">
        <v>1168382</v>
      </c>
      <c r="Q29" s="113">
        <v>58343</v>
      </c>
      <c r="R29" s="114">
        <v>9811583</v>
      </c>
      <c r="S29" s="117">
        <v>30063</v>
      </c>
      <c r="T29" s="116">
        <v>2779700</v>
      </c>
      <c r="U29" s="113">
        <v>5179</v>
      </c>
      <c r="V29" s="114">
        <v>2446705</v>
      </c>
      <c r="W29" s="113">
        <v>9651</v>
      </c>
      <c r="X29" s="116">
        <v>2175988</v>
      </c>
      <c r="Y29" s="113">
        <v>132120</v>
      </c>
      <c r="Z29" s="114">
        <v>27038676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39.9</v>
      </c>
      <c r="F30" s="204"/>
      <c r="G30" s="202">
        <v>63</v>
      </c>
      <c r="H30" s="204"/>
      <c r="I30" s="202">
        <v>107.6</v>
      </c>
      <c r="J30" s="204"/>
      <c r="K30" s="202">
        <v>66.5</v>
      </c>
      <c r="L30" s="204"/>
      <c r="M30" s="202">
        <v>54</v>
      </c>
      <c r="N30" s="204"/>
      <c r="O30" s="202">
        <v>108.8</v>
      </c>
      <c r="P30" s="204"/>
      <c r="Q30" s="202">
        <v>49.6</v>
      </c>
      <c r="R30" s="204"/>
      <c r="S30" s="202">
        <v>179</v>
      </c>
      <c r="T30" s="204"/>
      <c r="U30" s="202">
        <v>55</v>
      </c>
      <c r="V30" s="204"/>
      <c r="W30" s="202">
        <v>82.3</v>
      </c>
      <c r="X30" s="204"/>
      <c r="Y30" s="202">
        <v>86.8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85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5.350000000000001</v>
      </c>
      <c r="F34" s="199"/>
      <c r="G34" s="205">
        <f aca="true" t="shared" si="6" ref="G34">+G23-G30</f>
        <v>10.135292218275751</v>
      </c>
      <c r="H34" s="206"/>
      <c r="I34" s="188">
        <f aca="true" t="shared" si="7" ref="I34">+I23-I30</f>
        <v>-18.374873911049974</v>
      </c>
      <c r="J34" s="199"/>
      <c r="K34" s="205">
        <f aca="true" t="shared" si="8" ref="K34">+K23-K30</f>
        <v>-37.46774193548387</v>
      </c>
      <c r="L34" s="206"/>
      <c r="M34" s="188">
        <f aca="true" t="shared" si="9" ref="M34">+M23-M30</f>
        <v>3.74874007842147</v>
      </c>
      <c r="N34" s="199"/>
      <c r="O34" s="205">
        <f aca="true" t="shared" si="10" ref="O34">+O23-O30</f>
        <v>-21.658007260992335</v>
      </c>
      <c r="P34" s="206"/>
      <c r="Q34" s="188">
        <f aca="true" t="shared" si="11" ref="Q34">+Q23-Q30</f>
        <v>-4.682300345458245</v>
      </c>
      <c r="R34" s="199"/>
      <c r="S34" s="205">
        <f aca="true" t="shared" si="12" ref="S34">+S23-S30</f>
        <v>4.008077058144778</v>
      </c>
      <c r="T34" s="206"/>
      <c r="U34" s="188">
        <f aca="true" t="shared" si="13" ref="U34">+U23-U30</f>
        <v>6.984160066694457</v>
      </c>
      <c r="V34" s="199"/>
      <c r="W34" s="205">
        <f aca="true" t="shared" si="14" ref="W34">+W23-W30</f>
        <v>4.945705932513093</v>
      </c>
      <c r="X34" s="206"/>
      <c r="Y34" s="188">
        <f aca="true" t="shared" si="15" ref="Y34">+Y23-Y30</f>
        <v>-5.200829719108185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+'(令和4年6月) '!E20</f>
        <v>1176</v>
      </c>
      <c r="F39" s="119">
        <f>+'(令和4年6月) '!F20</f>
        <v>94180</v>
      </c>
      <c r="G39" s="118">
        <f>+'(令和4年6月) '!G20</f>
        <v>1399</v>
      </c>
      <c r="H39" s="119">
        <f>+'(令和4年6月) '!H20</f>
        <v>494412</v>
      </c>
      <c r="I39" s="118">
        <f>+'(令和4年6月) '!I20</f>
        <v>2232</v>
      </c>
      <c r="J39" s="119">
        <f>+'(令和4年6月) '!J20</f>
        <v>5352269</v>
      </c>
      <c r="K39" s="118">
        <f>+'(令和4年6月) '!K20</f>
        <v>3176</v>
      </c>
      <c r="L39" s="119">
        <f>+'(令和4年6月) '!L20</f>
        <v>6167468</v>
      </c>
      <c r="M39" s="118">
        <f>+'(令和4年6月) '!M20</f>
        <v>8800.256</v>
      </c>
      <c r="N39" s="119">
        <f>+'(令和4年6月) '!N20</f>
        <v>2415658</v>
      </c>
      <c r="O39" s="118">
        <f>+'(令和4年6月) '!O20</f>
        <v>3930</v>
      </c>
      <c r="P39" s="119">
        <f>+'(令和4年6月) '!P20</f>
        <v>1371196</v>
      </c>
      <c r="Q39" s="118">
        <f>+'(令和4年6月) '!Q20</f>
        <v>29400</v>
      </c>
      <c r="R39" s="119">
        <f>+'(令和4年6月) '!R20</f>
        <v>5698258</v>
      </c>
      <c r="S39" s="120">
        <f>+'(令和4年6月) '!S20</f>
        <v>50065</v>
      </c>
      <c r="T39" s="121">
        <f>+'(令和4年6月) '!T20</f>
        <v>11860887</v>
      </c>
      <c r="U39" s="118">
        <f>+'(令和4年6月) '!U20</f>
        <v>3284</v>
      </c>
      <c r="V39" s="119">
        <f>+'(令和4年6月) '!V20</f>
        <v>890348</v>
      </c>
      <c r="W39" s="118">
        <f>+'(令和4年6月) '!W20</f>
        <v>7885</v>
      </c>
      <c r="X39" s="119">
        <f>+'(令和4年6月) '!X20</f>
        <v>1667613</v>
      </c>
      <c r="Y39" s="104">
        <f>+'(令和4年6月) '!Y20</f>
        <v>111347.256</v>
      </c>
      <c r="Z39" s="105">
        <f>+'(令和4年6月) '!Z20</f>
        <v>36012289</v>
      </c>
    </row>
    <row r="40" spans="1:26" ht="18.95" customHeight="1">
      <c r="A40" s="22"/>
      <c r="B40" s="191"/>
      <c r="C40" s="22"/>
      <c r="D40" s="82" t="s">
        <v>22</v>
      </c>
      <c r="E40" s="122">
        <f>+'(令和4年6月) '!E21</f>
        <v>1303</v>
      </c>
      <c r="F40" s="123">
        <f>+'(令和4年6月) '!F21</f>
        <v>154440</v>
      </c>
      <c r="G40" s="122">
        <f>+'(令和4年6月) '!G21</f>
        <v>1399</v>
      </c>
      <c r="H40" s="123">
        <f>+'(令和4年6月) '!H21</f>
        <v>505069</v>
      </c>
      <c r="I40" s="122">
        <f>+'(令和4年6月) '!I21</f>
        <v>2070</v>
      </c>
      <c r="J40" s="123">
        <f>+'(令和4年6月) '!J21</f>
        <v>4940771</v>
      </c>
      <c r="K40" s="122">
        <f>+'(令和4年6月) '!K21</f>
        <v>2111</v>
      </c>
      <c r="L40" s="123">
        <f>+'(令和4年6月) '!L21</f>
        <v>3736665</v>
      </c>
      <c r="M40" s="122">
        <f>+'(令和4年6月) '!M21</f>
        <v>9225.484</v>
      </c>
      <c r="N40" s="123">
        <f>+'(令和4年6月) '!N21</f>
        <v>2269609</v>
      </c>
      <c r="O40" s="122">
        <f>+'(令和4年6月) '!O21</f>
        <v>3851</v>
      </c>
      <c r="P40" s="123">
        <f>+'(令和4年6月) '!P21</f>
        <v>1356174</v>
      </c>
      <c r="Q40" s="122">
        <f>+'(令和4年6月) '!Q21</f>
        <v>28961</v>
      </c>
      <c r="R40" s="123">
        <f>+'(令和4年6月) '!R21</f>
        <v>5493695</v>
      </c>
      <c r="S40" s="120">
        <f>+'(令和4年6月) '!S21</f>
        <v>49972</v>
      </c>
      <c r="T40" s="121">
        <f>+'(令和4年6月) '!T21</f>
        <v>11809890</v>
      </c>
      <c r="U40" s="122">
        <f>+'(令和4年6月) '!U21</f>
        <v>3069</v>
      </c>
      <c r="V40" s="123">
        <f>+'(令和4年6月) '!V21</f>
        <v>754793</v>
      </c>
      <c r="W40" s="122">
        <f>+'(令和4年6月) '!W21</f>
        <v>7971</v>
      </c>
      <c r="X40" s="123">
        <f>+'(令和4年6月) '!X21</f>
        <v>1602428</v>
      </c>
      <c r="Y40" s="111">
        <f>+'(令和4年6月) '!Y21</f>
        <v>109932.48400000001</v>
      </c>
      <c r="Z40" s="112">
        <f>+'(令和4年6月) '!Z21</f>
        <v>32623534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+'(令和4年6月) '!E22</f>
        <v>2324</v>
      </c>
      <c r="F41" s="123">
        <f>+'(令和4年6月) '!F22</f>
        <v>377618</v>
      </c>
      <c r="G41" s="122">
        <f>+'(令和4年6月) '!G22</f>
        <v>1584</v>
      </c>
      <c r="H41" s="123">
        <f>+'(令和4年6月) '!H22</f>
        <v>678001</v>
      </c>
      <c r="I41" s="122">
        <f>+'(令和4年6月) '!I22</f>
        <v>2126</v>
      </c>
      <c r="J41" s="123">
        <f>+'(令和4年6月) '!J22</f>
        <v>2775594</v>
      </c>
      <c r="K41" s="122">
        <f>+'(令和4年6月) '!K22</f>
        <v>5121</v>
      </c>
      <c r="L41" s="123">
        <f>+'(令和4年6月) '!L22</f>
        <v>9675211</v>
      </c>
      <c r="M41" s="122">
        <f>+'(令和4年6月) '!M22</f>
        <v>16655.471999999998</v>
      </c>
      <c r="N41" s="123">
        <f>+'(令和4年6月) '!N22</f>
        <v>3479869</v>
      </c>
      <c r="O41" s="122">
        <f>+'(令和4年6月) '!O22</f>
        <v>4965</v>
      </c>
      <c r="P41" s="123">
        <f>+'(令和4年6月) '!P22</f>
        <v>1363418</v>
      </c>
      <c r="Q41" s="122">
        <f>+'(令和4年6月) '!Q22</f>
        <v>61756</v>
      </c>
      <c r="R41" s="123">
        <f>+'(令和4年6月) '!R22</f>
        <v>10760448</v>
      </c>
      <c r="S41" s="120">
        <f>+'(令和4年6月) '!S22</f>
        <v>29269</v>
      </c>
      <c r="T41" s="121">
        <f>+'(令和4年6月) '!T22</f>
        <v>2616320</v>
      </c>
      <c r="U41" s="122">
        <f>+'(令和4年6月) '!U22</f>
        <v>4684</v>
      </c>
      <c r="V41" s="123">
        <f>+'(令和4年6月) '!V22</f>
        <v>1637571</v>
      </c>
      <c r="W41" s="122">
        <f>+'(令和4年6月) '!W22</f>
        <v>8454</v>
      </c>
      <c r="X41" s="123">
        <f>+'(令和4年6月) '!X22</f>
        <v>2047444</v>
      </c>
      <c r="Y41" s="111">
        <f>+'(令和4年6月) '!Y22</f>
        <v>136938.472</v>
      </c>
      <c r="Z41" s="112">
        <f>+'(令和4年6月) '!Z22</f>
        <v>35411494</v>
      </c>
    </row>
    <row r="42" spans="1:26" ht="18.95" customHeight="1" thickBot="1">
      <c r="A42" s="22"/>
      <c r="B42" s="191"/>
      <c r="C42" s="22"/>
      <c r="D42" s="89" t="s">
        <v>44</v>
      </c>
      <c r="E42" s="200">
        <f>+(E39+E40)/(E41+'(令和4年6月) '!E41)*100</f>
        <v>51.85107718050617</v>
      </c>
      <c r="F42" s="201"/>
      <c r="G42" s="200">
        <f>+(G39+G40)/(G41+'(令和4年6月) '!G41)*100</f>
        <v>88.09823677581863</v>
      </c>
      <c r="H42" s="201"/>
      <c r="I42" s="200">
        <f>+(I39+I40)/(I41+'(令和4年6月) '!I41)*100</f>
        <v>94.13566739606128</v>
      </c>
      <c r="J42" s="201"/>
      <c r="K42" s="200">
        <f>+(K39+K40)/(K41+'(令和4年6月) '!K41)*100</f>
        <v>57.61141985398278</v>
      </c>
      <c r="L42" s="201"/>
      <c r="M42" s="200">
        <f>+(M39+M40)/(M41+'(令和4年6月) '!M41)*100</f>
        <v>53.432125400894925</v>
      </c>
      <c r="N42" s="201"/>
      <c r="O42" s="200">
        <f>+(O39+O40)/(O41+'(令和4年6月) '!O41)*100</f>
        <v>78.98690488275302</v>
      </c>
      <c r="P42" s="201"/>
      <c r="Q42" s="200">
        <f>+(Q39+Q40)/(Q41+'(令和4年6月) '!Q41)*100</f>
        <v>47.41866814001105</v>
      </c>
      <c r="R42" s="201"/>
      <c r="S42" s="200">
        <f>+(S39+S40)/(S41+'(令和4年6月) '!S41)*100</f>
        <v>171.16727123400176</v>
      </c>
      <c r="T42" s="201"/>
      <c r="U42" s="200">
        <f>+(U39+U40)/(U41+'(令和4年6月) '!U41)*100</f>
        <v>69.49245241741413</v>
      </c>
      <c r="V42" s="201"/>
      <c r="W42" s="200">
        <f>+(W39+W40)/(W41+'(令和4年6月) '!W41)*100</f>
        <v>93.29802883200942</v>
      </c>
      <c r="X42" s="201"/>
      <c r="Y42" s="200">
        <f>+(Y39+Y40)/(Y41+'(令和4年6月) '!Y41)*100</f>
        <v>81.07035949720081</v>
      </c>
      <c r="Z42" s="201"/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91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91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-6.6010771805061665</v>
      </c>
      <c r="F46" s="199"/>
      <c r="G46" s="193">
        <f>G23-G42</f>
        <v>-14.962944557542883</v>
      </c>
      <c r="H46" s="199"/>
      <c r="I46" s="193">
        <f>I23-I42</f>
        <v>-4.910541307111259</v>
      </c>
      <c r="J46" s="199"/>
      <c r="K46" s="193">
        <f>K23-K42</f>
        <v>-28.57916178946665</v>
      </c>
      <c r="L46" s="199"/>
      <c r="M46" s="193">
        <f>M23-M42</f>
        <v>4.316614677526545</v>
      </c>
      <c r="N46" s="199"/>
      <c r="O46" s="193">
        <f t="shared" si="17"/>
        <v>8.155087856254639</v>
      </c>
      <c r="P46" s="199"/>
      <c r="Q46" s="193">
        <f t="shared" si="17"/>
        <v>-2.5009684854692935</v>
      </c>
      <c r="R46" s="199"/>
      <c r="S46" s="193">
        <f t="shared" si="17"/>
        <v>11.840805824143018</v>
      </c>
      <c r="T46" s="199"/>
      <c r="U46" s="193">
        <f t="shared" si="17"/>
        <v>-7.508292350719671</v>
      </c>
      <c r="V46" s="199"/>
      <c r="W46" s="193">
        <f t="shared" si="17"/>
        <v>-6.052322899496332</v>
      </c>
      <c r="X46" s="199"/>
      <c r="Y46" s="193">
        <f t="shared" si="17"/>
        <v>0.5288107836910001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91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63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51.85107718050617</v>
      </c>
      <c r="F23" s="175"/>
      <c r="G23" s="174">
        <f>(G20+G21)/(G22+G41)*100</f>
        <v>88.09823677581863</v>
      </c>
      <c r="H23" s="175"/>
      <c r="I23" s="174">
        <f>(I20+I21)/(I22+I41)*100</f>
        <v>94.13566739606128</v>
      </c>
      <c r="J23" s="175"/>
      <c r="K23" s="174">
        <f>(K20+K21)/(K22+K41)*100</f>
        <v>57.61141985398278</v>
      </c>
      <c r="L23" s="175"/>
      <c r="M23" s="174">
        <f>(M20+M21)/(M22+M41)*100</f>
        <v>53.432125400894925</v>
      </c>
      <c r="N23" s="175"/>
      <c r="O23" s="174">
        <f>(O20+O21)/(O22+O41)*100</f>
        <v>78.98690488275302</v>
      </c>
      <c r="P23" s="175"/>
      <c r="Q23" s="174">
        <f>(Q20+Q21)/(Q22+Q41)*100</f>
        <v>47.41866814001105</v>
      </c>
      <c r="R23" s="175"/>
      <c r="S23" s="174">
        <f>(S20+S21)/(S22+S41)*100</f>
        <v>171.16727123400176</v>
      </c>
      <c r="T23" s="175"/>
      <c r="U23" s="174">
        <f>(U20+U21)/(U22+U41)*100</f>
        <v>69.49245241741413</v>
      </c>
      <c r="V23" s="175"/>
      <c r="W23" s="174">
        <f>(W20+W21)/(W22+W41)*100</f>
        <v>93.29802883200942</v>
      </c>
      <c r="X23" s="175"/>
      <c r="Y23" s="174">
        <f>(Y20+Y21)/(Y22+Y41)*100</f>
        <v>81.07035949720081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162486.23063683306</v>
      </c>
      <c r="F24" s="177"/>
      <c r="G24" s="178">
        <f>H22/G22*1000</f>
        <v>428030.93434343435</v>
      </c>
      <c r="H24" s="179"/>
      <c r="I24" s="180">
        <f>J22/I22*1000</f>
        <v>1305547.5070555033</v>
      </c>
      <c r="J24" s="181"/>
      <c r="K24" s="178">
        <f>L22/K22*1000</f>
        <v>1889320.6404999024</v>
      </c>
      <c r="L24" s="179"/>
      <c r="M24" s="180">
        <f>N22/M22*1000</f>
        <v>208932.47576532207</v>
      </c>
      <c r="N24" s="181"/>
      <c r="O24" s="178">
        <f>P22/O22*1000</f>
        <v>274605.8408862034</v>
      </c>
      <c r="P24" s="179"/>
      <c r="Q24" s="180">
        <f>R22/Q22*1000</f>
        <v>174241.33687414989</v>
      </c>
      <c r="R24" s="181"/>
      <c r="S24" s="178">
        <f>T22/S22*1000</f>
        <v>89388.77310464997</v>
      </c>
      <c r="T24" s="179"/>
      <c r="U24" s="180">
        <f>V22/U22*1000</f>
        <v>349609.5217762596</v>
      </c>
      <c r="V24" s="181"/>
      <c r="W24" s="178">
        <f>X22/W22*1000</f>
        <v>242186.4206292879</v>
      </c>
      <c r="X24" s="179"/>
      <c r="Y24" s="180">
        <f>Z22/Y22*1000</f>
        <v>258594.19550117367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1286</v>
      </c>
      <c r="F27" s="99">
        <v>88981</v>
      </c>
      <c r="G27" s="100">
        <v>659</v>
      </c>
      <c r="H27" s="101">
        <v>199392</v>
      </c>
      <c r="I27" s="102">
        <v>2536</v>
      </c>
      <c r="J27" s="99">
        <v>1919161</v>
      </c>
      <c r="K27" s="103">
        <v>1054</v>
      </c>
      <c r="L27" s="101">
        <v>260620</v>
      </c>
      <c r="M27" s="102">
        <v>7622</v>
      </c>
      <c r="N27" s="99">
        <v>1946419</v>
      </c>
      <c r="O27" s="103">
        <v>4631</v>
      </c>
      <c r="P27" s="101">
        <v>1595167</v>
      </c>
      <c r="Q27" s="102">
        <v>29468</v>
      </c>
      <c r="R27" s="99">
        <v>5714343</v>
      </c>
      <c r="S27" s="103">
        <v>44564</v>
      </c>
      <c r="T27" s="101">
        <v>10773964</v>
      </c>
      <c r="U27" s="102">
        <v>3933</v>
      </c>
      <c r="V27" s="99">
        <v>1491077</v>
      </c>
      <c r="W27" s="102">
        <v>8844</v>
      </c>
      <c r="X27" s="101">
        <v>1837472</v>
      </c>
      <c r="Y27" s="124">
        <v>104597</v>
      </c>
      <c r="Z27" s="125">
        <v>25826596</v>
      </c>
    </row>
    <row r="28" spans="1:26" ht="18.95" customHeight="1">
      <c r="A28" s="22"/>
      <c r="B28" s="185"/>
      <c r="C28" s="7"/>
      <c r="D28" s="55" t="s">
        <v>22</v>
      </c>
      <c r="E28" s="106">
        <v>1332</v>
      </c>
      <c r="F28" s="107">
        <v>176209</v>
      </c>
      <c r="G28" s="108">
        <v>636</v>
      </c>
      <c r="H28" s="109">
        <v>203219</v>
      </c>
      <c r="I28" s="106">
        <v>2515</v>
      </c>
      <c r="J28" s="107">
        <v>1329456</v>
      </c>
      <c r="K28" s="108">
        <v>927</v>
      </c>
      <c r="L28" s="109">
        <v>240330</v>
      </c>
      <c r="M28" s="106">
        <v>7612</v>
      </c>
      <c r="N28" s="107">
        <v>1638853</v>
      </c>
      <c r="O28" s="110">
        <v>4471</v>
      </c>
      <c r="P28" s="109">
        <v>1582532</v>
      </c>
      <c r="Q28" s="106">
        <v>29639</v>
      </c>
      <c r="R28" s="107">
        <v>5856115</v>
      </c>
      <c r="S28" s="110">
        <v>45299</v>
      </c>
      <c r="T28" s="109">
        <v>10768350</v>
      </c>
      <c r="U28" s="106">
        <v>3116</v>
      </c>
      <c r="V28" s="107">
        <v>632178</v>
      </c>
      <c r="W28" s="106">
        <v>8932</v>
      </c>
      <c r="X28" s="109">
        <v>1820984</v>
      </c>
      <c r="Y28" s="113">
        <v>104479</v>
      </c>
      <c r="Z28" s="114">
        <v>24248226</v>
      </c>
    </row>
    <row r="29" spans="1:26" ht="18.95" customHeight="1" thickBot="1">
      <c r="A29" s="22"/>
      <c r="B29" s="185"/>
      <c r="C29" s="7"/>
      <c r="D29" s="55" t="s">
        <v>24</v>
      </c>
      <c r="E29" s="113">
        <v>2404</v>
      </c>
      <c r="F29" s="114">
        <v>414994</v>
      </c>
      <c r="G29" s="115">
        <v>868</v>
      </c>
      <c r="H29" s="116">
        <v>382431</v>
      </c>
      <c r="I29" s="113">
        <v>2044</v>
      </c>
      <c r="J29" s="114">
        <v>2183396</v>
      </c>
      <c r="K29" s="117">
        <v>1238</v>
      </c>
      <c r="L29" s="116">
        <v>1920402</v>
      </c>
      <c r="M29" s="113">
        <v>15448</v>
      </c>
      <c r="N29" s="114">
        <v>3143169</v>
      </c>
      <c r="O29" s="117">
        <v>4254</v>
      </c>
      <c r="P29" s="116">
        <v>1189508</v>
      </c>
      <c r="Q29" s="113">
        <v>59615</v>
      </c>
      <c r="R29" s="114">
        <v>9946673</v>
      </c>
      <c r="S29" s="117">
        <v>28667</v>
      </c>
      <c r="T29" s="116">
        <v>2473342</v>
      </c>
      <c r="U29" s="113">
        <v>5593</v>
      </c>
      <c r="V29" s="114">
        <v>2270522</v>
      </c>
      <c r="W29" s="113">
        <v>9940</v>
      </c>
      <c r="X29" s="116">
        <v>2202697</v>
      </c>
      <c r="Y29" s="113">
        <v>130071</v>
      </c>
      <c r="Z29" s="114">
        <v>26127134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53.9</v>
      </c>
      <c r="F30" s="204"/>
      <c r="G30" s="202">
        <v>75.6</v>
      </c>
      <c r="H30" s="204"/>
      <c r="I30" s="202">
        <v>124.2</v>
      </c>
      <c r="J30" s="204"/>
      <c r="K30" s="202">
        <v>84.3</v>
      </c>
      <c r="L30" s="204"/>
      <c r="M30" s="202">
        <v>49.3</v>
      </c>
      <c r="N30" s="204"/>
      <c r="O30" s="202">
        <v>109</v>
      </c>
      <c r="P30" s="204"/>
      <c r="Q30" s="202">
        <v>49.5</v>
      </c>
      <c r="R30" s="204"/>
      <c r="S30" s="202">
        <v>154.8</v>
      </c>
      <c r="T30" s="204"/>
      <c r="U30" s="202">
        <v>68</v>
      </c>
      <c r="V30" s="204"/>
      <c r="W30" s="202">
        <v>89</v>
      </c>
      <c r="X30" s="204"/>
      <c r="Y30" s="202">
        <v>82.3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85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-2.048922819493832</v>
      </c>
      <c r="F34" s="199"/>
      <c r="G34" s="205">
        <f aca="true" t="shared" si="6" ref="G34">+G23-G30</f>
        <v>12.49823677581864</v>
      </c>
      <c r="H34" s="206"/>
      <c r="I34" s="188">
        <f aca="true" t="shared" si="7" ref="I34">+I23-I30</f>
        <v>-30.064332603938723</v>
      </c>
      <c r="J34" s="199"/>
      <c r="K34" s="205">
        <f aca="true" t="shared" si="8" ref="K34">+K23-K30</f>
        <v>-26.688580146017216</v>
      </c>
      <c r="L34" s="206"/>
      <c r="M34" s="188">
        <f aca="true" t="shared" si="9" ref="M34">+M23-M30</f>
        <v>4.132125400894928</v>
      </c>
      <c r="N34" s="199"/>
      <c r="O34" s="205">
        <f aca="true" t="shared" si="10" ref="O34">+O23-O30</f>
        <v>-30.013095117246976</v>
      </c>
      <c r="P34" s="206"/>
      <c r="Q34" s="188">
        <f aca="true" t="shared" si="11" ref="Q34">+Q23-Q30</f>
        <v>-2.08133185998895</v>
      </c>
      <c r="R34" s="199"/>
      <c r="S34" s="205">
        <f aca="true" t="shared" si="12" ref="S34">+S23-S30</f>
        <v>16.36727123400175</v>
      </c>
      <c r="T34" s="206"/>
      <c r="U34" s="188">
        <f aca="true" t="shared" si="13" ref="U34">+U23-U30</f>
        <v>1.4924524174141283</v>
      </c>
      <c r="V34" s="199"/>
      <c r="W34" s="205">
        <f aca="true" t="shared" si="14" ref="W34">+W23-W30</f>
        <v>4.298028832009422</v>
      </c>
      <c r="X34" s="206"/>
      <c r="Y34" s="188">
        <f aca="true" t="shared" si="15" ref="Y34">+Y23-Y30</f>
        <v>-1.2296405027991852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+'(令和4年5月) '!E20</f>
        <v>828</v>
      </c>
      <c r="F39" s="119">
        <f>+'(令和4年5月) '!F20</f>
        <v>64910</v>
      </c>
      <c r="G39" s="118">
        <f>+'(令和4年5月) '!G20</f>
        <v>1166</v>
      </c>
      <c r="H39" s="119">
        <f>+'(令和4年5月) '!H20</f>
        <v>423015</v>
      </c>
      <c r="I39" s="118">
        <f>+'(令和4年5月) '!I20</f>
        <v>2371</v>
      </c>
      <c r="J39" s="119">
        <f>+'(令和4年5月) '!J20</f>
        <v>5974330</v>
      </c>
      <c r="K39" s="118">
        <f>+'(令和4年5月) '!K20</f>
        <v>2099</v>
      </c>
      <c r="L39" s="119">
        <f>+'(令和4年5月) '!L20</f>
        <v>4620748</v>
      </c>
      <c r="M39" s="118">
        <f>+'(令和4年5月) '!M20</f>
        <v>10227</v>
      </c>
      <c r="N39" s="119">
        <f>+'(令和4年5月) '!N20</f>
        <v>1960892</v>
      </c>
      <c r="O39" s="118">
        <f>+'(令和4年5月) '!O20</f>
        <v>3717</v>
      </c>
      <c r="P39" s="119">
        <f>+'(令和4年5月) '!P20</f>
        <v>1298719</v>
      </c>
      <c r="Q39" s="118">
        <f>+'(令和4年5月) '!Q20</f>
        <v>29613</v>
      </c>
      <c r="R39" s="119">
        <f>+'(令和4年5月) '!R20</f>
        <v>5478326</v>
      </c>
      <c r="S39" s="120">
        <f>+'(令和4年5月) '!S20</f>
        <v>42276</v>
      </c>
      <c r="T39" s="121">
        <f>+'(令和4年5月) '!T20</f>
        <v>9754849</v>
      </c>
      <c r="U39" s="118">
        <f>+'(令和4年5月) '!U20</f>
        <v>2778</v>
      </c>
      <c r="V39" s="119">
        <f>+'(令和4年5月) '!V20</f>
        <v>656241</v>
      </c>
      <c r="W39" s="118">
        <f>+'(令和4年5月) '!W20</f>
        <v>7177</v>
      </c>
      <c r="X39" s="119">
        <f>+'(令和4年5月) '!X20</f>
        <v>1402290</v>
      </c>
      <c r="Y39" s="104">
        <f>+'(令和4年5月) '!Y20</f>
        <v>102252</v>
      </c>
      <c r="Z39" s="105">
        <f>+'(令和4年5月) '!Z20</f>
        <v>31634320</v>
      </c>
    </row>
    <row r="40" spans="1:26" ht="18.95" customHeight="1">
      <c r="A40" s="22"/>
      <c r="B40" s="191"/>
      <c r="C40" s="22"/>
      <c r="D40" s="82" t="s">
        <v>22</v>
      </c>
      <c r="E40" s="122">
        <f>+'(令和4年5月) '!E21</f>
        <v>1322</v>
      </c>
      <c r="F40" s="123">
        <f>+'(令和4年5月) '!F21</f>
        <v>188029</v>
      </c>
      <c r="G40" s="122">
        <f>+'(令和4年5月) '!G21</f>
        <v>1068</v>
      </c>
      <c r="H40" s="123">
        <f>+'(令和4年5月) '!H21</f>
        <v>392500</v>
      </c>
      <c r="I40" s="122">
        <f>+'(令和4年5月) '!I21</f>
        <v>2302</v>
      </c>
      <c r="J40" s="123">
        <f>+'(令和4年5月) '!J21</f>
        <v>5662966</v>
      </c>
      <c r="K40" s="122">
        <f>+'(令和4年5月) '!K21</f>
        <v>2552</v>
      </c>
      <c r="L40" s="123">
        <f>+'(令和4年5月) '!L21</f>
        <v>4031296</v>
      </c>
      <c r="M40" s="122">
        <f>+'(令和4年5月) '!M21</f>
        <v>8446.248</v>
      </c>
      <c r="N40" s="123">
        <f>+'(令和4年5月) '!N21</f>
        <v>1808423</v>
      </c>
      <c r="O40" s="122">
        <f>+'(令和4年5月) '!O21</f>
        <v>3466</v>
      </c>
      <c r="P40" s="123">
        <f>+'(令和4年5月) '!P21</f>
        <v>1261430</v>
      </c>
      <c r="Q40" s="122">
        <f>+'(令和4年5月) '!Q21</f>
        <v>28366</v>
      </c>
      <c r="R40" s="123">
        <f>+'(令和4年5月) '!R21</f>
        <v>5373156</v>
      </c>
      <c r="S40" s="120">
        <f>+'(令和4年5月) '!S21</f>
        <v>43544</v>
      </c>
      <c r="T40" s="121">
        <f>+'(令和4年5月) '!T21</f>
        <v>10046258</v>
      </c>
      <c r="U40" s="122">
        <f>+'(令和4年5月) '!U21</f>
        <v>2894</v>
      </c>
      <c r="V40" s="123">
        <f>+'(令和4年5月) '!V21</f>
        <v>540556</v>
      </c>
      <c r="W40" s="122">
        <f>+'(令和4年5月) '!W21</f>
        <v>6666</v>
      </c>
      <c r="X40" s="123">
        <f>+'(令和4年5月) '!X21</f>
        <v>1364807</v>
      </c>
      <c r="Y40" s="111">
        <f>+'(令和4年5月) '!Y21</f>
        <v>100626.24799999999</v>
      </c>
      <c r="Z40" s="112">
        <f>+'(令和4年5月) '!Z21</f>
        <v>30669421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+'(令和4年5月) '!E22</f>
        <v>2457</v>
      </c>
      <c r="F41" s="123">
        <f>+'(令和4年5月) '!F22</f>
        <v>439378</v>
      </c>
      <c r="G41" s="122">
        <f>+'(令和4年5月) '!G22</f>
        <v>1592</v>
      </c>
      <c r="H41" s="123">
        <f>+'(令和4年5月) '!H22</f>
        <v>705658</v>
      </c>
      <c r="I41" s="122">
        <f>+'(令和4年5月) '!I22</f>
        <v>2444</v>
      </c>
      <c r="J41" s="123">
        <f>+'(令和4年5月) '!J22</f>
        <v>2507292</v>
      </c>
      <c r="K41" s="122">
        <f>+'(令和4年5月) '!K22</f>
        <v>4056</v>
      </c>
      <c r="L41" s="123">
        <f>+'(令和4年5月) '!L22</f>
        <v>7245808</v>
      </c>
      <c r="M41" s="122">
        <f>+'(令和4年5月) '!M22</f>
        <v>17080.3</v>
      </c>
      <c r="N41" s="123">
        <f>+'(令和4年5月) '!N22</f>
        <v>3329323</v>
      </c>
      <c r="O41" s="122">
        <f>+'(令和4年5月) '!O22</f>
        <v>4886</v>
      </c>
      <c r="P41" s="123">
        <f>+'(令和4年5月) '!P22</f>
        <v>1348397</v>
      </c>
      <c r="Q41" s="122">
        <f>+'(令和4年5月) '!Q22</f>
        <v>61320</v>
      </c>
      <c r="R41" s="123">
        <f>+'(令和4年5月) '!R22</f>
        <v>10564309</v>
      </c>
      <c r="S41" s="120">
        <f>+'(令和4年5月) '!S22</f>
        <v>29175</v>
      </c>
      <c r="T41" s="121">
        <f>+'(令和4年5月) '!T22</f>
        <v>2565323</v>
      </c>
      <c r="U41" s="122">
        <f>+'(令和4年5月) '!U22</f>
        <v>4458</v>
      </c>
      <c r="V41" s="123">
        <f>+'(令和4年5月) '!V22</f>
        <v>1500837</v>
      </c>
      <c r="W41" s="122">
        <f>+'(令和4年5月) '!W22</f>
        <v>8541</v>
      </c>
      <c r="X41" s="123">
        <f>+'(令和4年5月) '!X22</f>
        <v>1982634</v>
      </c>
      <c r="Y41" s="111">
        <f>+'(令和4年5月) '!Y22</f>
        <v>136009.3</v>
      </c>
      <c r="Z41" s="112">
        <f>+'(令和4年5月) '!Z22</f>
        <v>32188959</v>
      </c>
    </row>
    <row r="42" spans="1:26" ht="18.95" customHeight="1" thickBot="1">
      <c r="A42" s="22"/>
      <c r="B42" s="191"/>
      <c r="C42" s="22"/>
      <c r="D42" s="89" t="s">
        <v>44</v>
      </c>
      <c r="E42" s="200">
        <f>+(E39+E40)/(E41+'(令和4年5月) '!E41)*100</f>
        <v>34.577034416211</v>
      </c>
      <c r="F42" s="201"/>
      <c r="G42" s="200">
        <f>+(G39+G40)/(G41+'(令和4年5月) '!G41)*100</f>
        <v>79.38877043354655</v>
      </c>
      <c r="H42" s="201"/>
      <c r="I42" s="200">
        <f>+(I39+I40)/(I41+'(令和4年5月) '!I41)*100</f>
        <v>106.86027898467871</v>
      </c>
      <c r="J42" s="201"/>
      <c r="K42" s="200">
        <f>+(K39+K40)/(K41+'(令和4年5月) '!K41)*100</f>
        <v>54.30239346176299</v>
      </c>
      <c r="L42" s="201"/>
      <c r="M42" s="200">
        <f>+(M39+M40)/(M41+'(令和4年5月) '!M41)*100</f>
        <v>57.64006383445023</v>
      </c>
      <c r="N42" s="201"/>
      <c r="O42" s="200">
        <f>+(O39+O40)/(O41+'(令和4年5月) '!O41)*100</f>
        <v>75.61052631578947</v>
      </c>
      <c r="P42" s="201"/>
      <c r="Q42" s="200">
        <f>+(Q39+Q40)/(Q41+'(令和4年5月) '!Q41)*100</f>
        <v>47.68284358474583</v>
      </c>
      <c r="R42" s="201"/>
      <c r="S42" s="200">
        <f>+(S39+S40)/(S41+'(令和4年5月) '!S41)*100</f>
        <v>143.9522283912307</v>
      </c>
      <c r="T42" s="201"/>
      <c r="U42" s="200">
        <f>+(U39+U40)/(U41+'(令和4年5月) '!U41)*100</f>
        <v>61.53846153846154</v>
      </c>
      <c r="V42" s="201"/>
      <c r="W42" s="200">
        <f>+(W39+W40)/(W41+'(令和4年5月) '!W41)*100</f>
        <v>82.62997672058736</v>
      </c>
      <c r="X42" s="201"/>
      <c r="Y42" s="200">
        <f>+(Y39+Y40)/(Y41+'(令和4年5月) '!Y41)*100</f>
        <v>74.85003410856375</v>
      </c>
      <c r="Z42" s="201"/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91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91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17.274042764295167</v>
      </c>
      <c r="F46" s="199"/>
      <c r="G46" s="193">
        <f>G23-G42</f>
        <v>8.70946634227208</v>
      </c>
      <c r="H46" s="199"/>
      <c r="I46" s="193">
        <f>I23-I42</f>
        <v>-12.724611588617435</v>
      </c>
      <c r="J46" s="199"/>
      <c r="K46" s="193">
        <f>K23-K42</f>
        <v>3.309026392219792</v>
      </c>
      <c r="L46" s="199"/>
      <c r="M46" s="193">
        <f>M23-M42</f>
        <v>-4.207938433555306</v>
      </c>
      <c r="N46" s="199"/>
      <c r="O46" s="193">
        <f t="shared" si="17"/>
        <v>3.3763785669635524</v>
      </c>
      <c r="P46" s="199"/>
      <c r="Q46" s="193">
        <f t="shared" si="17"/>
        <v>-0.26417544473478216</v>
      </c>
      <c r="R46" s="199"/>
      <c r="S46" s="193">
        <f t="shared" si="17"/>
        <v>27.215042842771055</v>
      </c>
      <c r="T46" s="199"/>
      <c r="U46" s="193">
        <f t="shared" si="17"/>
        <v>7.953990878952588</v>
      </c>
      <c r="V46" s="199"/>
      <c r="W46" s="193">
        <f t="shared" si="17"/>
        <v>10.668052111422057</v>
      </c>
      <c r="X46" s="199"/>
      <c r="Y46" s="193">
        <f t="shared" si="17"/>
        <v>6.220325388637065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91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64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34.577034416211</v>
      </c>
      <c r="F23" s="175"/>
      <c r="G23" s="174">
        <f>(G20+G21)/(G22+G41)*100</f>
        <v>79.38877043354655</v>
      </c>
      <c r="H23" s="175"/>
      <c r="I23" s="174">
        <f>(I20+I21)/(I22+I41)*100</f>
        <v>106.86027898467871</v>
      </c>
      <c r="J23" s="175"/>
      <c r="K23" s="174">
        <f>(K20+K21)/(K22+K41)*100</f>
        <v>54.30239346176299</v>
      </c>
      <c r="L23" s="175"/>
      <c r="M23" s="174">
        <f>(M20+M21)/(M22+M41)*100</f>
        <v>57.64006383445023</v>
      </c>
      <c r="N23" s="175"/>
      <c r="O23" s="174">
        <f>(O20+O21)/(O22+O41)*100</f>
        <v>75.61052631578947</v>
      </c>
      <c r="P23" s="175"/>
      <c r="Q23" s="174">
        <f>(Q20+Q21)/(Q22+Q41)*100</f>
        <v>47.68284358474583</v>
      </c>
      <c r="R23" s="175"/>
      <c r="S23" s="174">
        <f>(S20+S21)/(S22+S41)*100</f>
        <v>143.9522283912307</v>
      </c>
      <c r="T23" s="175"/>
      <c r="U23" s="174">
        <f>(U20+U21)/(U22+U41)*100</f>
        <v>61.53846153846154</v>
      </c>
      <c r="V23" s="175"/>
      <c r="W23" s="174">
        <f>(W20+W21)/(W22+W41)*100</f>
        <v>82.62997672058736</v>
      </c>
      <c r="X23" s="175"/>
      <c r="Y23" s="174">
        <f>(Y20+Y21)/(Y22+Y41)*100</f>
        <v>74.85003410856375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178827.0248270248</v>
      </c>
      <c r="F24" s="177"/>
      <c r="G24" s="178">
        <f>H22/G22*1000</f>
        <v>443252.51256281405</v>
      </c>
      <c r="H24" s="179"/>
      <c r="I24" s="180">
        <f>J22/I22*1000</f>
        <v>1025896.8903436989</v>
      </c>
      <c r="J24" s="181"/>
      <c r="K24" s="178">
        <f>L22/K22*1000</f>
        <v>1786441.814595661</v>
      </c>
      <c r="L24" s="179"/>
      <c r="M24" s="180">
        <f>N22/M22*1000</f>
        <v>194921.81050684123</v>
      </c>
      <c r="N24" s="181"/>
      <c r="O24" s="178">
        <f>P22/O22*1000</f>
        <v>275971.55137126485</v>
      </c>
      <c r="P24" s="179"/>
      <c r="Q24" s="180">
        <f>R22/Q22*1000</f>
        <v>172281.6210045662</v>
      </c>
      <c r="R24" s="181"/>
      <c r="S24" s="178">
        <f>T22/S22*1000</f>
        <v>87928.80891173951</v>
      </c>
      <c r="T24" s="179"/>
      <c r="U24" s="180">
        <f>V22/U22*1000</f>
        <v>336661.5074024226</v>
      </c>
      <c r="V24" s="181"/>
      <c r="W24" s="178">
        <f>X22/W22*1000</f>
        <v>232131.3663505444</v>
      </c>
      <c r="X24" s="179"/>
      <c r="Y24" s="180">
        <f>Z22/Y22*1000</f>
        <v>236667.3381893738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98">
        <v>979</v>
      </c>
      <c r="F27" s="99">
        <v>60552</v>
      </c>
      <c r="G27" s="100">
        <v>597</v>
      </c>
      <c r="H27" s="101">
        <v>205645</v>
      </c>
      <c r="I27" s="102">
        <v>2225</v>
      </c>
      <c r="J27" s="99">
        <v>1109727</v>
      </c>
      <c r="K27" s="100">
        <v>744</v>
      </c>
      <c r="L27" s="101">
        <v>1499703</v>
      </c>
      <c r="M27" s="102">
        <v>9979</v>
      </c>
      <c r="N27" s="99">
        <v>1688414</v>
      </c>
      <c r="O27" s="103">
        <v>4400</v>
      </c>
      <c r="P27" s="101">
        <v>1532505</v>
      </c>
      <c r="Q27" s="102">
        <v>27176</v>
      </c>
      <c r="R27" s="99">
        <v>4633373</v>
      </c>
      <c r="S27" s="103">
        <v>36055</v>
      </c>
      <c r="T27" s="101">
        <v>8553753</v>
      </c>
      <c r="U27" s="102">
        <v>2488</v>
      </c>
      <c r="V27" s="99">
        <v>493760</v>
      </c>
      <c r="W27" s="102">
        <v>7229</v>
      </c>
      <c r="X27" s="101">
        <v>1374984</v>
      </c>
      <c r="Y27" s="104">
        <f>+W27+U27+S27+Q27+O27+M27+K27+I27+G27+E27</f>
        <v>91872</v>
      </c>
      <c r="Z27" s="105">
        <f aca="true" t="shared" si="5" ref="Z27:Z29">+X27+V27+T27+R27+P27+N27+L27+J27+H27+F27</f>
        <v>21152416</v>
      </c>
    </row>
    <row r="28" spans="1:26" ht="18.95" customHeight="1">
      <c r="A28" s="22"/>
      <c r="B28" s="185"/>
      <c r="C28" s="7"/>
      <c r="D28" s="55" t="s">
        <v>22</v>
      </c>
      <c r="E28" s="106">
        <v>1480</v>
      </c>
      <c r="F28" s="107">
        <v>187550</v>
      </c>
      <c r="G28" s="108">
        <v>646</v>
      </c>
      <c r="H28" s="109">
        <v>220594</v>
      </c>
      <c r="I28" s="106">
        <v>2416</v>
      </c>
      <c r="J28" s="107">
        <v>1093633</v>
      </c>
      <c r="K28" s="108">
        <v>712</v>
      </c>
      <c r="L28" s="109">
        <v>1541405</v>
      </c>
      <c r="M28" s="106">
        <v>6376</v>
      </c>
      <c r="N28" s="107">
        <v>1390948</v>
      </c>
      <c r="O28" s="110">
        <v>4354</v>
      </c>
      <c r="P28" s="109">
        <v>1526246</v>
      </c>
      <c r="Q28" s="106">
        <v>24928</v>
      </c>
      <c r="R28" s="107">
        <v>4473619</v>
      </c>
      <c r="S28" s="110">
        <v>35429</v>
      </c>
      <c r="T28" s="109">
        <v>8561002</v>
      </c>
      <c r="U28" s="106">
        <v>2685</v>
      </c>
      <c r="V28" s="107">
        <v>488178</v>
      </c>
      <c r="W28" s="106">
        <v>6898</v>
      </c>
      <c r="X28" s="109">
        <v>1366119</v>
      </c>
      <c r="Y28" s="111">
        <f aca="true" t="shared" si="6" ref="Y28:Y29">+W28+U28+S28+Q28+O28+M28+K28+I28+G28+E28</f>
        <v>85924</v>
      </c>
      <c r="Z28" s="112">
        <f t="shared" si="5"/>
        <v>20849294</v>
      </c>
    </row>
    <row r="29" spans="1:26" ht="18.95" customHeight="1" thickBot="1">
      <c r="A29" s="22"/>
      <c r="B29" s="185"/>
      <c r="C29" s="7"/>
      <c r="D29" s="55" t="s">
        <v>24</v>
      </c>
      <c r="E29" s="113">
        <v>2450</v>
      </c>
      <c r="F29" s="114">
        <v>502222</v>
      </c>
      <c r="G29" s="115">
        <v>845</v>
      </c>
      <c r="H29" s="116">
        <v>386258</v>
      </c>
      <c r="I29" s="113">
        <v>2023</v>
      </c>
      <c r="J29" s="114">
        <v>1593691</v>
      </c>
      <c r="K29" s="117">
        <v>1111</v>
      </c>
      <c r="L29" s="116">
        <v>1900112</v>
      </c>
      <c r="M29" s="113">
        <v>15438</v>
      </c>
      <c r="N29" s="114">
        <v>2835603</v>
      </c>
      <c r="O29" s="117">
        <v>4094</v>
      </c>
      <c r="P29" s="116">
        <v>1176873</v>
      </c>
      <c r="Q29" s="113">
        <v>59786</v>
      </c>
      <c r="R29" s="114">
        <v>10088445</v>
      </c>
      <c r="S29" s="117">
        <v>29402</v>
      </c>
      <c r="T29" s="116">
        <v>2467728</v>
      </c>
      <c r="U29" s="113">
        <v>4776</v>
      </c>
      <c r="V29" s="114">
        <v>1411623</v>
      </c>
      <c r="W29" s="113">
        <v>10028</v>
      </c>
      <c r="X29" s="116">
        <v>2186209</v>
      </c>
      <c r="Y29" s="111">
        <f t="shared" si="6"/>
        <v>129953</v>
      </c>
      <c r="Z29" s="112">
        <f t="shared" si="5"/>
        <v>24548764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45.5</v>
      </c>
      <c r="F30" s="204"/>
      <c r="G30" s="202">
        <v>71.5</v>
      </c>
      <c r="H30" s="204"/>
      <c r="I30" s="202">
        <v>109.5</v>
      </c>
      <c r="J30" s="204"/>
      <c r="K30" s="202">
        <v>66.5</v>
      </c>
      <c r="L30" s="204"/>
      <c r="M30" s="202">
        <v>60</v>
      </c>
      <c r="N30" s="204"/>
      <c r="O30" s="202">
        <v>107.5</v>
      </c>
      <c r="P30" s="204"/>
      <c r="Q30" s="202">
        <v>44.4</v>
      </c>
      <c r="R30" s="204"/>
      <c r="S30" s="202">
        <v>122.9</v>
      </c>
      <c r="T30" s="204"/>
      <c r="U30" s="202">
        <v>53.1</v>
      </c>
      <c r="V30" s="204"/>
      <c r="W30" s="202">
        <v>71.6</v>
      </c>
      <c r="X30" s="204"/>
      <c r="Y30" s="207">
        <v>70</v>
      </c>
      <c r="Z30" s="208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85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-10.922965583789</v>
      </c>
      <c r="F34" s="199"/>
      <c r="G34" s="205">
        <f aca="true" t="shared" si="9" ref="G34">+G23-G30</f>
        <v>7.888770433546554</v>
      </c>
      <c r="H34" s="206"/>
      <c r="I34" s="188">
        <f aca="true" t="shared" si="10" ref="I34">+I23-I30</f>
        <v>-2.6397210153212853</v>
      </c>
      <c r="J34" s="199"/>
      <c r="K34" s="205">
        <f aca="true" t="shared" si="11" ref="K34">+K23-K30</f>
        <v>-12.197606538237011</v>
      </c>
      <c r="L34" s="206"/>
      <c r="M34" s="188">
        <f aca="true" t="shared" si="12" ref="M34">+M23-M30</f>
        <v>-2.359936165549769</v>
      </c>
      <c r="N34" s="199"/>
      <c r="O34" s="205">
        <f aca="true" t="shared" si="13" ref="O34">+O23-O30</f>
        <v>-31.88947368421053</v>
      </c>
      <c r="P34" s="206"/>
      <c r="Q34" s="188">
        <f aca="true" t="shared" si="14" ref="Q34">+Q23-Q30</f>
        <v>3.2828435847458337</v>
      </c>
      <c r="R34" s="199"/>
      <c r="S34" s="205">
        <f aca="true" t="shared" si="15" ref="S34">+S23-S30</f>
        <v>21.0522283912307</v>
      </c>
      <c r="T34" s="206"/>
      <c r="U34" s="188">
        <f aca="true" t="shared" si="16" ref="U34">+U23-U30</f>
        <v>8.438461538461539</v>
      </c>
      <c r="V34" s="199"/>
      <c r="W34" s="205">
        <f aca="true" t="shared" si="17" ref="W34">+W23-W30</f>
        <v>11.02997672058737</v>
      </c>
      <c r="X34" s="206"/>
      <c r="Y34" s="188">
        <f aca="true" t="shared" si="18" ref="Y34">+Y23-Y30</f>
        <v>4.850034108563747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v>1814</v>
      </c>
      <c r="F39" s="119">
        <v>233548</v>
      </c>
      <c r="G39" s="118">
        <v>1284</v>
      </c>
      <c r="H39" s="119">
        <v>398229</v>
      </c>
      <c r="I39" s="118">
        <v>3119</v>
      </c>
      <c r="J39" s="119">
        <v>5936980</v>
      </c>
      <c r="K39" s="118">
        <v>2155</v>
      </c>
      <c r="L39" s="119">
        <v>4586997</v>
      </c>
      <c r="M39" s="118">
        <v>10676</v>
      </c>
      <c r="N39" s="119">
        <v>1899821</v>
      </c>
      <c r="O39" s="118">
        <v>5506</v>
      </c>
      <c r="P39" s="119">
        <v>1818615</v>
      </c>
      <c r="Q39" s="118">
        <v>29338</v>
      </c>
      <c r="R39" s="119">
        <v>5910182</v>
      </c>
      <c r="S39" s="120">
        <v>54312</v>
      </c>
      <c r="T39" s="121">
        <v>11855445</v>
      </c>
      <c r="U39" s="118">
        <v>4152</v>
      </c>
      <c r="V39" s="119">
        <v>1260320</v>
      </c>
      <c r="W39" s="118">
        <v>7971</v>
      </c>
      <c r="X39" s="119">
        <v>1599012</v>
      </c>
      <c r="Y39" s="104">
        <f>+W39+U39+S39+Q39+O39+M39+K39+I39+G39+E39</f>
        <v>120327</v>
      </c>
      <c r="Z39" s="105">
        <f aca="true" t="shared" si="20" ref="Z39:Z41">+X39+V39+T39+R39+P39+N39+L39+J39+H39+F39</f>
        <v>35499149</v>
      </c>
    </row>
    <row r="40" spans="1:26" ht="18.95" customHeight="1">
      <c r="A40" s="22"/>
      <c r="B40" s="191"/>
      <c r="C40" s="22"/>
      <c r="D40" s="82" t="s">
        <v>22</v>
      </c>
      <c r="E40" s="122">
        <v>1206</v>
      </c>
      <c r="F40" s="123">
        <v>104749</v>
      </c>
      <c r="G40" s="122">
        <v>1241</v>
      </c>
      <c r="H40" s="123">
        <v>382710</v>
      </c>
      <c r="I40" s="122">
        <v>3142</v>
      </c>
      <c r="J40" s="123">
        <v>5671842</v>
      </c>
      <c r="K40" s="122">
        <v>1326</v>
      </c>
      <c r="L40" s="123">
        <v>2930202</v>
      </c>
      <c r="M40" s="122">
        <v>8964</v>
      </c>
      <c r="N40" s="123">
        <v>1765247</v>
      </c>
      <c r="O40" s="122">
        <v>5338</v>
      </c>
      <c r="P40" s="123">
        <v>1757485</v>
      </c>
      <c r="Q40" s="122">
        <v>28716</v>
      </c>
      <c r="R40" s="123">
        <v>6178385</v>
      </c>
      <c r="S40" s="120">
        <v>52518</v>
      </c>
      <c r="T40" s="121">
        <v>11650366</v>
      </c>
      <c r="U40" s="122">
        <v>3544</v>
      </c>
      <c r="V40" s="123">
        <v>824895</v>
      </c>
      <c r="W40" s="122">
        <v>7622</v>
      </c>
      <c r="X40" s="123">
        <v>1552537</v>
      </c>
      <c r="Y40" s="111">
        <f aca="true" t="shared" si="21" ref="Y40:Y41">+W40+U40+S40+Q40+O40+M40+K40+I40+G40+E40</f>
        <v>113617</v>
      </c>
      <c r="Z40" s="112">
        <f t="shared" si="20"/>
        <v>32818418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v>3761</v>
      </c>
      <c r="F41" s="123">
        <v>752407</v>
      </c>
      <c r="G41" s="122">
        <v>1222</v>
      </c>
      <c r="H41" s="123">
        <v>528743</v>
      </c>
      <c r="I41" s="122">
        <v>1929</v>
      </c>
      <c r="J41" s="123">
        <v>2078527</v>
      </c>
      <c r="K41" s="122">
        <v>4509</v>
      </c>
      <c r="L41" s="123">
        <v>6651106</v>
      </c>
      <c r="M41" s="122">
        <v>15316</v>
      </c>
      <c r="N41" s="123">
        <v>3175052</v>
      </c>
      <c r="O41" s="122">
        <v>4614</v>
      </c>
      <c r="P41" s="123">
        <v>1310036</v>
      </c>
      <c r="Q41" s="122">
        <v>60273</v>
      </c>
      <c r="R41" s="123">
        <v>10232726</v>
      </c>
      <c r="S41" s="120">
        <v>30442</v>
      </c>
      <c r="T41" s="121">
        <v>2856694</v>
      </c>
      <c r="U41" s="122">
        <v>4759</v>
      </c>
      <c r="V41" s="123">
        <v>1399336</v>
      </c>
      <c r="W41" s="122">
        <v>8212</v>
      </c>
      <c r="X41" s="123">
        <v>1941106</v>
      </c>
      <c r="Y41" s="111">
        <f t="shared" si="21"/>
        <v>135037</v>
      </c>
      <c r="Z41" s="112">
        <f t="shared" si="20"/>
        <v>30925733</v>
      </c>
    </row>
    <row r="42" spans="1:26" ht="18.95" customHeight="1" thickBot="1">
      <c r="A42" s="22"/>
      <c r="B42" s="191"/>
      <c r="C42" s="22"/>
      <c r="D42" s="89" t="s">
        <v>44</v>
      </c>
      <c r="E42" s="200">
        <v>43.7</v>
      </c>
      <c r="F42" s="209"/>
      <c r="G42" s="200">
        <v>105.2</v>
      </c>
      <c r="H42" s="209"/>
      <c r="I42" s="200">
        <v>165.7</v>
      </c>
      <c r="J42" s="209"/>
      <c r="K42" s="200">
        <v>42.5</v>
      </c>
      <c r="L42" s="209"/>
      <c r="M42" s="200">
        <v>67.8</v>
      </c>
      <c r="N42" s="209"/>
      <c r="O42" s="200">
        <v>119.8</v>
      </c>
      <c r="P42" s="209"/>
      <c r="Q42" s="200">
        <v>49</v>
      </c>
      <c r="R42" s="209"/>
      <c r="S42" s="200">
        <v>180.8</v>
      </c>
      <c r="T42" s="209"/>
      <c r="U42" s="200">
        <v>84.9</v>
      </c>
      <c r="V42" s="209"/>
      <c r="W42" s="200">
        <v>97.2</v>
      </c>
      <c r="X42" s="209"/>
      <c r="Y42" s="200">
        <v>89.3</v>
      </c>
      <c r="Z42" s="209"/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91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91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-9.122965583789004</v>
      </c>
      <c r="F46" s="199"/>
      <c r="G46" s="193">
        <f>G23-G42</f>
        <v>-25.81122956645345</v>
      </c>
      <c r="H46" s="199"/>
      <c r="I46" s="193">
        <f>I23-I42</f>
        <v>-58.839721015321274</v>
      </c>
      <c r="J46" s="199"/>
      <c r="K46" s="193">
        <f>K23-K42</f>
        <v>11.802393461762989</v>
      </c>
      <c r="L46" s="199"/>
      <c r="M46" s="193">
        <f>M23-M42</f>
        <v>-10.159936165549766</v>
      </c>
      <c r="N46" s="199"/>
      <c r="O46" s="193">
        <f t="shared" si="22"/>
        <v>-44.189473684210526</v>
      </c>
      <c r="P46" s="199"/>
      <c r="Q46" s="193">
        <f t="shared" si="22"/>
        <v>-1.3171564152541677</v>
      </c>
      <c r="R46" s="199"/>
      <c r="S46" s="193">
        <f t="shared" si="22"/>
        <v>-36.84777160876931</v>
      </c>
      <c r="T46" s="199"/>
      <c r="U46" s="193">
        <f t="shared" si="22"/>
        <v>-23.361538461538466</v>
      </c>
      <c r="V46" s="199"/>
      <c r="W46" s="193">
        <f t="shared" si="22"/>
        <v>-14.570023279412638</v>
      </c>
      <c r="X46" s="199"/>
      <c r="Y46" s="193">
        <f t="shared" si="22"/>
        <v>-14.44996589143625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91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77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840</v>
      </c>
      <c r="F5" s="14">
        <v>71711</v>
      </c>
      <c r="G5" s="15">
        <v>30</v>
      </c>
      <c r="H5" s="16">
        <v>5460</v>
      </c>
      <c r="I5" s="13">
        <v>1053</v>
      </c>
      <c r="J5" s="14">
        <v>902401</v>
      </c>
      <c r="K5" s="17">
        <v>1814</v>
      </c>
      <c r="L5" s="18">
        <v>3621074</v>
      </c>
      <c r="M5" s="13">
        <v>592</v>
      </c>
      <c r="N5" s="75">
        <v>168633</v>
      </c>
      <c r="O5" s="19">
        <v>889</v>
      </c>
      <c r="P5" s="18">
        <v>117698</v>
      </c>
      <c r="Q5" s="13">
        <v>12591</v>
      </c>
      <c r="R5" s="14">
        <v>1968753</v>
      </c>
      <c r="S5" s="19">
        <v>22609</v>
      </c>
      <c r="T5" s="18">
        <v>6293425</v>
      </c>
      <c r="U5" s="13">
        <v>2777</v>
      </c>
      <c r="V5" s="14">
        <v>1085475</v>
      </c>
      <c r="W5" s="13">
        <v>591</v>
      </c>
      <c r="X5" s="18">
        <v>118317</v>
      </c>
      <c r="Y5" s="20">
        <f aca="true" t="shared" si="0" ref="Y5:Z19">+W5+U5+S5+Q5+O5+M5+K5+I5+G5+E5</f>
        <v>43786</v>
      </c>
      <c r="Z5" s="21">
        <f t="shared" si="0"/>
        <v>14352947</v>
      </c>
    </row>
    <row r="6" spans="1:26" ht="18.95" customHeight="1">
      <c r="A6" s="7"/>
      <c r="B6" s="22"/>
      <c r="C6" s="83"/>
      <c r="D6" s="81" t="s">
        <v>22</v>
      </c>
      <c r="E6" s="23">
        <v>815</v>
      </c>
      <c r="F6" s="24">
        <v>67836</v>
      </c>
      <c r="G6" s="25">
        <v>30</v>
      </c>
      <c r="H6" s="26">
        <v>5460</v>
      </c>
      <c r="I6" s="27">
        <v>1166</v>
      </c>
      <c r="J6" s="21">
        <v>942101</v>
      </c>
      <c r="K6" s="25">
        <v>2019</v>
      </c>
      <c r="L6" s="26">
        <v>4007010</v>
      </c>
      <c r="M6" s="27">
        <v>776</v>
      </c>
      <c r="N6" s="76">
        <v>235138</v>
      </c>
      <c r="O6" s="25">
        <v>806</v>
      </c>
      <c r="P6" s="26">
        <v>46595</v>
      </c>
      <c r="Q6" s="27">
        <v>12565</v>
      </c>
      <c r="R6" s="21">
        <v>1968478</v>
      </c>
      <c r="S6" s="25">
        <v>20693</v>
      </c>
      <c r="T6" s="26">
        <v>5700366</v>
      </c>
      <c r="U6" s="27">
        <v>2472</v>
      </c>
      <c r="V6" s="21">
        <v>762062</v>
      </c>
      <c r="W6" s="27">
        <v>464</v>
      </c>
      <c r="X6" s="26">
        <v>98132</v>
      </c>
      <c r="Y6" s="20">
        <f t="shared" si="0"/>
        <v>41806</v>
      </c>
      <c r="Z6" s="21">
        <f t="shared" si="0"/>
        <v>13833178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1325.4</v>
      </c>
      <c r="F7" s="36">
        <v>236130</v>
      </c>
      <c r="G7" s="29">
        <v>151</v>
      </c>
      <c r="H7" s="30">
        <v>74118</v>
      </c>
      <c r="I7" s="31">
        <v>1998</v>
      </c>
      <c r="J7" s="32">
        <v>2146056</v>
      </c>
      <c r="K7" s="77">
        <v>6514.299999999999</v>
      </c>
      <c r="L7" s="30">
        <v>3309260</v>
      </c>
      <c r="M7" s="23">
        <v>1327.7</v>
      </c>
      <c r="N7" s="24">
        <v>265562.25</v>
      </c>
      <c r="O7" s="33">
        <v>3085</v>
      </c>
      <c r="P7" s="34">
        <v>645898</v>
      </c>
      <c r="Q7" s="23">
        <v>32646.5</v>
      </c>
      <c r="R7" s="24">
        <v>5181852.5</v>
      </c>
      <c r="S7" s="33">
        <v>29528</v>
      </c>
      <c r="T7" s="34">
        <v>3137222</v>
      </c>
      <c r="U7" s="23">
        <v>3999.2</v>
      </c>
      <c r="V7" s="24">
        <v>1762162.5</v>
      </c>
      <c r="W7" s="23">
        <v>1429.6999999999998</v>
      </c>
      <c r="X7" s="34">
        <v>345250.5</v>
      </c>
      <c r="Y7" s="31">
        <f t="shared" si="0"/>
        <v>82004.79999999999</v>
      </c>
      <c r="Z7" s="24">
        <f t="shared" si="0"/>
        <v>17103511.75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200.17399999999998</v>
      </c>
      <c r="H8" s="16">
        <v>98000</v>
      </c>
      <c r="I8" s="13">
        <v>469</v>
      </c>
      <c r="J8" s="14">
        <v>117995.72727272728</v>
      </c>
      <c r="K8" s="17">
        <v>0</v>
      </c>
      <c r="L8" s="18">
        <v>0</v>
      </c>
      <c r="M8" s="13">
        <v>5196</v>
      </c>
      <c r="N8" s="75">
        <v>1005971</v>
      </c>
      <c r="O8" s="19">
        <v>0</v>
      </c>
      <c r="P8" s="18">
        <v>0</v>
      </c>
      <c r="Q8" s="13">
        <v>7939</v>
      </c>
      <c r="R8" s="14">
        <v>1471648</v>
      </c>
      <c r="S8" s="19">
        <v>42109</v>
      </c>
      <c r="T8" s="18">
        <v>5354590</v>
      </c>
      <c r="U8" s="13">
        <v>556</v>
      </c>
      <c r="V8" s="14">
        <v>47155.651162790695</v>
      </c>
      <c r="W8" s="13">
        <v>112</v>
      </c>
      <c r="X8" s="18">
        <v>7803</v>
      </c>
      <c r="Y8" s="13">
        <f t="shared" si="0"/>
        <v>56747.174</v>
      </c>
      <c r="Z8" s="14">
        <f t="shared" si="0"/>
        <v>8130457.378435519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218.498</v>
      </c>
      <c r="H9" s="26">
        <v>105200</v>
      </c>
      <c r="I9" s="27">
        <v>317</v>
      </c>
      <c r="J9" s="21">
        <v>104489.36363636363</v>
      </c>
      <c r="K9" s="25">
        <v>152</v>
      </c>
      <c r="L9" s="26">
        <v>3352</v>
      </c>
      <c r="M9" s="27">
        <v>5874</v>
      </c>
      <c r="N9" s="76">
        <v>1005327</v>
      </c>
      <c r="O9" s="25">
        <v>0</v>
      </c>
      <c r="P9" s="26">
        <v>0</v>
      </c>
      <c r="Q9" s="27">
        <v>7907</v>
      </c>
      <c r="R9" s="21">
        <v>1447187</v>
      </c>
      <c r="S9" s="25">
        <v>40812</v>
      </c>
      <c r="T9" s="26">
        <v>5272952</v>
      </c>
      <c r="U9" s="27">
        <v>641</v>
      </c>
      <c r="V9" s="21">
        <v>54656.86046511628</v>
      </c>
      <c r="W9" s="27">
        <v>23</v>
      </c>
      <c r="X9" s="26">
        <v>1000</v>
      </c>
      <c r="Y9" s="20">
        <f t="shared" si="0"/>
        <v>56109.498</v>
      </c>
      <c r="Z9" s="21">
        <f t="shared" si="0"/>
        <v>8021228.224101479</v>
      </c>
    </row>
    <row r="10" spans="1:26" ht="18.95" customHeight="1" thickBot="1">
      <c r="A10" s="7"/>
      <c r="B10" s="22"/>
      <c r="C10" s="84"/>
      <c r="D10" s="28" t="s">
        <v>24</v>
      </c>
      <c r="E10" s="35">
        <v>136</v>
      </c>
      <c r="F10" s="36">
        <v>21006</v>
      </c>
      <c r="G10" s="29">
        <v>176.25200000000007</v>
      </c>
      <c r="H10" s="30">
        <v>102281</v>
      </c>
      <c r="I10" s="37">
        <v>540</v>
      </c>
      <c r="J10" s="38">
        <v>85544.36363636365</v>
      </c>
      <c r="K10" s="77">
        <v>99</v>
      </c>
      <c r="L10" s="30">
        <v>2385</v>
      </c>
      <c r="M10" s="35">
        <v>8567</v>
      </c>
      <c r="N10" s="36">
        <v>1752062</v>
      </c>
      <c r="O10" s="29">
        <v>0</v>
      </c>
      <c r="P10" s="30">
        <v>0</v>
      </c>
      <c r="Q10" s="35">
        <v>13061</v>
      </c>
      <c r="R10" s="36">
        <v>1726671</v>
      </c>
      <c r="S10" s="29">
        <v>8297</v>
      </c>
      <c r="T10" s="30">
        <v>958356</v>
      </c>
      <c r="U10" s="35">
        <v>1085</v>
      </c>
      <c r="V10" s="36">
        <v>61991.79069767442</v>
      </c>
      <c r="W10" s="35">
        <v>333</v>
      </c>
      <c r="X10" s="30">
        <v>18408</v>
      </c>
      <c r="Y10" s="37">
        <f t="shared" si="0"/>
        <v>32294.252</v>
      </c>
      <c r="Z10" s="36">
        <f t="shared" si="0"/>
        <v>4728705.154334038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27</v>
      </c>
      <c r="J11" s="14">
        <v>1800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2826</v>
      </c>
      <c r="R11" s="14">
        <v>643171.8</v>
      </c>
      <c r="S11" s="19">
        <v>0</v>
      </c>
      <c r="T11" s="18">
        <v>0</v>
      </c>
      <c r="U11" s="13">
        <v>9</v>
      </c>
      <c r="V11" s="14">
        <v>1485</v>
      </c>
      <c r="W11" s="13">
        <v>2</v>
      </c>
      <c r="X11" s="18">
        <v>2225</v>
      </c>
      <c r="Y11" s="13">
        <f>+W11+U11+S11+Q11+O11+M11+K11+I11+G11+E11</f>
        <v>2954</v>
      </c>
      <c r="Z11" s="14">
        <f t="shared" si="0"/>
        <v>738681.8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30</v>
      </c>
      <c r="J12" s="21">
        <v>3251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2478</v>
      </c>
      <c r="R12" s="21">
        <v>612890.6</v>
      </c>
      <c r="S12" s="25">
        <v>0</v>
      </c>
      <c r="T12" s="26">
        <v>100</v>
      </c>
      <c r="U12" s="27">
        <v>9</v>
      </c>
      <c r="V12" s="21">
        <v>1598</v>
      </c>
      <c r="W12" s="27">
        <v>0</v>
      </c>
      <c r="X12" s="26">
        <v>600</v>
      </c>
      <c r="Y12" s="20">
        <f aca="true" t="shared" si="1" ref="Y12:Y19">+W12+U12+S12+Q12+O12+M12+K12+I12+G12+E12</f>
        <v>2607</v>
      </c>
      <c r="Z12" s="21">
        <f t="shared" si="0"/>
        <v>708439.6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105</v>
      </c>
      <c r="J13" s="38">
        <v>29675.3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7810</v>
      </c>
      <c r="R13" s="36">
        <v>2092067.8000000003</v>
      </c>
      <c r="S13" s="29">
        <v>2</v>
      </c>
      <c r="T13" s="30">
        <v>1885</v>
      </c>
      <c r="U13" s="35">
        <v>472</v>
      </c>
      <c r="V13" s="36">
        <v>103727</v>
      </c>
      <c r="W13" s="35">
        <v>19</v>
      </c>
      <c r="X13" s="30">
        <v>43385</v>
      </c>
      <c r="Y13" s="37">
        <f t="shared" si="1"/>
        <v>8622.1</v>
      </c>
      <c r="Z13" s="36">
        <f t="shared" si="0"/>
        <v>2484740.1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952</v>
      </c>
      <c r="N15" s="76">
        <v>137758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952</v>
      </c>
      <c r="Z15" s="24">
        <f t="shared" si="0"/>
        <v>137758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3803</v>
      </c>
      <c r="N16" s="36">
        <v>745370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3803</v>
      </c>
      <c r="Z16" s="36">
        <f t="shared" si="0"/>
        <v>745370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32</v>
      </c>
      <c r="F17" s="14">
        <v>3584</v>
      </c>
      <c r="G17" s="19">
        <v>902</v>
      </c>
      <c r="H17" s="18">
        <v>273018</v>
      </c>
      <c r="I17" s="13">
        <v>167</v>
      </c>
      <c r="J17" s="14">
        <v>131991</v>
      </c>
      <c r="K17" s="19">
        <v>78</v>
      </c>
      <c r="L17" s="18">
        <v>49435</v>
      </c>
      <c r="M17" s="13">
        <v>567.16</v>
      </c>
      <c r="N17" s="75">
        <v>252974</v>
      </c>
      <c r="O17" s="19">
        <v>3338</v>
      </c>
      <c r="P17" s="18">
        <v>1339358</v>
      </c>
      <c r="Q17" s="13">
        <v>4440</v>
      </c>
      <c r="R17" s="14">
        <v>1083768</v>
      </c>
      <c r="S17" s="19">
        <v>201</v>
      </c>
      <c r="T17" s="18">
        <v>48811</v>
      </c>
      <c r="U17" s="13">
        <v>0</v>
      </c>
      <c r="V17" s="14">
        <v>0</v>
      </c>
      <c r="W17" s="13">
        <v>5880.207</v>
      </c>
      <c r="X17" s="18">
        <v>1384140</v>
      </c>
      <c r="Y17" s="41">
        <f t="shared" si="1"/>
        <v>15605.367</v>
      </c>
      <c r="Z17" s="42">
        <f t="shared" si="0"/>
        <v>4567079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42</v>
      </c>
      <c r="F18" s="21">
        <v>11119</v>
      </c>
      <c r="G18" s="25">
        <v>891</v>
      </c>
      <c r="H18" s="26">
        <v>266448</v>
      </c>
      <c r="I18" s="27">
        <v>203</v>
      </c>
      <c r="J18" s="21">
        <v>122896</v>
      </c>
      <c r="K18" s="25">
        <v>64</v>
      </c>
      <c r="L18" s="26">
        <v>48165</v>
      </c>
      <c r="M18" s="27">
        <v>552.12</v>
      </c>
      <c r="N18" s="21">
        <v>231682</v>
      </c>
      <c r="O18" s="25">
        <v>3379</v>
      </c>
      <c r="P18" s="26">
        <v>1349541</v>
      </c>
      <c r="Q18" s="27">
        <v>4124</v>
      </c>
      <c r="R18" s="21">
        <v>1036954</v>
      </c>
      <c r="S18" s="25">
        <v>235</v>
      </c>
      <c r="T18" s="26">
        <v>57207</v>
      </c>
      <c r="U18" s="27">
        <v>5</v>
      </c>
      <c r="V18" s="21">
        <v>1100</v>
      </c>
      <c r="W18" s="27">
        <v>6060.617</v>
      </c>
      <c r="X18" s="26">
        <v>1377446</v>
      </c>
      <c r="Y18" s="23">
        <f t="shared" si="1"/>
        <v>15555.737000000001</v>
      </c>
      <c r="Z18" s="24">
        <f t="shared" si="0"/>
        <v>4502558</v>
      </c>
    </row>
    <row r="19" spans="1:26" ht="18.95" customHeight="1" thickBot="1">
      <c r="A19" s="7"/>
      <c r="B19" s="22"/>
      <c r="C19" s="84"/>
      <c r="D19" s="43" t="s">
        <v>24</v>
      </c>
      <c r="E19" s="23">
        <v>390.008</v>
      </c>
      <c r="F19" s="24">
        <v>77652</v>
      </c>
      <c r="G19" s="33">
        <v>1253</v>
      </c>
      <c r="H19" s="34">
        <v>406119</v>
      </c>
      <c r="I19" s="23">
        <v>390</v>
      </c>
      <c r="J19" s="24">
        <v>225539</v>
      </c>
      <c r="K19" s="78">
        <v>173</v>
      </c>
      <c r="L19" s="34">
        <v>121765</v>
      </c>
      <c r="M19" s="23">
        <v>1568.152</v>
      </c>
      <c r="N19" s="24">
        <v>504798</v>
      </c>
      <c r="O19" s="33">
        <v>1674</v>
      </c>
      <c r="P19" s="34">
        <v>744580</v>
      </c>
      <c r="Q19" s="23">
        <v>7568</v>
      </c>
      <c r="R19" s="24">
        <v>2185197</v>
      </c>
      <c r="S19" s="33">
        <v>149</v>
      </c>
      <c r="T19" s="34">
        <v>32142</v>
      </c>
      <c r="U19" s="23">
        <v>62</v>
      </c>
      <c r="V19" s="24">
        <v>13640</v>
      </c>
      <c r="W19" s="23">
        <v>6391.807200000001</v>
      </c>
      <c r="X19" s="34">
        <v>1552019</v>
      </c>
      <c r="Y19" s="35">
        <f t="shared" si="1"/>
        <v>19618.967200000003</v>
      </c>
      <c r="Z19" s="36">
        <f t="shared" si="0"/>
        <v>5863451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1038</v>
      </c>
      <c r="F20" s="14">
        <f aca="true" t="shared" si="2" ref="F20:X22">F5+F8+F11+F14+F17</f>
        <v>102589</v>
      </c>
      <c r="G20" s="19">
        <f>G5+G8+G11+G14+G17</f>
        <v>1207.174</v>
      </c>
      <c r="H20" s="18">
        <f t="shared" si="2"/>
        <v>451478</v>
      </c>
      <c r="I20" s="13">
        <f t="shared" si="2"/>
        <v>1716</v>
      </c>
      <c r="J20" s="14">
        <f t="shared" si="2"/>
        <v>1154187.7272727273</v>
      </c>
      <c r="K20" s="19">
        <f t="shared" si="2"/>
        <v>1892</v>
      </c>
      <c r="L20" s="18">
        <f t="shared" si="2"/>
        <v>3670509</v>
      </c>
      <c r="M20" s="13">
        <f t="shared" si="2"/>
        <v>6370.16</v>
      </c>
      <c r="N20" s="14">
        <f t="shared" si="2"/>
        <v>1442578</v>
      </c>
      <c r="O20" s="19">
        <f t="shared" si="2"/>
        <v>4227</v>
      </c>
      <c r="P20" s="18">
        <f t="shared" si="2"/>
        <v>1457056</v>
      </c>
      <c r="Q20" s="13">
        <f t="shared" si="2"/>
        <v>27796</v>
      </c>
      <c r="R20" s="14">
        <f t="shared" si="2"/>
        <v>5167340.8</v>
      </c>
      <c r="S20" s="19">
        <f t="shared" si="2"/>
        <v>64919</v>
      </c>
      <c r="T20" s="18">
        <f t="shared" si="2"/>
        <v>11696826</v>
      </c>
      <c r="U20" s="13">
        <f t="shared" si="2"/>
        <v>3342</v>
      </c>
      <c r="V20" s="14">
        <f t="shared" si="2"/>
        <v>1134115.6511627906</v>
      </c>
      <c r="W20" s="13">
        <f t="shared" si="2"/>
        <v>6585.207</v>
      </c>
      <c r="X20" s="18">
        <f t="shared" si="2"/>
        <v>1512485</v>
      </c>
      <c r="Y20" s="31">
        <f aca="true" t="shared" si="3" ref="Y20:Z22">+Y17+Y14+Y11+Y8+Y5</f>
        <v>119092.541</v>
      </c>
      <c r="Z20" s="32">
        <f t="shared" si="3"/>
        <v>27789165.17843552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1022</v>
      </c>
      <c r="F21" s="21">
        <f t="shared" si="4"/>
        <v>106019</v>
      </c>
      <c r="G21" s="25">
        <f t="shared" si="4"/>
        <v>1214.498</v>
      </c>
      <c r="H21" s="26">
        <f t="shared" si="4"/>
        <v>452108</v>
      </c>
      <c r="I21" s="27">
        <f t="shared" si="4"/>
        <v>1716</v>
      </c>
      <c r="J21" s="21">
        <f t="shared" si="4"/>
        <v>1172737.3636363638</v>
      </c>
      <c r="K21" s="25">
        <f t="shared" si="4"/>
        <v>2235</v>
      </c>
      <c r="L21" s="26">
        <f t="shared" si="4"/>
        <v>4058527</v>
      </c>
      <c r="M21" s="27">
        <f t="shared" si="4"/>
        <v>8169.12</v>
      </c>
      <c r="N21" s="21">
        <f t="shared" si="4"/>
        <v>1624905</v>
      </c>
      <c r="O21" s="25">
        <f t="shared" si="4"/>
        <v>4185</v>
      </c>
      <c r="P21" s="26">
        <f t="shared" si="4"/>
        <v>1396136</v>
      </c>
      <c r="Q21" s="27">
        <f t="shared" si="4"/>
        <v>27074</v>
      </c>
      <c r="R21" s="21">
        <f t="shared" si="4"/>
        <v>5065509.6</v>
      </c>
      <c r="S21" s="25">
        <f t="shared" si="4"/>
        <v>61740</v>
      </c>
      <c r="T21" s="26">
        <f t="shared" si="4"/>
        <v>11030625</v>
      </c>
      <c r="U21" s="27">
        <f t="shared" si="2"/>
        <v>3127</v>
      </c>
      <c r="V21" s="21">
        <f t="shared" si="2"/>
        <v>819416.8604651163</v>
      </c>
      <c r="W21" s="27">
        <f t="shared" si="2"/>
        <v>6547.617</v>
      </c>
      <c r="X21" s="26">
        <f t="shared" si="2"/>
        <v>1477178</v>
      </c>
      <c r="Y21" s="23">
        <f t="shared" si="3"/>
        <v>117030.235</v>
      </c>
      <c r="Z21" s="24">
        <f t="shared" si="3"/>
        <v>27203161.824101478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1851.4080000000001</v>
      </c>
      <c r="F22" s="24">
        <f t="shared" si="2"/>
        <v>334788</v>
      </c>
      <c r="G22" s="33">
        <f t="shared" si="2"/>
        <v>1775.252</v>
      </c>
      <c r="H22" s="34">
        <f t="shared" si="2"/>
        <v>777518</v>
      </c>
      <c r="I22" s="23">
        <f t="shared" si="2"/>
        <v>3033</v>
      </c>
      <c r="J22" s="24">
        <f t="shared" si="2"/>
        <v>2486814.6636363636</v>
      </c>
      <c r="K22" s="33">
        <f t="shared" si="2"/>
        <v>6786.299999999999</v>
      </c>
      <c r="L22" s="34">
        <f t="shared" si="2"/>
        <v>3433410</v>
      </c>
      <c r="M22" s="23">
        <f t="shared" si="2"/>
        <v>15284.952000000001</v>
      </c>
      <c r="N22" s="24">
        <f t="shared" si="2"/>
        <v>3286792.25</v>
      </c>
      <c r="O22" s="33">
        <f t="shared" si="2"/>
        <v>4759</v>
      </c>
      <c r="P22" s="34">
        <f t="shared" si="2"/>
        <v>1390478</v>
      </c>
      <c r="Q22" s="23">
        <f t="shared" si="2"/>
        <v>61085.5</v>
      </c>
      <c r="R22" s="24">
        <f t="shared" si="2"/>
        <v>11185788.3</v>
      </c>
      <c r="S22" s="33">
        <f t="shared" si="2"/>
        <v>37976</v>
      </c>
      <c r="T22" s="34">
        <f t="shared" si="2"/>
        <v>4129605</v>
      </c>
      <c r="U22" s="23">
        <f t="shared" si="2"/>
        <v>5618.2</v>
      </c>
      <c r="V22" s="24">
        <f t="shared" si="2"/>
        <v>1941521.2906976745</v>
      </c>
      <c r="W22" s="23">
        <f t="shared" si="2"/>
        <v>8173.507200000001</v>
      </c>
      <c r="X22" s="34">
        <f t="shared" si="2"/>
        <v>1959062.5</v>
      </c>
      <c r="Y22" s="23">
        <f t="shared" si="3"/>
        <v>146343.1192</v>
      </c>
      <c r="Z22" s="24">
        <f t="shared" si="3"/>
        <v>30925778.004334036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55.87477107618064</v>
      </c>
      <c r="F23" s="175"/>
      <c r="G23" s="174">
        <f>(G20+G21)/(G22+G41)*100</f>
        <v>68.06602230349527</v>
      </c>
      <c r="H23" s="175"/>
      <c r="I23" s="174">
        <f>(I20+I21)/(I22+I41)*100</f>
        <v>56.57764589515332</v>
      </c>
      <c r="J23" s="175"/>
      <c r="K23" s="174">
        <f>(K20+K21)/(K22+K41)*100</f>
        <v>29.65736295955618</v>
      </c>
      <c r="L23" s="175"/>
      <c r="M23" s="174">
        <f>(M20+M21)/(M22+M41)*100</f>
        <v>44.91748613729539</v>
      </c>
      <c r="N23" s="175"/>
      <c r="O23" s="174">
        <f>(O20+O21)/(O22+O41)*100</f>
        <v>88.77163360067539</v>
      </c>
      <c r="P23" s="175"/>
      <c r="Q23" s="174">
        <f>(Q20+Q21)/(Q22+Q41)*100</f>
        <v>45.17945804411728</v>
      </c>
      <c r="R23" s="175"/>
      <c r="S23" s="174">
        <f>(S20+S21)/(S22+S41)*100</f>
        <v>174.04669314168717</v>
      </c>
      <c r="T23" s="175"/>
      <c r="U23" s="174">
        <f>(U20+U21)/(U22+U41)*100</f>
        <v>58.69490264394723</v>
      </c>
      <c r="V23" s="175"/>
      <c r="W23" s="174">
        <f>(W20+W21)/(W22+W41)*100</f>
        <v>80.52291532741033</v>
      </c>
      <c r="X23" s="175"/>
      <c r="Y23" s="174">
        <f>(Y20+Y21)/(Y22+Y41)*100</f>
        <v>81.24684503787275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180828.8610614192</v>
      </c>
      <c r="F24" s="177"/>
      <c r="G24" s="178">
        <f>H22/G22*1000</f>
        <v>437976.1295861095</v>
      </c>
      <c r="H24" s="179"/>
      <c r="I24" s="180">
        <f>J22/I22*1000</f>
        <v>819919.1109912179</v>
      </c>
      <c r="J24" s="181"/>
      <c r="K24" s="178">
        <f>L22/K22*1000</f>
        <v>505932.54055965703</v>
      </c>
      <c r="L24" s="179"/>
      <c r="M24" s="180">
        <f>N22/M22*1000</f>
        <v>215034.5156464999</v>
      </c>
      <c r="N24" s="181"/>
      <c r="O24" s="178">
        <f>P22/O22*1000</f>
        <v>292178.6089514604</v>
      </c>
      <c r="P24" s="179"/>
      <c r="Q24" s="180">
        <f>R22/Q22*1000</f>
        <v>183116.9148161184</v>
      </c>
      <c r="R24" s="181"/>
      <c r="S24" s="178">
        <f>T22/S22*1000</f>
        <v>108742.49526016432</v>
      </c>
      <c r="T24" s="179"/>
      <c r="U24" s="180">
        <f>V22/U22*1000</f>
        <v>345577.1048908324</v>
      </c>
      <c r="V24" s="181"/>
      <c r="W24" s="178">
        <f>X22/W22*1000</f>
        <v>239684.44048107034</v>
      </c>
      <c r="X24" s="179"/>
      <c r="Y24" s="180">
        <f>Z22/Y22*1000</f>
        <v>211323.75866657106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1.2651144858199799</v>
      </c>
      <c r="F25" s="49"/>
      <c r="G25" s="50">
        <f>G22/Y22*100</f>
        <v>1.2130751412875447</v>
      </c>
      <c r="H25" s="51"/>
      <c r="I25" s="48">
        <f>I22/Y22*100</f>
        <v>2.072526550329262</v>
      </c>
      <c r="J25" s="49"/>
      <c r="K25" s="50">
        <f>K22/Y22*100</f>
        <v>4.637252531651655</v>
      </c>
      <c r="L25" s="51"/>
      <c r="M25" s="48">
        <f>M22/Y22*100</f>
        <v>10.444599024236188</v>
      </c>
      <c r="N25" s="49"/>
      <c r="O25" s="50">
        <f>O22/Y22*100</f>
        <v>3.251946539075819</v>
      </c>
      <c r="P25" s="51"/>
      <c r="Q25" s="48">
        <f>Q22/Y22*100</f>
        <v>41.741286050160944</v>
      </c>
      <c r="R25" s="49"/>
      <c r="S25" s="50">
        <f>S22/Y22*100</f>
        <v>25.949973054831542</v>
      </c>
      <c r="T25" s="51"/>
      <c r="U25" s="48">
        <f>U22/Y22*100</f>
        <v>3.8390598961621696</v>
      </c>
      <c r="V25" s="49"/>
      <c r="W25" s="50">
        <f>W22/Y22*100</f>
        <v>5.5851667264449025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31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31">
        <v>111347</v>
      </c>
      <c r="Z27" s="128">
        <v>36012289</v>
      </c>
    </row>
    <row r="28" spans="1:26" ht="18.95" customHeight="1">
      <c r="A28" s="22"/>
      <c r="B28" s="185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</v>
      </c>
      <c r="Z28" s="139">
        <v>32623534</v>
      </c>
    </row>
    <row r="29" spans="1:26" ht="18.95" customHeight="1" thickBot="1">
      <c r="A29" s="22"/>
      <c r="B29" s="185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</v>
      </c>
      <c r="Z29" s="139">
        <v>35411494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82">
        <v>51.9</v>
      </c>
      <c r="F30" s="187"/>
      <c r="G30" s="182">
        <v>88.1</v>
      </c>
      <c r="H30" s="187"/>
      <c r="I30" s="182">
        <v>94.1</v>
      </c>
      <c r="J30" s="187"/>
      <c r="K30" s="182">
        <v>57.6</v>
      </c>
      <c r="L30" s="187"/>
      <c r="M30" s="182">
        <v>53.4</v>
      </c>
      <c r="N30" s="187"/>
      <c r="O30" s="182">
        <v>79</v>
      </c>
      <c r="P30" s="187"/>
      <c r="Q30" s="182">
        <v>47.4</v>
      </c>
      <c r="R30" s="187"/>
      <c r="S30" s="182">
        <v>171.2</v>
      </c>
      <c r="T30" s="187"/>
      <c r="U30" s="182">
        <v>69.5</v>
      </c>
      <c r="V30" s="187"/>
      <c r="W30" s="182">
        <v>93.3</v>
      </c>
      <c r="X30" s="187"/>
      <c r="Y30" s="182">
        <v>81.1</v>
      </c>
      <c r="Z30" s="18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-138</v>
      </c>
      <c r="F31" s="91">
        <f aca="true" t="shared" si="5" ref="F31:Z33">F20-F27</f>
        <v>8409</v>
      </c>
      <c r="G31" s="92">
        <f t="shared" si="5"/>
        <v>-191.82600000000002</v>
      </c>
      <c r="H31" s="93">
        <f t="shared" si="5"/>
        <v>-42934</v>
      </c>
      <c r="I31" s="90">
        <f t="shared" si="5"/>
        <v>-516</v>
      </c>
      <c r="J31" s="91">
        <f t="shared" si="5"/>
        <v>-4198081.2727272725</v>
      </c>
      <c r="K31" s="92">
        <f t="shared" si="5"/>
        <v>-1284</v>
      </c>
      <c r="L31" s="93">
        <f t="shared" si="5"/>
        <v>-2496959</v>
      </c>
      <c r="M31" s="90">
        <f t="shared" si="5"/>
        <v>-2429.84</v>
      </c>
      <c r="N31" s="91">
        <f t="shared" si="5"/>
        <v>-973080</v>
      </c>
      <c r="O31" s="92">
        <f t="shared" si="5"/>
        <v>297</v>
      </c>
      <c r="P31" s="93">
        <f t="shared" si="5"/>
        <v>85860</v>
      </c>
      <c r="Q31" s="90">
        <f t="shared" si="5"/>
        <v>-1604</v>
      </c>
      <c r="R31" s="91">
        <f t="shared" si="5"/>
        <v>-530917.2000000002</v>
      </c>
      <c r="S31" s="92">
        <f t="shared" si="5"/>
        <v>14854</v>
      </c>
      <c r="T31" s="93">
        <f t="shared" si="5"/>
        <v>-164061</v>
      </c>
      <c r="U31" s="90">
        <f t="shared" si="5"/>
        <v>58</v>
      </c>
      <c r="V31" s="91">
        <f t="shared" si="5"/>
        <v>243767.6511627906</v>
      </c>
      <c r="W31" s="92">
        <f t="shared" si="5"/>
        <v>-1299.7929999999997</v>
      </c>
      <c r="X31" s="93">
        <f t="shared" si="5"/>
        <v>-155128</v>
      </c>
      <c r="Y31" s="90">
        <f t="shared" si="5"/>
        <v>7745.540999999997</v>
      </c>
      <c r="Z31" s="91">
        <f t="shared" si="5"/>
        <v>-8223123.821564481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-281</v>
      </c>
      <c r="F32" s="95">
        <f t="shared" si="6"/>
        <v>-48421</v>
      </c>
      <c r="G32" s="96">
        <f t="shared" si="6"/>
        <v>-184.50199999999995</v>
      </c>
      <c r="H32" s="97">
        <f t="shared" si="6"/>
        <v>-52961</v>
      </c>
      <c r="I32" s="94">
        <f t="shared" si="6"/>
        <v>-354</v>
      </c>
      <c r="J32" s="95">
        <f t="shared" si="6"/>
        <v>-3768033.6363636362</v>
      </c>
      <c r="K32" s="96">
        <f t="shared" si="6"/>
        <v>124</v>
      </c>
      <c r="L32" s="97">
        <f t="shared" si="6"/>
        <v>321862</v>
      </c>
      <c r="M32" s="94">
        <f t="shared" si="6"/>
        <v>-1055.88</v>
      </c>
      <c r="N32" s="95">
        <f t="shared" si="6"/>
        <v>-644704</v>
      </c>
      <c r="O32" s="96">
        <f t="shared" si="6"/>
        <v>334</v>
      </c>
      <c r="P32" s="97">
        <f t="shared" si="6"/>
        <v>39962</v>
      </c>
      <c r="Q32" s="94">
        <f t="shared" si="6"/>
        <v>-1887</v>
      </c>
      <c r="R32" s="95">
        <f t="shared" si="6"/>
        <v>-428185.4000000004</v>
      </c>
      <c r="S32" s="96">
        <f t="shared" si="6"/>
        <v>11768</v>
      </c>
      <c r="T32" s="97">
        <f t="shared" si="6"/>
        <v>-779265</v>
      </c>
      <c r="U32" s="94">
        <f t="shared" si="5"/>
        <v>58</v>
      </c>
      <c r="V32" s="95">
        <f t="shared" si="5"/>
        <v>64623.86046511633</v>
      </c>
      <c r="W32" s="96">
        <f t="shared" si="5"/>
        <v>-1423.3829999999998</v>
      </c>
      <c r="X32" s="97">
        <f t="shared" si="5"/>
        <v>-125250</v>
      </c>
      <c r="Y32" s="94">
        <f t="shared" si="5"/>
        <v>7098.235000000001</v>
      </c>
      <c r="Z32" s="95">
        <f t="shared" si="5"/>
        <v>-5420372.175898522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-472.59199999999987</v>
      </c>
      <c r="F33" s="95">
        <f t="shared" si="5"/>
        <v>-42830</v>
      </c>
      <c r="G33" s="96">
        <f t="shared" si="5"/>
        <v>191.25199999999995</v>
      </c>
      <c r="H33" s="97">
        <f t="shared" si="5"/>
        <v>99517</v>
      </c>
      <c r="I33" s="94">
        <f t="shared" si="5"/>
        <v>907</v>
      </c>
      <c r="J33" s="95">
        <f t="shared" si="5"/>
        <v>-288779.3363636364</v>
      </c>
      <c r="K33" s="96">
        <f t="shared" si="5"/>
        <v>1665.2999999999993</v>
      </c>
      <c r="L33" s="97">
        <f t="shared" si="5"/>
        <v>-6241801</v>
      </c>
      <c r="M33" s="94">
        <f t="shared" si="5"/>
        <v>-1370.0479999999989</v>
      </c>
      <c r="N33" s="95">
        <f t="shared" si="5"/>
        <v>-193076.75</v>
      </c>
      <c r="O33" s="96">
        <f t="shared" si="5"/>
        <v>-206</v>
      </c>
      <c r="P33" s="97">
        <f t="shared" si="5"/>
        <v>27060</v>
      </c>
      <c r="Q33" s="94">
        <f t="shared" si="5"/>
        <v>-670.5</v>
      </c>
      <c r="R33" s="95">
        <f t="shared" si="5"/>
        <v>425340.30000000075</v>
      </c>
      <c r="S33" s="96">
        <f t="shared" si="5"/>
        <v>8707</v>
      </c>
      <c r="T33" s="97">
        <f t="shared" si="5"/>
        <v>1513285</v>
      </c>
      <c r="U33" s="94">
        <f t="shared" si="5"/>
        <v>934.1999999999998</v>
      </c>
      <c r="V33" s="95">
        <f t="shared" si="5"/>
        <v>303950.2906976745</v>
      </c>
      <c r="W33" s="96">
        <f t="shared" si="5"/>
        <v>-280.4927999999991</v>
      </c>
      <c r="X33" s="97">
        <f t="shared" si="5"/>
        <v>-88381.5</v>
      </c>
      <c r="Y33" s="94">
        <f t="shared" si="5"/>
        <v>9405.119199999986</v>
      </c>
      <c r="Z33" s="95">
        <f t="shared" si="5"/>
        <v>-4485715.995665964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3.9747710761806445</v>
      </c>
      <c r="F34" s="189"/>
      <c r="G34" s="188">
        <f aca="true" t="shared" si="7" ref="G34">+G23-G30</f>
        <v>-20.03397769650472</v>
      </c>
      <c r="H34" s="189"/>
      <c r="I34" s="188">
        <f aca="true" t="shared" si="8" ref="I34">+I23-I30</f>
        <v>-37.52235410484668</v>
      </c>
      <c r="J34" s="189"/>
      <c r="K34" s="188">
        <f aca="true" t="shared" si="9" ref="K34">+K23-K30</f>
        <v>-27.94263704044382</v>
      </c>
      <c r="L34" s="189"/>
      <c r="M34" s="188">
        <f aca="true" t="shared" si="10" ref="M34">+M23-M30</f>
        <v>-8.482513862704607</v>
      </c>
      <c r="N34" s="189"/>
      <c r="O34" s="188">
        <f aca="true" t="shared" si="11" ref="O34">+O23-O30</f>
        <v>9.771633600675386</v>
      </c>
      <c r="P34" s="189"/>
      <c r="Q34" s="188">
        <f aca="true" t="shared" si="12" ref="Q34">+Q23-Q30</f>
        <v>-2.220541955882716</v>
      </c>
      <c r="R34" s="189"/>
      <c r="S34" s="188">
        <f aca="true" t="shared" si="13" ref="S34">+S23-S30</f>
        <v>2.846693141687183</v>
      </c>
      <c r="T34" s="189"/>
      <c r="U34" s="188">
        <f aca="true" t="shared" si="14" ref="U34">+U23-U30</f>
        <v>-10.80509735605277</v>
      </c>
      <c r="V34" s="189"/>
      <c r="W34" s="188">
        <f aca="true" t="shared" si="15" ref="W34">+W23-W30</f>
        <v>-12.777084672589666</v>
      </c>
      <c r="X34" s="189"/>
      <c r="Y34" s="188">
        <f aca="true" t="shared" si="16" ref="Y34">+Y23-Y30</f>
        <v>0.14684503787275105</v>
      </c>
      <c r="Z34" s="18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88.26530612244898</v>
      </c>
      <c r="F35" s="60">
        <f t="shared" si="17"/>
        <v>108.92864727118283</v>
      </c>
      <c r="G35" s="61">
        <f t="shared" si="17"/>
        <v>86.28834882058614</v>
      </c>
      <c r="H35" s="62">
        <f t="shared" si="17"/>
        <v>91.31614928440248</v>
      </c>
      <c r="I35" s="59">
        <f t="shared" si="17"/>
        <v>76.88172043010752</v>
      </c>
      <c r="J35" s="60">
        <f t="shared" si="17"/>
        <v>21.564456630874258</v>
      </c>
      <c r="K35" s="61">
        <f t="shared" si="17"/>
        <v>59.57178841309824</v>
      </c>
      <c r="L35" s="62">
        <f t="shared" si="17"/>
        <v>59.514033960127556</v>
      </c>
      <c r="M35" s="59">
        <f t="shared" si="17"/>
        <v>72.38818181818182</v>
      </c>
      <c r="N35" s="60">
        <f t="shared" si="17"/>
        <v>59.71780773602886</v>
      </c>
      <c r="O35" s="61">
        <f t="shared" si="17"/>
        <v>107.55725190839695</v>
      </c>
      <c r="P35" s="62">
        <f t="shared" si="17"/>
        <v>106.26168687773301</v>
      </c>
      <c r="Q35" s="59">
        <f t="shared" si="17"/>
        <v>94.54421768707483</v>
      </c>
      <c r="R35" s="60">
        <f t="shared" si="17"/>
        <v>90.68281569560381</v>
      </c>
      <c r="S35" s="61">
        <f t="shared" si="17"/>
        <v>129.66942974133627</v>
      </c>
      <c r="T35" s="62">
        <f t="shared" si="17"/>
        <v>98.61678978983612</v>
      </c>
      <c r="U35" s="59">
        <f t="shared" si="17"/>
        <v>101.7661388550548</v>
      </c>
      <c r="V35" s="60">
        <f t="shared" si="17"/>
        <v>127.37891826148771</v>
      </c>
      <c r="W35" s="61">
        <f t="shared" si="17"/>
        <v>83.51562460367788</v>
      </c>
      <c r="X35" s="62">
        <f t="shared" si="17"/>
        <v>90.69760190164024</v>
      </c>
      <c r="Y35" s="59">
        <f t="shared" si="17"/>
        <v>106.95621884738699</v>
      </c>
      <c r="Z35" s="60">
        <f t="shared" si="17"/>
        <v>77.16578409785481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78.43438219493477</v>
      </c>
      <c r="F36" s="64">
        <f t="shared" si="17"/>
        <v>68.64737114737115</v>
      </c>
      <c r="G36" s="65">
        <f t="shared" si="17"/>
        <v>86.81186561829878</v>
      </c>
      <c r="H36" s="66">
        <f t="shared" si="17"/>
        <v>89.51410599343852</v>
      </c>
      <c r="I36" s="63">
        <f t="shared" si="17"/>
        <v>82.89855072463767</v>
      </c>
      <c r="J36" s="64">
        <f t="shared" si="17"/>
        <v>23.735918212691175</v>
      </c>
      <c r="K36" s="65">
        <f t="shared" si="17"/>
        <v>105.873993368072</v>
      </c>
      <c r="L36" s="66">
        <f t="shared" si="17"/>
        <v>108.6136166876078</v>
      </c>
      <c r="M36" s="63">
        <f t="shared" si="17"/>
        <v>88.55414634146341</v>
      </c>
      <c r="N36" s="64">
        <f t="shared" si="17"/>
        <v>71.59404990022512</v>
      </c>
      <c r="O36" s="65">
        <f t="shared" si="17"/>
        <v>108.67307192936899</v>
      </c>
      <c r="P36" s="66">
        <f t="shared" si="17"/>
        <v>102.94667203470942</v>
      </c>
      <c r="Q36" s="63">
        <f t="shared" si="17"/>
        <v>93.48434101032423</v>
      </c>
      <c r="R36" s="64">
        <f t="shared" si="17"/>
        <v>92.20587600877005</v>
      </c>
      <c r="S36" s="65">
        <f t="shared" si="17"/>
        <v>123.54918754502522</v>
      </c>
      <c r="T36" s="66">
        <f t="shared" si="17"/>
        <v>93.40158968457793</v>
      </c>
      <c r="U36" s="63">
        <f t="shared" si="17"/>
        <v>101.88986640599545</v>
      </c>
      <c r="V36" s="64">
        <f t="shared" si="17"/>
        <v>108.56179912441111</v>
      </c>
      <c r="W36" s="65">
        <f t="shared" si="17"/>
        <v>82.14298080541965</v>
      </c>
      <c r="X36" s="66">
        <f t="shared" si="17"/>
        <v>92.18373618034632</v>
      </c>
      <c r="Y36" s="63">
        <f t="shared" si="17"/>
        <v>106.45693246734345</v>
      </c>
      <c r="Z36" s="64">
        <f t="shared" si="17"/>
        <v>83.38508582209847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79.66471600688469</v>
      </c>
      <c r="F37" s="68">
        <f t="shared" si="17"/>
        <v>88.65784999655737</v>
      </c>
      <c r="G37" s="69">
        <f t="shared" si="17"/>
        <v>112.0739898989899</v>
      </c>
      <c r="H37" s="70">
        <f t="shared" si="17"/>
        <v>114.67800194984963</v>
      </c>
      <c r="I37" s="67">
        <f t="shared" si="17"/>
        <v>142.66227657572907</v>
      </c>
      <c r="J37" s="68">
        <f t="shared" si="17"/>
        <v>89.59576449712615</v>
      </c>
      <c r="K37" s="69">
        <f t="shared" si="17"/>
        <v>132.51903925014642</v>
      </c>
      <c r="L37" s="70">
        <f t="shared" si="17"/>
        <v>35.486667939334865</v>
      </c>
      <c r="M37" s="67">
        <f t="shared" si="17"/>
        <v>91.77395376763735</v>
      </c>
      <c r="N37" s="68">
        <f t="shared" si="17"/>
        <v>94.45160866687797</v>
      </c>
      <c r="O37" s="69">
        <f t="shared" si="17"/>
        <v>95.85095669687814</v>
      </c>
      <c r="P37" s="70">
        <f t="shared" si="17"/>
        <v>101.98471781948015</v>
      </c>
      <c r="Q37" s="67">
        <f t="shared" si="17"/>
        <v>98.91427553598031</v>
      </c>
      <c r="R37" s="68">
        <f t="shared" si="17"/>
        <v>103.95281218774535</v>
      </c>
      <c r="S37" s="69">
        <f t="shared" si="17"/>
        <v>129.74819775188766</v>
      </c>
      <c r="T37" s="70">
        <f t="shared" si="17"/>
        <v>157.84021067759295</v>
      </c>
      <c r="U37" s="67">
        <f t="shared" si="17"/>
        <v>119.94449188727583</v>
      </c>
      <c r="V37" s="68">
        <f t="shared" si="17"/>
        <v>118.56104502935594</v>
      </c>
      <c r="W37" s="69">
        <f t="shared" si="17"/>
        <v>96.68212916962385</v>
      </c>
      <c r="X37" s="70">
        <f t="shared" si="17"/>
        <v>95.68332516054163</v>
      </c>
      <c r="Y37" s="67">
        <f t="shared" si="17"/>
        <v>106.86815872876775</v>
      </c>
      <c r="Z37" s="68">
        <f t="shared" si="17"/>
        <v>87.33259885712259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42">
        <f>+'(令和5年6月)'!E20</f>
        <v>1270</v>
      </c>
      <c r="F39" s="143">
        <f>+'(令和5年6月)'!F20</f>
        <v>137538</v>
      </c>
      <c r="G39" s="142">
        <f>+'(令和5年6月)'!G20</f>
        <v>1241.899</v>
      </c>
      <c r="H39" s="143">
        <f>+'(令和5年6月)'!H20</f>
        <v>484842</v>
      </c>
      <c r="I39" s="142">
        <f>+'(令和5年6月)'!I20</f>
        <v>1386</v>
      </c>
      <c r="J39" s="143">
        <f>+'(令和5年6月)'!J20</f>
        <v>924383.6268656716</v>
      </c>
      <c r="K39" s="142">
        <f>+'(令和5年6月)'!K20</f>
        <v>2143</v>
      </c>
      <c r="L39" s="143">
        <f>+'(令和5年6月)'!L20</f>
        <v>4125173</v>
      </c>
      <c r="M39" s="142">
        <f>+'(令和5年6月)'!M20</f>
        <v>6068.128</v>
      </c>
      <c r="N39" s="143">
        <f>+'(令和5年6月)'!N20</f>
        <v>1434234</v>
      </c>
      <c r="O39" s="142">
        <f>+'(令和5年6月)'!O20</f>
        <v>3950</v>
      </c>
      <c r="P39" s="143">
        <f>+'(令和5年6月)'!P20</f>
        <v>1289985</v>
      </c>
      <c r="Q39" s="142">
        <f>+'(令和5年6月)'!Q20</f>
        <v>28720</v>
      </c>
      <c r="R39" s="143">
        <f>+'(令和5年6月)'!R20</f>
        <v>5204780</v>
      </c>
      <c r="S39" s="144">
        <f>+'(令和5年6月)'!S20</f>
        <v>52678</v>
      </c>
      <c r="T39" s="145">
        <f>+'(令和5年6月)'!T20</f>
        <v>10093046</v>
      </c>
      <c r="U39" s="142">
        <f>+'(令和5年6月)'!U20</f>
        <v>4497</v>
      </c>
      <c r="V39" s="143">
        <f>+'(令和5年6月)'!V20</f>
        <v>1194596.9090909092</v>
      </c>
      <c r="W39" s="142">
        <f>+'(令和5年6月)'!W20</f>
        <v>6575.306</v>
      </c>
      <c r="X39" s="143">
        <f>+'(令和5年6月)'!X20</f>
        <v>1300583</v>
      </c>
      <c r="Y39" s="146">
        <f>+'(令和5年6月)'!Y20</f>
        <v>108529.333</v>
      </c>
      <c r="Z39" s="147">
        <f>+'(令和5年6月)'!Z20</f>
        <v>26189161.53595658</v>
      </c>
    </row>
    <row r="40" spans="1:26" ht="18.95" customHeight="1">
      <c r="A40" s="22"/>
      <c r="B40" s="191"/>
      <c r="C40" s="22"/>
      <c r="D40" s="82" t="s">
        <v>22</v>
      </c>
      <c r="E40" s="148">
        <f>+'(令和5年6月)'!E21</f>
        <v>1204</v>
      </c>
      <c r="F40" s="149">
        <f>+'(令和5年6月)'!F21</f>
        <v>140993</v>
      </c>
      <c r="G40" s="148">
        <f>+'(令和5年6月)'!G21</f>
        <v>1138.387</v>
      </c>
      <c r="H40" s="149">
        <f>+'(令和5年6月)'!H21</f>
        <v>441814</v>
      </c>
      <c r="I40" s="148">
        <f>+'(令和5年6月)'!I21</f>
        <v>1786</v>
      </c>
      <c r="J40" s="149">
        <f>+'(令和5年6月)'!J21</f>
        <v>1205609.6268656717</v>
      </c>
      <c r="K40" s="148">
        <f>+'(令和5年6月)'!K21</f>
        <v>2751</v>
      </c>
      <c r="L40" s="149">
        <f>+'(令和5年6月)'!L21</f>
        <v>5140897</v>
      </c>
      <c r="M40" s="148">
        <f>+'(令和5年6月)'!M21</f>
        <v>7108.096</v>
      </c>
      <c r="N40" s="149">
        <f>+'(令和5年6月)'!N21</f>
        <v>1691347</v>
      </c>
      <c r="O40" s="148">
        <f>+'(令和5年6月)'!O21</f>
        <v>4049</v>
      </c>
      <c r="P40" s="149">
        <f>+'(令和5年6月)'!P21</f>
        <v>1330952</v>
      </c>
      <c r="Q40" s="148">
        <f>+'(令和5年6月)'!Q21</f>
        <v>29697</v>
      </c>
      <c r="R40" s="149">
        <f>+'(令和5年6月)'!R21</f>
        <v>5299896</v>
      </c>
      <c r="S40" s="144">
        <f>+'(令和5年6月)'!S21</f>
        <v>51987</v>
      </c>
      <c r="T40" s="145">
        <f>+'(令和5年6月)'!T21</f>
        <v>10088796</v>
      </c>
      <c r="U40" s="148">
        <f>+'(令和5年6月)'!U21</f>
        <v>4635</v>
      </c>
      <c r="V40" s="149">
        <f>+'(令和5年6月)'!V21</f>
        <v>1289353.9090909092</v>
      </c>
      <c r="W40" s="148">
        <f>+'(令和5年6月)'!W21</f>
        <v>6375.126</v>
      </c>
      <c r="X40" s="149">
        <f>+'(令和5年6月)'!X21</f>
        <v>1348947</v>
      </c>
      <c r="Y40" s="150">
        <f>+'(令和5年6月)'!Y21</f>
        <v>110730.609</v>
      </c>
      <c r="Z40" s="151">
        <f>+'(令和5年6月)'!Z21</f>
        <v>27978605.53595658</v>
      </c>
    </row>
    <row r="41" spans="1:26" ht="18.95" customHeight="1">
      <c r="A41" s="22" t="s">
        <v>52</v>
      </c>
      <c r="B41" s="191"/>
      <c r="C41" s="22"/>
      <c r="D41" s="82" t="s">
        <v>24</v>
      </c>
      <c r="E41" s="148">
        <f>+'(令和5年6月)'!E22</f>
        <v>1835.4080000000001</v>
      </c>
      <c r="F41" s="149">
        <f>+'(令和5年6月)'!F22</f>
        <v>338218</v>
      </c>
      <c r="G41" s="148">
        <f>+'(令和5年6月)'!G22</f>
        <v>1782.576</v>
      </c>
      <c r="H41" s="149">
        <f>+'(令和5年6月)'!H22</f>
        <v>778148</v>
      </c>
      <c r="I41" s="148">
        <f>+'(令和5年6月)'!I22</f>
        <v>3033</v>
      </c>
      <c r="J41" s="149">
        <f>+'(令和5年6月)'!J22</f>
        <v>2505364.3</v>
      </c>
      <c r="K41" s="148">
        <f>+'(令和5年6月)'!K22</f>
        <v>7129.299999999999</v>
      </c>
      <c r="L41" s="149">
        <f>+'(令和5年6月)'!L22</f>
        <v>3821428</v>
      </c>
      <c r="M41" s="148">
        <f>+'(令和5年6月)'!M22</f>
        <v>17083.912</v>
      </c>
      <c r="N41" s="149">
        <f>+'(令和5年6月)'!N22</f>
        <v>3469119.25</v>
      </c>
      <c r="O41" s="148">
        <f>+'(令和5年6月)'!O22</f>
        <v>4717</v>
      </c>
      <c r="P41" s="149">
        <f>+'(令和5年6月)'!P22</f>
        <v>1329558</v>
      </c>
      <c r="Q41" s="148">
        <f>+'(令和5年6月)'!Q22</f>
        <v>60363.5</v>
      </c>
      <c r="R41" s="149">
        <f>+'(令和5年6月)'!R22</f>
        <v>11083957.1</v>
      </c>
      <c r="S41" s="144">
        <f>+'(令和5年6月)'!S22</f>
        <v>34797</v>
      </c>
      <c r="T41" s="145">
        <f>+'(令和5年6月)'!T22</f>
        <v>3463404</v>
      </c>
      <c r="U41" s="148">
        <f>+'(令和5年6月)'!U22</f>
        <v>5403.2</v>
      </c>
      <c r="V41" s="149">
        <f>+'(令和5年6月)'!V22</f>
        <v>1626822.5</v>
      </c>
      <c r="W41" s="148">
        <f>+'(令和5年6月)'!W22</f>
        <v>8135.917199999999</v>
      </c>
      <c r="X41" s="149">
        <f>+'(令和5年6月)'!X22</f>
        <v>1923755.5</v>
      </c>
      <c r="Y41" s="150">
        <f>+'(令和5年6月)'!Y22</f>
        <v>144280.81319999998</v>
      </c>
      <c r="Z41" s="151">
        <f>+'(令和5年6月)'!Z22</f>
        <v>30339774.65</v>
      </c>
    </row>
    <row r="42" spans="1:26" ht="18.95" customHeight="1" thickBot="1">
      <c r="A42" s="22"/>
      <c r="B42" s="191"/>
      <c r="C42" s="22"/>
      <c r="D42" s="89" t="s">
        <v>44</v>
      </c>
      <c r="E42" s="193">
        <f>+'(令和5年6月)'!E23</f>
        <v>68.63040998486468</v>
      </c>
      <c r="F42" s="194">
        <f>+'(令和5年6月)'!F23</f>
        <v>0</v>
      </c>
      <c r="G42" s="193">
        <f>+'(令和5年6月)'!G23</f>
        <v>68.76180076495534</v>
      </c>
      <c r="H42" s="194">
        <f>+'(令和5年6月)'!H23</f>
        <v>0</v>
      </c>
      <c r="I42" s="193">
        <f>+'(令和5年6月)'!I23</f>
        <v>49.056603773584904</v>
      </c>
      <c r="J42" s="194">
        <f>+'(令和5年6月)'!J23</f>
        <v>0</v>
      </c>
      <c r="K42" s="193">
        <f>+'(令和5年6月)'!K23</f>
        <v>32.919430131973684</v>
      </c>
      <c r="L42" s="194">
        <f>+'(令和5年6月)'!L23</f>
        <v>0</v>
      </c>
      <c r="M42" s="193">
        <f>+'(令和5年6月)'!M23</f>
        <v>37.42417019505227</v>
      </c>
      <c r="N42" s="194">
        <f>+'(令和5年6月)'!N23</f>
        <v>0</v>
      </c>
      <c r="O42" s="193">
        <f>+'(令和5年6月)'!O23</f>
        <v>83.90852827021924</v>
      </c>
      <c r="P42" s="194">
        <f>+'(令和5年6月)'!P23</f>
        <v>0</v>
      </c>
      <c r="Q42" s="193">
        <f>+'(令和5年6月)'!Q23</f>
        <v>47.999244067573784</v>
      </c>
      <c r="R42" s="194">
        <f>+'(令和5年6月)'!R23</f>
        <v>0</v>
      </c>
      <c r="S42" s="193">
        <f>+'(令和5年6月)'!S23</f>
        <v>151.90194911687445</v>
      </c>
      <c r="T42" s="194">
        <f>+'(令和5年6月)'!T23</f>
        <v>0</v>
      </c>
      <c r="U42" s="193">
        <f>+'(令和5年6月)'!U23</f>
        <v>83.43993275099595</v>
      </c>
      <c r="V42" s="194">
        <f>+'(令和5年6月)'!V23</f>
        <v>0</v>
      </c>
      <c r="W42" s="193">
        <f>+'(令和5年6月)'!W23</f>
        <v>80.5793335127963</v>
      </c>
      <c r="X42" s="194">
        <f>+'(令和5年6月)'!X23</f>
        <v>0</v>
      </c>
      <c r="Y42" s="193">
        <f>+'(令和5年6月)'!Y23</f>
        <v>75.40849956792837</v>
      </c>
      <c r="Z42" s="194">
        <f>+'(令和5年6月)'!Z23</f>
        <v>0</v>
      </c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-232</v>
      </c>
      <c r="F43" s="93">
        <f t="shared" si="18"/>
        <v>-34949</v>
      </c>
      <c r="G43" s="90">
        <f t="shared" si="18"/>
        <v>-34.72499999999991</v>
      </c>
      <c r="H43" s="91">
        <f t="shared" si="18"/>
        <v>-33364</v>
      </c>
      <c r="I43" s="92">
        <f t="shared" si="18"/>
        <v>330</v>
      </c>
      <c r="J43" s="93">
        <f t="shared" si="18"/>
        <v>229804.1004070557</v>
      </c>
      <c r="K43" s="90">
        <f t="shared" si="18"/>
        <v>-251</v>
      </c>
      <c r="L43" s="91">
        <f t="shared" si="18"/>
        <v>-454664</v>
      </c>
      <c r="M43" s="92">
        <f t="shared" si="18"/>
        <v>302.03200000000015</v>
      </c>
      <c r="N43" s="93">
        <f t="shared" si="18"/>
        <v>8344</v>
      </c>
      <c r="O43" s="90">
        <f t="shared" si="18"/>
        <v>277</v>
      </c>
      <c r="P43" s="91">
        <f t="shared" si="18"/>
        <v>167071</v>
      </c>
      <c r="Q43" s="92">
        <f t="shared" si="18"/>
        <v>-924</v>
      </c>
      <c r="R43" s="93">
        <f t="shared" si="18"/>
        <v>-37439.200000000186</v>
      </c>
      <c r="S43" s="90">
        <f t="shared" si="18"/>
        <v>12241</v>
      </c>
      <c r="T43" s="91">
        <f t="shared" si="18"/>
        <v>1603780</v>
      </c>
      <c r="U43" s="92">
        <f t="shared" si="18"/>
        <v>-1155</v>
      </c>
      <c r="V43" s="93">
        <f t="shared" si="18"/>
        <v>-60481.257928118575</v>
      </c>
      <c r="W43" s="90">
        <f t="shared" si="18"/>
        <v>9.90100000000075</v>
      </c>
      <c r="X43" s="91">
        <f t="shared" si="18"/>
        <v>211902</v>
      </c>
      <c r="Y43" s="90">
        <f t="shared" si="18"/>
        <v>10563.207999999999</v>
      </c>
      <c r="Z43" s="91">
        <f t="shared" si="18"/>
        <v>1600003.6424789391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-182</v>
      </c>
      <c r="F44" s="97">
        <f t="shared" si="18"/>
        <v>-34974</v>
      </c>
      <c r="G44" s="94">
        <f t="shared" si="18"/>
        <v>76.1110000000001</v>
      </c>
      <c r="H44" s="95">
        <f t="shared" si="18"/>
        <v>10294</v>
      </c>
      <c r="I44" s="96">
        <f t="shared" si="18"/>
        <v>-70</v>
      </c>
      <c r="J44" s="97">
        <f t="shared" si="18"/>
        <v>-32872.26322930795</v>
      </c>
      <c r="K44" s="94">
        <f t="shared" si="18"/>
        <v>-516</v>
      </c>
      <c r="L44" s="95">
        <f t="shared" si="18"/>
        <v>-1082370</v>
      </c>
      <c r="M44" s="96">
        <f t="shared" si="18"/>
        <v>1061.0240000000003</v>
      </c>
      <c r="N44" s="97">
        <f t="shared" si="18"/>
        <v>-66442</v>
      </c>
      <c r="O44" s="94">
        <f t="shared" si="18"/>
        <v>136</v>
      </c>
      <c r="P44" s="95">
        <f t="shared" si="18"/>
        <v>65184</v>
      </c>
      <c r="Q44" s="96">
        <f t="shared" si="18"/>
        <v>-2623</v>
      </c>
      <c r="R44" s="97">
        <f t="shared" si="18"/>
        <v>-234386.40000000037</v>
      </c>
      <c r="S44" s="94">
        <f t="shared" si="18"/>
        <v>9753</v>
      </c>
      <c r="T44" s="95">
        <f t="shared" si="18"/>
        <v>941829</v>
      </c>
      <c r="U44" s="96">
        <f t="shared" si="18"/>
        <v>-1508</v>
      </c>
      <c r="V44" s="97">
        <f t="shared" si="18"/>
        <v>-469937.04862579284</v>
      </c>
      <c r="W44" s="94">
        <f t="shared" si="18"/>
        <v>172.49099999999999</v>
      </c>
      <c r="X44" s="95">
        <f t="shared" si="18"/>
        <v>128231</v>
      </c>
      <c r="Y44" s="94">
        <f t="shared" si="18"/>
        <v>6299.626000000004</v>
      </c>
      <c r="Z44" s="95">
        <f t="shared" si="18"/>
        <v>-775443.7118551023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16</v>
      </c>
      <c r="F45" s="97">
        <f t="shared" si="18"/>
        <v>-3430</v>
      </c>
      <c r="G45" s="94">
        <f t="shared" si="18"/>
        <v>-7.324000000000069</v>
      </c>
      <c r="H45" s="95">
        <f t="shared" si="18"/>
        <v>-630</v>
      </c>
      <c r="I45" s="96">
        <f t="shared" si="18"/>
        <v>0</v>
      </c>
      <c r="J45" s="97">
        <f t="shared" si="18"/>
        <v>-18549.636363636237</v>
      </c>
      <c r="K45" s="94">
        <f t="shared" si="18"/>
        <v>-343</v>
      </c>
      <c r="L45" s="95">
        <f t="shared" si="18"/>
        <v>-388018</v>
      </c>
      <c r="M45" s="96">
        <f t="shared" si="18"/>
        <v>-1798.9599999999991</v>
      </c>
      <c r="N45" s="97">
        <f t="shared" si="18"/>
        <v>-182327</v>
      </c>
      <c r="O45" s="94">
        <f t="shared" si="18"/>
        <v>42</v>
      </c>
      <c r="P45" s="95">
        <f t="shared" si="18"/>
        <v>60920</v>
      </c>
      <c r="Q45" s="96">
        <f t="shared" si="18"/>
        <v>722</v>
      </c>
      <c r="R45" s="97">
        <f t="shared" si="18"/>
        <v>101831.20000000112</v>
      </c>
      <c r="S45" s="94">
        <f t="shared" si="18"/>
        <v>3179</v>
      </c>
      <c r="T45" s="95">
        <f t="shared" si="18"/>
        <v>666201</v>
      </c>
      <c r="U45" s="96">
        <f t="shared" si="18"/>
        <v>215</v>
      </c>
      <c r="V45" s="97">
        <f t="shared" si="18"/>
        <v>314698.7906976745</v>
      </c>
      <c r="W45" s="94">
        <f t="shared" si="18"/>
        <v>37.590000000001965</v>
      </c>
      <c r="X45" s="95">
        <f t="shared" si="18"/>
        <v>35307</v>
      </c>
      <c r="Y45" s="94">
        <f t="shared" si="18"/>
        <v>2062.3060000000114</v>
      </c>
      <c r="Z45" s="95">
        <f t="shared" si="18"/>
        <v>586003.3543340378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-12.755638908684041</v>
      </c>
      <c r="F46" s="194"/>
      <c r="G46" s="193">
        <f>G23-G42</f>
        <v>-0.6957784614600655</v>
      </c>
      <c r="H46" s="194"/>
      <c r="I46" s="193">
        <f>I23-I42</f>
        <v>7.521042121568414</v>
      </c>
      <c r="J46" s="194"/>
      <c r="K46" s="193">
        <f>K23-K42</f>
        <v>-3.2620671724175025</v>
      </c>
      <c r="L46" s="194"/>
      <c r="M46" s="193">
        <f>M23-M42</f>
        <v>7.493315942243122</v>
      </c>
      <c r="N46" s="194"/>
      <c r="O46" s="193">
        <f t="shared" si="18"/>
        <v>4.8631053304561505</v>
      </c>
      <c r="P46" s="194"/>
      <c r="Q46" s="193">
        <f t="shared" si="18"/>
        <v>-2.8197860234565013</v>
      </c>
      <c r="R46" s="194"/>
      <c r="S46" s="193">
        <f t="shared" si="18"/>
        <v>22.144744024812724</v>
      </c>
      <c r="T46" s="194"/>
      <c r="U46" s="193">
        <f t="shared" si="18"/>
        <v>-24.74503010704872</v>
      </c>
      <c r="V46" s="194"/>
      <c r="W46" s="193">
        <f t="shared" si="18"/>
        <v>-0.0564181853859651</v>
      </c>
      <c r="X46" s="194"/>
      <c r="Y46" s="193">
        <f t="shared" si="18"/>
        <v>5.838345469944372</v>
      </c>
      <c r="Z46" s="194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81.73228346456692</v>
      </c>
      <c r="F47" s="72">
        <f t="shared" si="19"/>
        <v>74.58956797394175</v>
      </c>
      <c r="G47" s="71">
        <f t="shared" si="19"/>
        <v>97.20387889836452</v>
      </c>
      <c r="H47" s="73">
        <f t="shared" si="19"/>
        <v>93.1185829610471</v>
      </c>
      <c r="I47" s="74">
        <f t="shared" si="19"/>
        <v>123.80952380952381</v>
      </c>
      <c r="J47" s="72">
        <f t="shared" si="19"/>
        <v>124.86025214296122</v>
      </c>
      <c r="K47" s="71">
        <f t="shared" si="19"/>
        <v>88.28744750349978</v>
      </c>
      <c r="L47" s="73">
        <f t="shared" si="19"/>
        <v>88.97830466746485</v>
      </c>
      <c r="M47" s="74">
        <f t="shared" si="19"/>
        <v>104.97735051073411</v>
      </c>
      <c r="N47" s="72">
        <f t="shared" si="19"/>
        <v>100.58177396436008</v>
      </c>
      <c r="O47" s="71">
        <f t="shared" si="19"/>
        <v>107.0126582278481</v>
      </c>
      <c r="P47" s="73">
        <f t="shared" si="19"/>
        <v>112.95139090764621</v>
      </c>
      <c r="Q47" s="74">
        <f t="shared" si="19"/>
        <v>96.78272980501393</v>
      </c>
      <c r="R47" s="72">
        <f t="shared" si="19"/>
        <v>99.28067660880959</v>
      </c>
      <c r="S47" s="71">
        <f t="shared" si="19"/>
        <v>123.23740460913474</v>
      </c>
      <c r="T47" s="73">
        <f t="shared" si="19"/>
        <v>115.8899503678077</v>
      </c>
      <c r="U47" s="74">
        <f t="shared" si="19"/>
        <v>74.31621080720481</v>
      </c>
      <c r="V47" s="72">
        <f t="shared" si="19"/>
        <v>94.93709907770103</v>
      </c>
      <c r="W47" s="71">
        <f t="shared" si="19"/>
        <v>100.15057854341684</v>
      </c>
      <c r="X47" s="73">
        <f t="shared" si="19"/>
        <v>116.29284713086363</v>
      </c>
      <c r="Y47" s="71">
        <f t="shared" si="19"/>
        <v>109.73304424528251</v>
      </c>
      <c r="Z47" s="73">
        <f t="shared" si="19"/>
        <v>106.1094114841447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84.88372093023256</v>
      </c>
      <c r="F48" s="66">
        <f t="shared" si="19"/>
        <v>75.19451320278311</v>
      </c>
      <c r="G48" s="63">
        <f t="shared" si="19"/>
        <v>106.68586341903061</v>
      </c>
      <c r="H48" s="64">
        <f t="shared" si="19"/>
        <v>102.3299397484009</v>
      </c>
      <c r="I48" s="65">
        <f t="shared" si="19"/>
        <v>96.08062709966406</v>
      </c>
      <c r="J48" s="66">
        <f t="shared" si="19"/>
        <v>97.27339078116282</v>
      </c>
      <c r="K48" s="63">
        <f t="shared" si="19"/>
        <v>81.2431842966194</v>
      </c>
      <c r="L48" s="64">
        <f t="shared" si="19"/>
        <v>78.94589212738555</v>
      </c>
      <c r="M48" s="65">
        <f t="shared" si="19"/>
        <v>114.9269790391126</v>
      </c>
      <c r="N48" s="66">
        <f t="shared" si="19"/>
        <v>96.07165176631408</v>
      </c>
      <c r="O48" s="63">
        <f t="shared" si="19"/>
        <v>103.35885403803408</v>
      </c>
      <c r="P48" s="64">
        <f t="shared" si="19"/>
        <v>104.89754701897589</v>
      </c>
      <c r="Q48" s="65">
        <f t="shared" si="19"/>
        <v>91.1674579923898</v>
      </c>
      <c r="R48" s="66">
        <f t="shared" si="19"/>
        <v>95.57752831376312</v>
      </c>
      <c r="S48" s="63">
        <f t="shared" si="19"/>
        <v>118.76045934560564</v>
      </c>
      <c r="T48" s="64">
        <f t="shared" si="19"/>
        <v>109.33539542280369</v>
      </c>
      <c r="U48" s="65">
        <f t="shared" si="19"/>
        <v>67.46494066882417</v>
      </c>
      <c r="V48" s="66">
        <f t="shared" si="19"/>
        <v>63.55251686039145</v>
      </c>
      <c r="W48" s="63">
        <f t="shared" si="19"/>
        <v>102.705687699349</v>
      </c>
      <c r="X48" s="64">
        <f t="shared" si="19"/>
        <v>109.50600727826965</v>
      </c>
      <c r="Y48" s="63">
        <f t="shared" si="19"/>
        <v>105.6891459885315</v>
      </c>
      <c r="Z48" s="64">
        <f t="shared" si="19"/>
        <v>97.22844045655333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100.8717407791619</v>
      </c>
      <c r="F49" s="70">
        <f t="shared" si="19"/>
        <v>98.98586119011998</v>
      </c>
      <c r="G49" s="67">
        <f t="shared" si="19"/>
        <v>99.58913392752959</v>
      </c>
      <c r="H49" s="68">
        <f t="shared" si="19"/>
        <v>99.91903853765608</v>
      </c>
      <c r="I49" s="69">
        <f t="shared" si="19"/>
        <v>100</v>
      </c>
      <c r="J49" s="70">
        <f t="shared" si="19"/>
        <v>99.25960322961271</v>
      </c>
      <c r="K49" s="67">
        <f t="shared" si="19"/>
        <v>95.18886847236054</v>
      </c>
      <c r="L49" s="68">
        <f t="shared" si="19"/>
        <v>89.84625642560844</v>
      </c>
      <c r="M49" s="69">
        <f t="shared" si="19"/>
        <v>89.46985912828397</v>
      </c>
      <c r="N49" s="70">
        <f t="shared" si="19"/>
        <v>94.74428559929152</v>
      </c>
      <c r="O49" s="67">
        <f t="shared" si="19"/>
        <v>100.89039643841424</v>
      </c>
      <c r="P49" s="68">
        <f t="shared" si="19"/>
        <v>104.58197385898171</v>
      </c>
      <c r="Q49" s="69">
        <f t="shared" si="19"/>
        <v>101.19608703935326</v>
      </c>
      <c r="R49" s="70">
        <f t="shared" si="19"/>
        <v>100.91872603873576</v>
      </c>
      <c r="S49" s="67">
        <f t="shared" si="19"/>
        <v>109.135845044113</v>
      </c>
      <c r="T49" s="68">
        <f t="shared" si="19"/>
        <v>119.23544004684408</v>
      </c>
      <c r="U49" s="69">
        <f t="shared" si="19"/>
        <v>103.97912348238081</v>
      </c>
      <c r="V49" s="70">
        <f t="shared" si="19"/>
        <v>119.34438395692675</v>
      </c>
      <c r="W49" s="67">
        <f t="shared" si="19"/>
        <v>100.46202535099549</v>
      </c>
      <c r="X49" s="68">
        <f t="shared" si="19"/>
        <v>101.83531639025854</v>
      </c>
      <c r="Y49" s="67">
        <f t="shared" si="19"/>
        <v>101.42936954281043</v>
      </c>
      <c r="Z49" s="68">
        <f t="shared" si="19"/>
        <v>101.93146904053896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1E46-750E-43CE-8032-3241CA2CBC7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76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1104</v>
      </c>
      <c r="F5" s="14">
        <v>110243</v>
      </c>
      <c r="G5" s="15">
        <v>30</v>
      </c>
      <c r="H5" s="16">
        <v>5440</v>
      </c>
      <c r="I5" s="13">
        <v>929</v>
      </c>
      <c r="J5" s="14">
        <v>696533</v>
      </c>
      <c r="K5" s="17">
        <v>2062</v>
      </c>
      <c r="L5" s="18">
        <v>4090504</v>
      </c>
      <c r="M5" s="13">
        <v>865</v>
      </c>
      <c r="N5" s="75">
        <v>216134</v>
      </c>
      <c r="O5" s="19">
        <v>870</v>
      </c>
      <c r="P5" s="18">
        <v>47269</v>
      </c>
      <c r="Q5" s="13">
        <v>13423</v>
      </c>
      <c r="R5" s="14">
        <v>2092442</v>
      </c>
      <c r="S5" s="19">
        <v>20205</v>
      </c>
      <c r="T5" s="18">
        <v>5549680</v>
      </c>
      <c r="U5" s="13">
        <v>3628</v>
      </c>
      <c r="V5" s="14">
        <v>1110828</v>
      </c>
      <c r="W5" s="13">
        <v>805</v>
      </c>
      <c r="X5" s="18">
        <v>102160</v>
      </c>
      <c r="Y5" s="20">
        <f aca="true" t="shared" si="0" ref="Y5:Z19">+W5+U5+S5+Q5+O5+M5+K5+I5+G5+E5</f>
        <v>43921</v>
      </c>
      <c r="Z5" s="21">
        <f t="shared" si="0"/>
        <v>14021233</v>
      </c>
    </row>
    <row r="6" spans="1:26" ht="18.95" customHeight="1">
      <c r="A6" s="7"/>
      <c r="B6" s="22"/>
      <c r="C6" s="83"/>
      <c r="D6" s="81" t="s">
        <v>22</v>
      </c>
      <c r="E6" s="23">
        <v>994</v>
      </c>
      <c r="F6" s="24">
        <v>102250</v>
      </c>
      <c r="G6" s="25">
        <v>30</v>
      </c>
      <c r="H6" s="26">
        <v>5460</v>
      </c>
      <c r="I6" s="27">
        <v>1287</v>
      </c>
      <c r="J6" s="21">
        <v>974458</v>
      </c>
      <c r="K6" s="25">
        <v>2560</v>
      </c>
      <c r="L6" s="26">
        <v>5081902</v>
      </c>
      <c r="M6" s="27">
        <v>890</v>
      </c>
      <c r="N6" s="76">
        <v>238531</v>
      </c>
      <c r="O6" s="25">
        <v>836</v>
      </c>
      <c r="P6" s="26">
        <v>45554</v>
      </c>
      <c r="Q6" s="27">
        <v>14667</v>
      </c>
      <c r="R6" s="21">
        <v>2236161</v>
      </c>
      <c r="S6" s="25">
        <v>20624</v>
      </c>
      <c r="T6" s="26">
        <v>5655939</v>
      </c>
      <c r="U6" s="27">
        <v>3686</v>
      </c>
      <c r="V6" s="21">
        <v>1205064</v>
      </c>
      <c r="W6" s="27">
        <v>852</v>
      </c>
      <c r="X6" s="26">
        <v>117019</v>
      </c>
      <c r="Y6" s="20">
        <f t="shared" si="0"/>
        <v>46426</v>
      </c>
      <c r="Z6" s="21">
        <f t="shared" si="0"/>
        <v>15662338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1300.4</v>
      </c>
      <c r="F7" s="36">
        <v>232255</v>
      </c>
      <c r="G7" s="29">
        <v>151</v>
      </c>
      <c r="H7" s="30">
        <v>74118</v>
      </c>
      <c r="I7" s="31">
        <v>2111</v>
      </c>
      <c r="J7" s="32">
        <v>2185756</v>
      </c>
      <c r="K7" s="77">
        <v>6719.299999999999</v>
      </c>
      <c r="L7" s="30">
        <v>3695196</v>
      </c>
      <c r="M7" s="23">
        <v>1511.7</v>
      </c>
      <c r="N7" s="24">
        <v>332067.25</v>
      </c>
      <c r="O7" s="33">
        <v>3002</v>
      </c>
      <c r="P7" s="34">
        <v>574795</v>
      </c>
      <c r="Q7" s="23">
        <v>32620.5</v>
      </c>
      <c r="R7" s="24">
        <v>5181577.5</v>
      </c>
      <c r="S7" s="33">
        <v>27612</v>
      </c>
      <c r="T7" s="34">
        <v>2544163</v>
      </c>
      <c r="U7" s="23">
        <v>3694.2</v>
      </c>
      <c r="V7" s="24">
        <v>1438749.5</v>
      </c>
      <c r="W7" s="23">
        <v>1302.6999999999998</v>
      </c>
      <c r="X7" s="34">
        <v>325065.5</v>
      </c>
      <c r="Y7" s="31">
        <f t="shared" si="0"/>
        <v>80024.79999999999</v>
      </c>
      <c r="Z7" s="24">
        <f t="shared" si="0"/>
        <v>16583742.75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161.899</v>
      </c>
      <c r="H8" s="16">
        <v>93400</v>
      </c>
      <c r="I8" s="13">
        <v>191</v>
      </c>
      <c r="J8" s="14">
        <v>85814.62686567164</v>
      </c>
      <c r="K8" s="17">
        <v>37</v>
      </c>
      <c r="L8" s="18">
        <v>594</v>
      </c>
      <c r="M8" s="13">
        <v>4563</v>
      </c>
      <c r="N8" s="75">
        <v>891671</v>
      </c>
      <c r="O8" s="19">
        <v>0</v>
      </c>
      <c r="P8" s="18">
        <v>0</v>
      </c>
      <c r="Q8" s="13">
        <v>7989</v>
      </c>
      <c r="R8" s="14">
        <v>1354635</v>
      </c>
      <c r="S8" s="19">
        <v>32163</v>
      </c>
      <c r="T8" s="18">
        <v>4473144</v>
      </c>
      <c r="U8" s="13">
        <v>840</v>
      </c>
      <c r="V8" s="14">
        <v>72350.90909090909</v>
      </c>
      <c r="W8" s="13">
        <v>98</v>
      </c>
      <c r="X8" s="18">
        <v>5150</v>
      </c>
      <c r="Y8" s="13">
        <f t="shared" si="0"/>
        <v>46208.899</v>
      </c>
      <c r="Z8" s="14">
        <f t="shared" si="0"/>
        <v>7004054.535956581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151.387</v>
      </c>
      <c r="H9" s="26">
        <v>90000</v>
      </c>
      <c r="I9" s="27">
        <v>191</v>
      </c>
      <c r="J9" s="21">
        <v>88359.62686567164</v>
      </c>
      <c r="K9" s="25">
        <v>108</v>
      </c>
      <c r="L9" s="26">
        <v>2620</v>
      </c>
      <c r="M9" s="27">
        <v>4644</v>
      </c>
      <c r="N9" s="76">
        <v>933747</v>
      </c>
      <c r="O9" s="25">
        <v>0</v>
      </c>
      <c r="P9" s="26">
        <v>0</v>
      </c>
      <c r="Q9" s="27">
        <v>7633</v>
      </c>
      <c r="R9" s="21">
        <v>1274222</v>
      </c>
      <c r="S9" s="25">
        <v>31115</v>
      </c>
      <c r="T9" s="26">
        <v>4375692</v>
      </c>
      <c r="U9" s="27">
        <v>933</v>
      </c>
      <c r="V9" s="21">
        <v>80370.90909090909</v>
      </c>
      <c r="W9" s="27">
        <v>23</v>
      </c>
      <c r="X9" s="26">
        <v>1000</v>
      </c>
      <c r="Y9" s="20">
        <f t="shared" si="0"/>
        <v>44958.387</v>
      </c>
      <c r="Z9" s="21">
        <f t="shared" si="0"/>
        <v>6871923.535956581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194.57600000000005</v>
      </c>
      <c r="H10" s="30">
        <v>109481</v>
      </c>
      <c r="I10" s="37">
        <v>388</v>
      </c>
      <c r="J10" s="38">
        <v>72038</v>
      </c>
      <c r="K10" s="77">
        <v>251</v>
      </c>
      <c r="L10" s="30">
        <v>5737</v>
      </c>
      <c r="M10" s="35">
        <v>9245</v>
      </c>
      <c r="N10" s="36">
        <v>1751418</v>
      </c>
      <c r="O10" s="29">
        <v>0</v>
      </c>
      <c r="P10" s="30">
        <v>0</v>
      </c>
      <c r="Q10" s="35">
        <v>13029</v>
      </c>
      <c r="R10" s="36">
        <v>1702210</v>
      </c>
      <c r="S10" s="29">
        <v>7000</v>
      </c>
      <c r="T10" s="30">
        <v>876718</v>
      </c>
      <c r="U10" s="35">
        <v>1170</v>
      </c>
      <c r="V10" s="36">
        <v>69493</v>
      </c>
      <c r="W10" s="35">
        <v>244</v>
      </c>
      <c r="X10" s="30">
        <v>11605</v>
      </c>
      <c r="Y10" s="37">
        <f t="shared" si="0"/>
        <v>31656.576</v>
      </c>
      <c r="Z10" s="36">
        <f t="shared" si="0"/>
        <v>4619476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22</v>
      </c>
      <c r="J11" s="14">
        <v>2751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2931</v>
      </c>
      <c r="R11" s="14">
        <v>728795</v>
      </c>
      <c r="S11" s="19">
        <v>0</v>
      </c>
      <c r="T11" s="18">
        <v>0</v>
      </c>
      <c r="U11" s="13">
        <v>18</v>
      </c>
      <c r="V11" s="14">
        <v>8998</v>
      </c>
      <c r="W11" s="13">
        <v>7</v>
      </c>
      <c r="X11" s="18">
        <v>11615</v>
      </c>
      <c r="Y11" s="13">
        <f>+W11+U11+S11+Q11+O11+M11+K11+I11+G11+E11</f>
        <v>3068</v>
      </c>
      <c r="Z11" s="14">
        <f t="shared" si="0"/>
        <v>842159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4729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2513</v>
      </c>
      <c r="R12" s="21">
        <v>624525</v>
      </c>
      <c r="S12" s="25">
        <v>0</v>
      </c>
      <c r="T12" s="26">
        <v>165</v>
      </c>
      <c r="U12" s="27">
        <v>7</v>
      </c>
      <c r="V12" s="21">
        <v>1939</v>
      </c>
      <c r="W12" s="27">
        <v>0</v>
      </c>
      <c r="X12" s="26">
        <v>0</v>
      </c>
      <c r="Y12" s="20">
        <f aca="true" t="shared" si="1" ref="Y12:Y19">+W12+U12+S12+Q12+O12+M12+K12+I12+G12+E12</f>
        <v>2661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108</v>
      </c>
      <c r="J13" s="38">
        <v>31126.3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7462</v>
      </c>
      <c r="R13" s="36">
        <v>2061786.6</v>
      </c>
      <c r="S13" s="29">
        <v>2</v>
      </c>
      <c r="T13" s="30">
        <v>1985</v>
      </c>
      <c r="U13" s="35">
        <v>472</v>
      </c>
      <c r="V13" s="36">
        <v>103840</v>
      </c>
      <c r="W13" s="35">
        <v>17</v>
      </c>
      <c r="X13" s="30">
        <v>41760</v>
      </c>
      <c r="Y13" s="37">
        <f t="shared" si="1"/>
        <v>8275.1</v>
      </c>
      <c r="Z13" s="36">
        <f t="shared" si="0"/>
        <v>2454497.9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864</v>
      </c>
      <c r="N15" s="76">
        <v>121444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864</v>
      </c>
      <c r="Z15" s="24">
        <f t="shared" si="0"/>
        <v>121444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4755</v>
      </c>
      <c r="N16" s="36">
        <v>883128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4755</v>
      </c>
      <c r="Z16" s="36">
        <f t="shared" si="0"/>
        <v>883128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975</v>
      </c>
      <c r="H17" s="18">
        <v>311002</v>
      </c>
      <c r="I17" s="13">
        <v>244</v>
      </c>
      <c r="J17" s="14">
        <v>139285</v>
      </c>
      <c r="K17" s="19">
        <v>44</v>
      </c>
      <c r="L17" s="18">
        <v>34075</v>
      </c>
      <c r="M17" s="13">
        <v>625.1279999999999</v>
      </c>
      <c r="N17" s="75">
        <v>311429</v>
      </c>
      <c r="O17" s="19">
        <v>3080</v>
      </c>
      <c r="P17" s="18">
        <v>1242716</v>
      </c>
      <c r="Q17" s="13">
        <v>4377</v>
      </c>
      <c r="R17" s="14">
        <v>1028908</v>
      </c>
      <c r="S17" s="19">
        <v>310</v>
      </c>
      <c r="T17" s="18">
        <v>70222</v>
      </c>
      <c r="U17" s="13">
        <v>11</v>
      </c>
      <c r="V17" s="14">
        <v>2420</v>
      </c>
      <c r="W17" s="13">
        <v>5665.306</v>
      </c>
      <c r="X17" s="18">
        <v>1181658</v>
      </c>
      <c r="Y17" s="41">
        <f t="shared" si="1"/>
        <v>15331.434000000001</v>
      </c>
      <c r="Z17" s="42">
        <f t="shared" si="0"/>
        <v>4321715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50</v>
      </c>
      <c r="F18" s="21">
        <v>12831</v>
      </c>
      <c r="G18" s="25">
        <v>882</v>
      </c>
      <c r="H18" s="26">
        <v>271354</v>
      </c>
      <c r="I18" s="27">
        <v>257</v>
      </c>
      <c r="J18" s="21">
        <v>138063</v>
      </c>
      <c r="K18" s="25">
        <v>83</v>
      </c>
      <c r="L18" s="26">
        <v>56375</v>
      </c>
      <c r="M18" s="27">
        <v>695.096</v>
      </c>
      <c r="N18" s="21">
        <v>382625</v>
      </c>
      <c r="O18" s="25">
        <v>3213</v>
      </c>
      <c r="P18" s="26">
        <v>1285398</v>
      </c>
      <c r="Q18" s="27">
        <v>4884</v>
      </c>
      <c r="R18" s="21">
        <v>1164988</v>
      </c>
      <c r="S18" s="25">
        <v>248</v>
      </c>
      <c r="T18" s="26">
        <v>57000</v>
      </c>
      <c r="U18" s="27">
        <v>9</v>
      </c>
      <c r="V18" s="21">
        <v>1980</v>
      </c>
      <c r="W18" s="27">
        <v>5500.126</v>
      </c>
      <c r="X18" s="26">
        <v>1230928</v>
      </c>
      <c r="Y18" s="23">
        <f t="shared" si="1"/>
        <v>15821.222</v>
      </c>
      <c r="Z18" s="24">
        <f t="shared" si="0"/>
        <v>4601542</v>
      </c>
    </row>
    <row r="19" spans="1:26" ht="18.95" customHeight="1" thickBot="1">
      <c r="A19" s="7"/>
      <c r="B19" s="22"/>
      <c r="C19" s="84"/>
      <c r="D19" s="43" t="s">
        <v>24</v>
      </c>
      <c r="E19" s="23">
        <v>400.008</v>
      </c>
      <c r="F19" s="24">
        <v>85187</v>
      </c>
      <c r="G19" s="33">
        <v>1242</v>
      </c>
      <c r="H19" s="34">
        <v>399549</v>
      </c>
      <c r="I19" s="23">
        <v>426</v>
      </c>
      <c r="J19" s="24">
        <v>216444</v>
      </c>
      <c r="K19" s="78">
        <v>159</v>
      </c>
      <c r="L19" s="34">
        <v>120495</v>
      </c>
      <c r="M19" s="23">
        <v>1553.112</v>
      </c>
      <c r="N19" s="24">
        <v>483506</v>
      </c>
      <c r="O19" s="33">
        <v>1715</v>
      </c>
      <c r="P19" s="34">
        <v>754763</v>
      </c>
      <c r="Q19" s="23">
        <v>7252</v>
      </c>
      <c r="R19" s="24">
        <v>2138383</v>
      </c>
      <c r="S19" s="33">
        <v>183</v>
      </c>
      <c r="T19" s="34">
        <v>40538</v>
      </c>
      <c r="U19" s="23">
        <v>67</v>
      </c>
      <c r="V19" s="24">
        <v>14740</v>
      </c>
      <c r="W19" s="23">
        <v>6572.217199999999</v>
      </c>
      <c r="X19" s="34">
        <v>1545325</v>
      </c>
      <c r="Y19" s="35">
        <f t="shared" si="1"/>
        <v>19569.3372</v>
      </c>
      <c r="Z19" s="36">
        <f t="shared" si="0"/>
        <v>5798930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1270</v>
      </c>
      <c r="F20" s="14">
        <f aca="true" t="shared" si="2" ref="F20:X22">F5+F8+F11+F14+F17</f>
        <v>137538</v>
      </c>
      <c r="G20" s="19">
        <f>G5+G8+G11+G14+G17</f>
        <v>1241.899</v>
      </c>
      <c r="H20" s="18">
        <f t="shared" si="2"/>
        <v>484842</v>
      </c>
      <c r="I20" s="13">
        <f t="shared" si="2"/>
        <v>1386</v>
      </c>
      <c r="J20" s="14">
        <f t="shared" si="2"/>
        <v>924383.6268656716</v>
      </c>
      <c r="K20" s="19">
        <f t="shared" si="2"/>
        <v>2143</v>
      </c>
      <c r="L20" s="18">
        <f t="shared" si="2"/>
        <v>4125173</v>
      </c>
      <c r="M20" s="13">
        <f t="shared" si="2"/>
        <v>6068.128</v>
      </c>
      <c r="N20" s="14">
        <f t="shared" si="2"/>
        <v>1434234</v>
      </c>
      <c r="O20" s="19">
        <f t="shared" si="2"/>
        <v>3950</v>
      </c>
      <c r="P20" s="18">
        <f t="shared" si="2"/>
        <v>1289985</v>
      </c>
      <c r="Q20" s="13">
        <f t="shared" si="2"/>
        <v>28720</v>
      </c>
      <c r="R20" s="14">
        <f t="shared" si="2"/>
        <v>5204780</v>
      </c>
      <c r="S20" s="19">
        <f t="shared" si="2"/>
        <v>52678</v>
      </c>
      <c r="T20" s="18">
        <f t="shared" si="2"/>
        <v>10093046</v>
      </c>
      <c r="U20" s="13">
        <f t="shared" si="2"/>
        <v>4497</v>
      </c>
      <c r="V20" s="14">
        <f t="shared" si="2"/>
        <v>1194596.9090909092</v>
      </c>
      <c r="W20" s="13">
        <f t="shared" si="2"/>
        <v>6575.306</v>
      </c>
      <c r="X20" s="18">
        <f t="shared" si="2"/>
        <v>1300583</v>
      </c>
      <c r="Y20" s="31">
        <f aca="true" t="shared" si="3" ref="Y20:Z22">+Y17+Y14+Y11+Y8+Y5</f>
        <v>108529.333</v>
      </c>
      <c r="Z20" s="32">
        <f t="shared" si="3"/>
        <v>26189161.53595658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1204</v>
      </c>
      <c r="F21" s="21">
        <f t="shared" si="4"/>
        <v>140993</v>
      </c>
      <c r="G21" s="25">
        <f t="shared" si="4"/>
        <v>1138.387</v>
      </c>
      <c r="H21" s="26">
        <f t="shared" si="4"/>
        <v>441814</v>
      </c>
      <c r="I21" s="27">
        <f t="shared" si="4"/>
        <v>1786</v>
      </c>
      <c r="J21" s="21">
        <f t="shared" si="4"/>
        <v>1205609.6268656717</v>
      </c>
      <c r="K21" s="25">
        <f t="shared" si="4"/>
        <v>2751</v>
      </c>
      <c r="L21" s="26">
        <f t="shared" si="4"/>
        <v>5140897</v>
      </c>
      <c r="M21" s="27">
        <f t="shared" si="4"/>
        <v>7108.096</v>
      </c>
      <c r="N21" s="21">
        <f t="shared" si="4"/>
        <v>1691347</v>
      </c>
      <c r="O21" s="25">
        <f t="shared" si="4"/>
        <v>4049</v>
      </c>
      <c r="P21" s="26">
        <f t="shared" si="4"/>
        <v>1330952</v>
      </c>
      <c r="Q21" s="27">
        <f t="shared" si="4"/>
        <v>29697</v>
      </c>
      <c r="R21" s="21">
        <f t="shared" si="4"/>
        <v>5299896</v>
      </c>
      <c r="S21" s="25">
        <f t="shared" si="4"/>
        <v>51987</v>
      </c>
      <c r="T21" s="26">
        <f t="shared" si="4"/>
        <v>10088796</v>
      </c>
      <c r="U21" s="27">
        <f t="shared" si="2"/>
        <v>4635</v>
      </c>
      <c r="V21" s="21">
        <f t="shared" si="2"/>
        <v>1289353.9090909092</v>
      </c>
      <c r="W21" s="27">
        <f t="shared" si="2"/>
        <v>6375.126</v>
      </c>
      <c r="X21" s="26">
        <f t="shared" si="2"/>
        <v>1348947</v>
      </c>
      <c r="Y21" s="23">
        <f t="shared" si="3"/>
        <v>110730.609</v>
      </c>
      <c r="Z21" s="24">
        <f t="shared" si="3"/>
        <v>27978605.53595658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1835.4080000000001</v>
      </c>
      <c r="F22" s="24">
        <f t="shared" si="2"/>
        <v>338218</v>
      </c>
      <c r="G22" s="33">
        <f t="shared" si="2"/>
        <v>1782.576</v>
      </c>
      <c r="H22" s="34">
        <f t="shared" si="2"/>
        <v>778148</v>
      </c>
      <c r="I22" s="23">
        <f t="shared" si="2"/>
        <v>3033</v>
      </c>
      <c r="J22" s="24">
        <f t="shared" si="2"/>
        <v>2505364.3</v>
      </c>
      <c r="K22" s="33">
        <f t="shared" si="2"/>
        <v>7129.299999999999</v>
      </c>
      <c r="L22" s="34">
        <f t="shared" si="2"/>
        <v>3821428</v>
      </c>
      <c r="M22" s="23">
        <f t="shared" si="2"/>
        <v>17083.912</v>
      </c>
      <c r="N22" s="24">
        <f t="shared" si="2"/>
        <v>3469119.25</v>
      </c>
      <c r="O22" s="33">
        <f t="shared" si="2"/>
        <v>4717</v>
      </c>
      <c r="P22" s="34">
        <f t="shared" si="2"/>
        <v>1329558</v>
      </c>
      <c r="Q22" s="23">
        <f t="shared" si="2"/>
        <v>60363.5</v>
      </c>
      <c r="R22" s="24">
        <f t="shared" si="2"/>
        <v>11083957.1</v>
      </c>
      <c r="S22" s="33">
        <f t="shared" si="2"/>
        <v>34797</v>
      </c>
      <c r="T22" s="34">
        <f t="shared" si="2"/>
        <v>3463404</v>
      </c>
      <c r="U22" s="23">
        <f t="shared" si="2"/>
        <v>5403.2</v>
      </c>
      <c r="V22" s="24">
        <f t="shared" si="2"/>
        <v>1626822.5</v>
      </c>
      <c r="W22" s="23">
        <f t="shared" si="2"/>
        <v>8135.917199999999</v>
      </c>
      <c r="X22" s="34">
        <f t="shared" si="2"/>
        <v>1923755.5</v>
      </c>
      <c r="Y22" s="23">
        <f t="shared" si="3"/>
        <v>144280.81319999998</v>
      </c>
      <c r="Z22" s="24">
        <f t="shared" si="3"/>
        <v>30339774.65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68.63040998486468</v>
      </c>
      <c r="F23" s="175"/>
      <c r="G23" s="174">
        <f>(G20+G21)/(G22+G41)*100</f>
        <v>68.76180076495534</v>
      </c>
      <c r="H23" s="175"/>
      <c r="I23" s="174">
        <f>(I20+I21)/(I22+I41)*100</f>
        <v>49.056603773584904</v>
      </c>
      <c r="J23" s="175"/>
      <c r="K23" s="174">
        <f>(K20+K21)/(K22+K41)*100</f>
        <v>32.919430131973684</v>
      </c>
      <c r="L23" s="175"/>
      <c r="M23" s="174">
        <f>(M20+M21)/(M22+M41)*100</f>
        <v>37.42417019505227</v>
      </c>
      <c r="N23" s="175"/>
      <c r="O23" s="174">
        <f>(O20+O21)/(O22+O41)*100</f>
        <v>83.90852827021924</v>
      </c>
      <c r="P23" s="175"/>
      <c r="Q23" s="174">
        <f>(Q20+Q21)/(Q22+Q41)*100</f>
        <v>47.999244067573784</v>
      </c>
      <c r="R23" s="175"/>
      <c r="S23" s="174">
        <f>(S20+S21)/(S22+S41)*100</f>
        <v>151.90194911687445</v>
      </c>
      <c r="T23" s="175"/>
      <c r="U23" s="174">
        <f>(U20+U21)/(U22+U41)*100</f>
        <v>83.43993275099595</v>
      </c>
      <c r="V23" s="175"/>
      <c r="W23" s="174">
        <f>(W20+W21)/(W22+W41)*100</f>
        <v>80.5793335127963</v>
      </c>
      <c r="X23" s="175"/>
      <c r="Y23" s="174">
        <f>(Y20+Y21)/(Y22+Y41)*100</f>
        <v>75.40849956792837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184274.01427911394</v>
      </c>
      <c r="F24" s="177"/>
      <c r="G24" s="178">
        <f>H22/G22*1000</f>
        <v>436530.0553805279</v>
      </c>
      <c r="H24" s="179"/>
      <c r="I24" s="180">
        <f>J22/I22*1000</f>
        <v>826035.0478074513</v>
      </c>
      <c r="J24" s="181"/>
      <c r="K24" s="178">
        <f>L22/K22*1000</f>
        <v>536017.2807989564</v>
      </c>
      <c r="L24" s="179"/>
      <c r="M24" s="180">
        <f>N22/M22*1000</f>
        <v>203063.5167167801</v>
      </c>
      <c r="N24" s="181"/>
      <c r="O24" s="178">
        <f>P22/O22*1000</f>
        <v>281865.1685393258</v>
      </c>
      <c r="P24" s="179"/>
      <c r="Q24" s="180">
        <f>R22/Q22*1000</f>
        <v>183620.1860395769</v>
      </c>
      <c r="R24" s="181"/>
      <c r="S24" s="178">
        <f>T22/S22*1000</f>
        <v>99531.68376584188</v>
      </c>
      <c r="T24" s="179"/>
      <c r="U24" s="180">
        <f>V22/U22*1000</f>
        <v>301085.0051821143</v>
      </c>
      <c r="V24" s="181"/>
      <c r="W24" s="178">
        <f>X22/W22*1000</f>
        <v>236452.1974240348</v>
      </c>
      <c r="X24" s="179"/>
      <c r="Y24" s="180">
        <f>Z22/Y22*1000</f>
        <v>210282.80876088107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1.272108161364314</v>
      </c>
      <c r="F25" s="49"/>
      <c r="G25" s="50">
        <f>G22/Y22*100</f>
        <v>1.2354906799208423</v>
      </c>
      <c r="H25" s="51"/>
      <c r="I25" s="48">
        <f>I22/Y22*100</f>
        <v>2.1021506136063284</v>
      </c>
      <c r="J25" s="49"/>
      <c r="K25" s="50">
        <f>K22/Y22*100</f>
        <v>4.941266854462115</v>
      </c>
      <c r="L25" s="51"/>
      <c r="M25" s="48">
        <f>M22/Y22*100</f>
        <v>11.840737254730142</v>
      </c>
      <c r="N25" s="49"/>
      <c r="O25" s="50">
        <f>O22/Y22*100</f>
        <v>3.269318972759991</v>
      </c>
      <c r="P25" s="51"/>
      <c r="Q25" s="48">
        <f>Q22/Y22*100</f>
        <v>41.837510242144944</v>
      </c>
      <c r="R25" s="49"/>
      <c r="S25" s="50">
        <f>S22/Y22*100</f>
        <v>24.117551896359846</v>
      </c>
      <c r="T25" s="51"/>
      <c r="U25" s="48">
        <f>U22/Y22*100</f>
        <v>3.744919286329612</v>
      </c>
      <c r="V25" s="49"/>
      <c r="W25" s="50">
        <f>W22/Y22*100</f>
        <v>5.638946038321886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27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8800.256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52">
        <v>111347.256</v>
      </c>
      <c r="Z27" s="153">
        <v>36012289</v>
      </c>
    </row>
    <row r="28" spans="1:26" ht="18.95" customHeight="1">
      <c r="A28" s="22"/>
      <c r="B28" s="185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9225.484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109932.48400000001</v>
      </c>
      <c r="Z28" s="139">
        <v>32623534</v>
      </c>
    </row>
    <row r="29" spans="1:26" ht="18.95" customHeight="1" thickBot="1">
      <c r="A29" s="22"/>
      <c r="B29" s="185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16655.471999999998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136938.472</v>
      </c>
      <c r="Z29" s="139">
        <v>35411494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97">
        <v>51.85107718050617</v>
      </c>
      <c r="F30" s="198"/>
      <c r="G30" s="197">
        <v>88.09823677581863</v>
      </c>
      <c r="H30" s="198"/>
      <c r="I30" s="197">
        <v>94.13566739606128</v>
      </c>
      <c r="J30" s="198"/>
      <c r="K30" s="197">
        <v>57.61141985398278</v>
      </c>
      <c r="L30" s="198"/>
      <c r="M30" s="197">
        <v>53.432125400894925</v>
      </c>
      <c r="N30" s="198"/>
      <c r="O30" s="197">
        <v>78.98690488275302</v>
      </c>
      <c r="P30" s="198"/>
      <c r="Q30" s="197">
        <v>47.41866814001105</v>
      </c>
      <c r="R30" s="198"/>
      <c r="S30" s="197">
        <v>171.16727123400176</v>
      </c>
      <c r="T30" s="198"/>
      <c r="U30" s="197">
        <v>69.49245241741413</v>
      </c>
      <c r="V30" s="198"/>
      <c r="W30" s="197">
        <v>93.29802883200942</v>
      </c>
      <c r="X30" s="198"/>
      <c r="Y30" s="197">
        <v>81.07035949720081</v>
      </c>
      <c r="Z30" s="198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94</v>
      </c>
      <c r="F31" s="91">
        <f aca="true" t="shared" si="5" ref="F31:Z33">F20-F27</f>
        <v>43358</v>
      </c>
      <c r="G31" s="92">
        <f t="shared" si="5"/>
        <v>-157.1010000000001</v>
      </c>
      <c r="H31" s="93">
        <f t="shared" si="5"/>
        <v>-9570</v>
      </c>
      <c r="I31" s="90">
        <f t="shared" si="5"/>
        <v>-846</v>
      </c>
      <c r="J31" s="91">
        <f t="shared" si="5"/>
        <v>-4427885.373134328</v>
      </c>
      <c r="K31" s="92">
        <f t="shared" si="5"/>
        <v>-1033</v>
      </c>
      <c r="L31" s="93">
        <f t="shared" si="5"/>
        <v>-2042295</v>
      </c>
      <c r="M31" s="90">
        <f t="shared" si="5"/>
        <v>-2732.1279999999997</v>
      </c>
      <c r="N31" s="91">
        <f t="shared" si="5"/>
        <v>-981424</v>
      </c>
      <c r="O31" s="92">
        <f t="shared" si="5"/>
        <v>20</v>
      </c>
      <c r="P31" s="93">
        <f t="shared" si="5"/>
        <v>-81211</v>
      </c>
      <c r="Q31" s="90">
        <f t="shared" si="5"/>
        <v>-680</v>
      </c>
      <c r="R31" s="91">
        <f t="shared" si="5"/>
        <v>-493478</v>
      </c>
      <c r="S31" s="92">
        <f t="shared" si="5"/>
        <v>2613</v>
      </c>
      <c r="T31" s="93">
        <f t="shared" si="5"/>
        <v>-1767841</v>
      </c>
      <c r="U31" s="90">
        <f t="shared" si="5"/>
        <v>1213</v>
      </c>
      <c r="V31" s="91">
        <f t="shared" si="5"/>
        <v>304248.9090909092</v>
      </c>
      <c r="W31" s="92">
        <f t="shared" si="5"/>
        <v>-1309.6940000000004</v>
      </c>
      <c r="X31" s="93">
        <f t="shared" si="5"/>
        <v>-367030</v>
      </c>
      <c r="Y31" s="90">
        <f t="shared" si="5"/>
        <v>-2817.922999999995</v>
      </c>
      <c r="Z31" s="91">
        <f t="shared" si="5"/>
        <v>-9823127.46404342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-99</v>
      </c>
      <c r="F32" s="95">
        <f t="shared" si="6"/>
        <v>-13447</v>
      </c>
      <c r="G32" s="96">
        <f t="shared" si="6"/>
        <v>-260.61300000000006</v>
      </c>
      <c r="H32" s="97">
        <f t="shared" si="6"/>
        <v>-63255</v>
      </c>
      <c r="I32" s="94">
        <f t="shared" si="6"/>
        <v>-284</v>
      </c>
      <c r="J32" s="95">
        <f t="shared" si="6"/>
        <v>-3735161.373134328</v>
      </c>
      <c r="K32" s="96">
        <f t="shared" si="6"/>
        <v>640</v>
      </c>
      <c r="L32" s="97">
        <f t="shared" si="6"/>
        <v>1404232</v>
      </c>
      <c r="M32" s="94">
        <f t="shared" si="6"/>
        <v>-2117.388000000001</v>
      </c>
      <c r="N32" s="95">
        <f t="shared" si="6"/>
        <v>-578262</v>
      </c>
      <c r="O32" s="96">
        <f t="shared" si="6"/>
        <v>198</v>
      </c>
      <c r="P32" s="97">
        <f t="shared" si="6"/>
        <v>-25222</v>
      </c>
      <c r="Q32" s="94">
        <f t="shared" si="6"/>
        <v>736</v>
      </c>
      <c r="R32" s="95">
        <f t="shared" si="6"/>
        <v>-193799</v>
      </c>
      <c r="S32" s="96">
        <f t="shared" si="6"/>
        <v>2015</v>
      </c>
      <c r="T32" s="97">
        <f t="shared" si="6"/>
        <v>-1721094</v>
      </c>
      <c r="U32" s="94">
        <f t="shared" si="5"/>
        <v>1566</v>
      </c>
      <c r="V32" s="95">
        <f t="shared" si="5"/>
        <v>534560.9090909092</v>
      </c>
      <c r="W32" s="96">
        <f t="shared" si="5"/>
        <v>-1595.8739999999998</v>
      </c>
      <c r="X32" s="97">
        <f t="shared" si="5"/>
        <v>-253481</v>
      </c>
      <c r="Y32" s="94">
        <f t="shared" si="5"/>
        <v>798.1249999999854</v>
      </c>
      <c r="Z32" s="95">
        <f t="shared" si="5"/>
        <v>-4644928.46404342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-488.59199999999987</v>
      </c>
      <c r="F33" s="95">
        <f t="shared" si="5"/>
        <v>-39400</v>
      </c>
      <c r="G33" s="96">
        <f t="shared" si="5"/>
        <v>198.57600000000002</v>
      </c>
      <c r="H33" s="97">
        <f t="shared" si="5"/>
        <v>100147</v>
      </c>
      <c r="I33" s="94">
        <f t="shared" si="5"/>
        <v>907</v>
      </c>
      <c r="J33" s="95">
        <f t="shared" si="5"/>
        <v>-270229.7000000002</v>
      </c>
      <c r="K33" s="96">
        <f t="shared" si="5"/>
        <v>2008.2999999999993</v>
      </c>
      <c r="L33" s="97">
        <f t="shared" si="5"/>
        <v>-5853783</v>
      </c>
      <c r="M33" s="94">
        <f t="shared" si="5"/>
        <v>428.4400000000023</v>
      </c>
      <c r="N33" s="95">
        <f t="shared" si="5"/>
        <v>-10749.75</v>
      </c>
      <c r="O33" s="96">
        <f t="shared" si="5"/>
        <v>-248</v>
      </c>
      <c r="P33" s="97">
        <f t="shared" si="5"/>
        <v>-33860</v>
      </c>
      <c r="Q33" s="94">
        <f t="shared" si="5"/>
        <v>-1392.5</v>
      </c>
      <c r="R33" s="95">
        <f t="shared" si="5"/>
        <v>323509.0999999996</v>
      </c>
      <c r="S33" s="96">
        <f t="shared" si="5"/>
        <v>5528</v>
      </c>
      <c r="T33" s="97">
        <f t="shared" si="5"/>
        <v>847084</v>
      </c>
      <c r="U33" s="94">
        <f t="shared" si="5"/>
        <v>719.1999999999998</v>
      </c>
      <c r="V33" s="95">
        <f t="shared" si="5"/>
        <v>-10748.5</v>
      </c>
      <c r="W33" s="96">
        <f t="shared" si="5"/>
        <v>-318.08280000000104</v>
      </c>
      <c r="X33" s="97">
        <f t="shared" si="5"/>
        <v>-123688.5</v>
      </c>
      <c r="Y33" s="94">
        <f t="shared" si="5"/>
        <v>7342.341199999966</v>
      </c>
      <c r="Z33" s="95">
        <f t="shared" si="5"/>
        <v>-5071719.3500000015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16.779332804358518</v>
      </c>
      <c r="F34" s="189"/>
      <c r="G34" s="188">
        <f aca="true" t="shared" si="7" ref="G34">+G23-G30</f>
        <v>-19.336436010863295</v>
      </c>
      <c r="H34" s="189"/>
      <c r="I34" s="188">
        <f aca="true" t="shared" si="8" ref="I34">+I23-I30</f>
        <v>-45.079063622476376</v>
      </c>
      <c r="J34" s="189"/>
      <c r="K34" s="188">
        <f aca="true" t="shared" si="9" ref="K34">+K23-K30</f>
        <v>-24.691989722009097</v>
      </c>
      <c r="L34" s="189"/>
      <c r="M34" s="188">
        <f aca="true" t="shared" si="10" ref="M34">+M23-M30</f>
        <v>-16.007955205842656</v>
      </c>
      <c r="N34" s="189"/>
      <c r="O34" s="188">
        <f aca="true" t="shared" si="11" ref="O34">+O23-O30</f>
        <v>4.921623387466212</v>
      </c>
      <c r="P34" s="189"/>
      <c r="Q34" s="188">
        <f aca="true" t="shared" si="12" ref="Q34">+Q23-Q30</f>
        <v>0.5805759275627338</v>
      </c>
      <c r="R34" s="189"/>
      <c r="S34" s="188">
        <f aca="true" t="shared" si="13" ref="S34">+S23-S30</f>
        <v>-19.26532211712731</v>
      </c>
      <c r="T34" s="189"/>
      <c r="U34" s="188">
        <f aca="true" t="shared" si="14" ref="U34">+U23-U30</f>
        <v>13.947480333581822</v>
      </c>
      <c r="V34" s="189"/>
      <c r="W34" s="188">
        <f aca="true" t="shared" si="15" ref="W34">+W23-W30</f>
        <v>-12.718695319213126</v>
      </c>
      <c r="X34" s="189"/>
      <c r="Y34" s="188">
        <f aca="true" t="shared" si="16" ref="Y34">+Y23-Y30</f>
        <v>-5.661859929272438</v>
      </c>
      <c r="Z34" s="18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107.99319727891157</v>
      </c>
      <c r="F35" s="60">
        <f t="shared" si="17"/>
        <v>146.03737523890425</v>
      </c>
      <c r="G35" s="61">
        <f t="shared" si="17"/>
        <v>88.77047891350965</v>
      </c>
      <c r="H35" s="62">
        <f t="shared" si="17"/>
        <v>98.06436736972404</v>
      </c>
      <c r="I35" s="59">
        <f t="shared" si="17"/>
        <v>62.096774193548384</v>
      </c>
      <c r="J35" s="60">
        <f t="shared" si="17"/>
        <v>17.270873845572254</v>
      </c>
      <c r="K35" s="61">
        <f t="shared" si="17"/>
        <v>67.47481108312343</v>
      </c>
      <c r="L35" s="62">
        <f t="shared" si="17"/>
        <v>66.88600573201191</v>
      </c>
      <c r="M35" s="59">
        <f t="shared" si="17"/>
        <v>68.95399406562717</v>
      </c>
      <c r="N35" s="60">
        <f t="shared" si="17"/>
        <v>59.37239460221604</v>
      </c>
      <c r="O35" s="61">
        <f t="shared" si="17"/>
        <v>100.5089058524173</v>
      </c>
      <c r="P35" s="62">
        <f t="shared" si="17"/>
        <v>94.07736020233432</v>
      </c>
      <c r="Q35" s="59">
        <f t="shared" si="17"/>
        <v>97.68707482993197</v>
      </c>
      <c r="R35" s="60">
        <f t="shared" si="17"/>
        <v>91.3398445630226</v>
      </c>
      <c r="S35" s="61">
        <f t="shared" si="17"/>
        <v>105.21921502047337</v>
      </c>
      <c r="T35" s="62">
        <f t="shared" si="17"/>
        <v>85.09520409392654</v>
      </c>
      <c r="U35" s="59">
        <f t="shared" si="17"/>
        <v>136.93666260657736</v>
      </c>
      <c r="V35" s="60">
        <f t="shared" si="17"/>
        <v>134.17190908396594</v>
      </c>
      <c r="W35" s="61">
        <f t="shared" si="17"/>
        <v>83.3900570703868</v>
      </c>
      <c r="X35" s="62">
        <f t="shared" si="17"/>
        <v>77.99069688231023</v>
      </c>
      <c r="Y35" s="59">
        <f t="shared" si="17"/>
        <v>97.46924791752389</v>
      </c>
      <c r="Z35" s="60">
        <f t="shared" si="17"/>
        <v>72.722846181637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92.40214888718342</v>
      </c>
      <c r="F36" s="64">
        <f t="shared" si="17"/>
        <v>91.29305879305879</v>
      </c>
      <c r="G36" s="65">
        <f t="shared" si="17"/>
        <v>81.37147962830593</v>
      </c>
      <c r="H36" s="66">
        <f t="shared" si="17"/>
        <v>87.47596863002876</v>
      </c>
      <c r="I36" s="63">
        <f t="shared" si="17"/>
        <v>86.28019323671498</v>
      </c>
      <c r="J36" s="64">
        <f t="shared" si="17"/>
        <v>24.40124480300082</v>
      </c>
      <c r="K36" s="65">
        <f t="shared" si="17"/>
        <v>130.31738512553292</v>
      </c>
      <c r="L36" s="66">
        <f t="shared" si="17"/>
        <v>137.57982050839453</v>
      </c>
      <c r="M36" s="63">
        <f t="shared" si="17"/>
        <v>77.048488729697</v>
      </c>
      <c r="N36" s="64">
        <f t="shared" si="17"/>
        <v>74.52151449875288</v>
      </c>
      <c r="O36" s="65">
        <f t="shared" si="17"/>
        <v>105.14152168267982</v>
      </c>
      <c r="P36" s="66">
        <f t="shared" si="17"/>
        <v>98.14020914720383</v>
      </c>
      <c r="Q36" s="63">
        <f t="shared" si="17"/>
        <v>102.54134871033457</v>
      </c>
      <c r="R36" s="64">
        <f t="shared" si="17"/>
        <v>96.47233783455398</v>
      </c>
      <c r="S36" s="65">
        <f t="shared" si="17"/>
        <v>104.03225806451613</v>
      </c>
      <c r="T36" s="66">
        <f t="shared" si="17"/>
        <v>85.42667205198356</v>
      </c>
      <c r="U36" s="63">
        <f t="shared" si="17"/>
        <v>151.02639296187684</v>
      </c>
      <c r="V36" s="64">
        <f t="shared" si="17"/>
        <v>170.822186889771</v>
      </c>
      <c r="W36" s="65">
        <f t="shared" si="17"/>
        <v>79.97899887090703</v>
      </c>
      <c r="X36" s="66">
        <f t="shared" si="17"/>
        <v>84.1814421615199</v>
      </c>
      <c r="Y36" s="63">
        <f t="shared" si="17"/>
        <v>100.72601379588583</v>
      </c>
      <c r="Z36" s="64">
        <f t="shared" si="17"/>
        <v>85.76203159337851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78.97624784853701</v>
      </c>
      <c r="F37" s="68">
        <f t="shared" si="17"/>
        <v>89.56617534121784</v>
      </c>
      <c r="G37" s="69">
        <f t="shared" si="17"/>
        <v>112.53636363636363</v>
      </c>
      <c r="H37" s="70">
        <f t="shared" si="17"/>
        <v>114.77092216678146</v>
      </c>
      <c r="I37" s="67">
        <f t="shared" si="17"/>
        <v>142.66227657572907</v>
      </c>
      <c r="J37" s="68">
        <f t="shared" si="17"/>
        <v>90.26407680662228</v>
      </c>
      <c r="K37" s="69">
        <f t="shared" si="17"/>
        <v>139.21694981448934</v>
      </c>
      <c r="L37" s="70">
        <f t="shared" si="17"/>
        <v>39.49710244045323</v>
      </c>
      <c r="M37" s="67">
        <f t="shared" si="17"/>
        <v>102.57236780800929</v>
      </c>
      <c r="N37" s="68">
        <f t="shared" si="17"/>
        <v>99.69108750932865</v>
      </c>
      <c r="O37" s="69">
        <f t="shared" si="17"/>
        <v>95.00503524672709</v>
      </c>
      <c r="P37" s="70">
        <f t="shared" si="17"/>
        <v>97.51653564790843</v>
      </c>
      <c r="Q37" s="67">
        <f t="shared" si="17"/>
        <v>97.7451583651791</v>
      </c>
      <c r="R37" s="68">
        <f t="shared" si="17"/>
        <v>103.00646497246211</v>
      </c>
      <c r="S37" s="69">
        <f t="shared" si="17"/>
        <v>118.8868769004749</v>
      </c>
      <c r="T37" s="70">
        <f t="shared" si="17"/>
        <v>132.376926369863</v>
      </c>
      <c r="U37" s="67">
        <f t="shared" si="17"/>
        <v>115.35439795046969</v>
      </c>
      <c r="V37" s="68">
        <f t="shared" si="17"/>
        <v>99.34363151277104</v>
      </c>
      <c r="W37" s="69">
        <f t="shared" si="17"/>
        <v>96.23748757984384</v>
      </c>
      <c r="X37" s="70">
        <f t="shared" si="17"/>
        <v>93.95888239189937</v>
      </c>
      <c r="Y37" s="67">
        <f t="shared" si="17"/>
        <v>105.36178116548574</v>
      </c>
      <c r="Z37" s="68">
        <f t="shared" si="17"/>
        <v>85.6777594585532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42">
        <f>+'(令和5年5月)'!E20</f>
        <v>859</v>
      </c>
      <c r="F39" s="143">
        <f>+'(令和5年5月)'!F20</f>
        <v>76270</v>
      </c>
      <c r="G39" s="142">
        <f>+'(令和5年5月)'!G20</f>
        <v>1039.308</v>
      </c>
      <c r="H39" s="143">
        <f>+'(令和5年5月)'!H20</f>
        <v>405096</v>
      </c>
      <c r="I39" s="142">
        <f>+'(令和5年5月)'!I20</f>
        <v>1326</v>
      </c>
      <c r="J39" s="143">
        <f>+'(令和5年5月)'!J20</f>
        <v>1030457</v>
      </c>
      <c r="K39" s="142">
        <f>+'(令和5年5月)'!K20</f>
        <v>1767</v>
      </c>
      <c r="L39" s="143">
        <f>+'(令和5年5月)'!L20</f>
        <v>3303664</v>
      </c>
      <c r="M39" s="142">
        <f>+'(令和5年5月)'!M20</f>
        <v>8512.128</v>
      </c>
      <c r="N39" s="143">
        <f>+'(令和5年5月)'!N20</f>
        <v>1797458</v>
      </c>
      <c r="O39" s="142">
        <f>+'(令和5年5月)'!O20</f>
        <v>4080</v>
      </c>
      <c r="P39" s="143">
        <f>+'(令和5年5月)'!P20</f>
        <v>1323499</v>
      </c>
      <c r="Q39" s="142">
        <f>+'(令和5年5月)'!Q20</f>
        <v>26618</v>
      </c>
      <c r="R39" s="143">
        <f>+'(令和5年5月)'!R20</f>
        <v>4895466</v>
      </c>
      <c r="S39" s="144">
        <f>+'(令和5年5月)'!S20</f>
        <v>45565</v>
      </c>
      <c r="T39" s="145">
        <f>+'(令和5年5月)'!T20</f>
        <v>8302248</v>
      </c>
      <c r="U39" s="142">
        <f>+'(令和5年5月)'!U20</f>
        <v>3247</v>
      </c>
      <c r="V39" s="143">
        <f>+'(令和5年5月)'!V20</f>
        <v>879911</v>
      </c>
      <c r="W39" s="142">
        <f>+'(令和5年5月)'!W20</f>
        <v>5897.335</v>
      </c>
      <c r="X39" s="143">
        <f>+'(令和5年5月)'!X20</f>
        <v>1308887</v>
      </c>
      <c r="Y39" s="146">
        <f>+'(令和5年5月)'!Y20</f>
        <v>98910.771</v>
      </c>
      <c r="Z39" s="147">
        <f>+'(令和5年5月)'!Z20</f>
        <v>23322956</v>
      </c>
    </row>
    <row r="40" spans="1:26" ht="18.95" customHeight="1">
      <c r="A40" s="22"/>
      <c r="B40" s="191"/>
      <c r="C40" s="22"/>
      <c r="D40" s="82" t="s">
        <v>22</v>
      </c>
      <c r="E40" s="148">
        <f>+'(令和5年5月)'!E21</f>
        <v>1099</v>
      </c>
      <c r="F40" s="149">
        <f>+'(令和5年5月)'!F21</f>
        <v>98809</v>
      </c>
      <c r="G40" s="148">
        <f>+'(令和5年5月)'!G21</f>
        <v>1114.12</v>
      </c>
      <c r="H40" s="149">
        <f>+'(令和5年5月)'!H21</f>
        <v>417738</v>
      </c>
      <c r="I40" s="148">
        <f>+'(令和5年5月)'!I21</f>
        <v>2288</v>
      </c>
      <c r="J40" s="149">
        <f>+'(令和5年5月)'!J21</f>
        <v>1743201</v>
      </c>
      <c r="K40" s="148">
        <f>+'(令和5年5月)'!K21</f>
        <v>1975</v>
      </c>
      <c r="L40" s="149">
        <f>+'(令和5年5月)'!L21</f>
        <v>3623068</v>
      </c>
      <c r="M40" s="148">
        <f>+'(令和5年5月)'!M21</f>
        <v>7901.86</v>
      </c>
      <c r="N40" s="149">
        <f>+'(令和5年5月)'!N21</f>
        <v>1708106</v>
      </c>
      <c r="O40" s="148">
        <f>+'(令和5年5月)'!O21</f>
        <v>3962</v>
      </c>
      <c r="P40" s="149">
        <f>+'(令和5年5月)'!P21</f>
        <v>1309385</v>
      </c>
      <c r="Q40" s="148">
        <f>+'(令和5年5月)'!Q21</f>
        <v>26628</v>
      </c>
      <c r="R40" s="149">
        <f>+'(令和5年5月)'!R21</f>
        <v>4911526</v>
      </c>
      <c r="S40" s="144">
        <f>+'(令和5年5月)'!S21</f>
        <v>45173</v>
      </c>
      <c r="T40" s="145">
        <f>+'(令和5年5月)'!T21</f>
        <v>8532213</v>
      </c>
      <c r="U40" s="148">
        <f>+'(令和5年5月)'!U21</f>
        <v>3100</v>
      </c>
      <c r="V40" s="149">
        <f>+'(令和5年5月)'!V21</f>
        <v>1286692</v>
      </c>
      <c r="W40" s="148">
        <f>+'(令和5年5月)'!W21</f>
        <v>5948.5068</v>
      </c>
      <c r="X40" s="149">
        <f>+'(令和5年5月)'!X21</f>
        <v>1415687</v>
      </c>
      <c r="Y40" s="150">
        <f>+'(令和5年5月)'!Y21</f>
        <v>99189.4868</v>
      </c>
      <c r="Z40" s="151">
        <f>+'(令和5年5月)'!Z21</f>
        <v>25046425</v>
      </c>
    </row>
    <row r="41" spans="1:26" ht="18.95" customHeight="1">
      <c r="A41" s="22" t="s">
        <v>52</v>
      </c>
      <c r="B41" s="191"/>
      <c r="C41" s="22"/>
      <c r="D41" s="82" t="s">
        <v>24</v>
      </c>
      <c r="E41" s="148">
        <f>+'(令和5年5月)'!E22</f>
        <v>1769.4080000000001</v>
      </c>
      <c r="F41" s="149">
        <f>+'(令和5年5月)'!F22</f>
        <v>341673</v>
      </c>
      <c r="G41" s="148">
        <f>+'(令和5年5月)'!G22</f>
        <v>1679.064</v>
      </c>
      <c r="H41" s="149">
        <f>+'(令和5年5月)'!H22</f>
        <v>735120</v>
      </c>
      <c r="I41" s="148">
        <f>+'(令和5年5月)'!I22</f>
        <v>3433</v>
      </c>
      <c r="J41" s="149">
        <f>+'(令和5年5月)'!J22</f>
        <v>2786590.3</v>
      </c>
      <c r="K41" s="148">
        <f>+'(令和5年5月)'!K22</f>
        <v>7737.299999999999</v>
      </c>
      <c r="L41" s="149">
        <f>+'(令和5年5月)'!L22</f>
        <v>4837152</v>
      </c>
      <c r="M41" s="148">
        <f>+'(令和5年5月)'!M22</f>
        <v>18123.880000000005</v>
      </c>
      <c r="N41" s="149">
        <f>+'(令和5年5月)'!N22</f>
        <v>3726232.25</v>
      </c>
      <c r="O41" s="148">
        <f>+'(令和5年5月)'!O22</f>
        <v>4816</v>
      </c>
      <c r="P41" s="149">
        <f>+'(令和5年5月)'!P22</f>
        <v>1370525</v>
      </c>
      <c r="Q41" s="148">
        <f>+'(令和5年5月)'!Q22</f>
        <v>61340.5</v>
      </c>
      <c r="R41" s="149">
        <f>+'(令和5年5月)'!R22</f>
        <v>11179073.1</v>
      </c>
      <c r="S41" s="144">
        <f>+'(令和5年5月)'!S22</f>
        <v>34106</v>
      </c>
      <c r="T41" s="145">
        <f>+'(令和5年5月)'!T22</f>
        <v>3459154</v>
      </c>
      <c r="U41" s="148">
        <f>+'(令和5年5月)'!U22</f>
        <v>5541.2</v>
      </c>
      <c r="V41" s="149">
        <f>+'(令和5年5月)'!V22</f>
        <v>1721579.5</v>
      </c>
      <c r="W41" s="148">
        <f>+'(令和5年5月)'!W22</f>
        <v>7935.7372</v>
      </c>
      <c r="X41" s="149">
        <f>+'(令和5年5月)'!X22</f>
        <v>1972119.5</v>
      </c>
      <c r="Y41" s="150">
        <f>+'(令和5年5月)'!Y22</f>
        <v>146482.0892</v>
      </c>
      <c r="Z41" s="151">
        <f>+'(令和5年5月)'!Z22</f>
        <v>32129218.65</v>
      </c>
    </row>
    <row r="42" spans="1:26" ht="18.95" customHeight="1" thickBot="1">
      <c r="A42" s="22"/>
      <c r="B42" s="191"/>
      <c r="C42" s="22"/>
      <c r="D42" s="89" t="s">
        <v>44</v>
      </c>
      <c r="E42" s="193">
        <f>+'(令和5年5月)'!E23</f>
        <v>51.815171736332225</v>
      </c>
      <c r="F42" s="194"/>
      <c r="G42" s="193">
        <f>+'(令和5年5月)'!G23</f>
        <v>62.72839024276568</v>
      </c>
      <c r="H42" s="194"/>
      <c r="I42" s="193">
        <f>+'(令和5年5月)'!I23</f>
        <v>46.16760347470618</v>
      </c>
      <c r="J42" s="194"/>
      <c r="K42" s="193">
        <f>+'(令和5年5月)'!K23</f>
        <v>23.860839401629836</v>
      </c>
      <c r="L42" s="194"/>
      <c r="M42" s="193">
        <f>+'(令和5年5月)'!M23</f>
        <v>46.0582018510169</v>
      </c>
      <c r="N42" s="194"/>
      <c r="O42" s="193">
        <f>+'(令和5年5月)'!O23</f>
        <v>84.528063905823</v>
      </c>
      <c r="P42" s="194"/>
      <c r="Q42" s="193">
        <f>+'(令和5年5月)'!Q23</f>
        <v>43.39845628448705</v>
      </c>
      <c r="R42" s="194">
        <f>+'(令和5年5月)'!R23</f>
        <v>0</v>
      </c>
      <c r="S42" s="193">
        <f>+'(令和5年5月)'!S23</f>
        <v>133.7923916248894</v>
      </c>
      <c r="T42" s="194">
        <f>+'(令和5年5月)'!T23</f>
        <v>0</v>
      </c>
      <c r="U42" s="193">
        <f>+'(令和5年5月)'!U23</f>
        <v>58.040858130475335</v>
      </c>
      <c r="V42" s="194">
        <f>+'(令和5年5月)'!V23</f>
        <v>0</v>
      </c>
      <c r="W42" s="193">
        <f>+'(令和5年5月)'!W23</f>
        <v>74.3961879904108</v>
      </c>
      <c r="X42" s="194"/>
      <c r="Y42" s="193">
        <f>+'(令和5年5月)'!Y23</f>
        <v>67.55500703280127</v>
      </c>
      <c r="Z42" s="194"/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411</v>
      </c>
      <c r="F43" s="93">
        <f t="shared" si="18"/>
        <v>61268</v>
      </c>
      <c r="G43" s="90">
        <f t="shared" si="18"/>
        <v>202.5909999999999</v>
      </c>
      <c r="H43" s="91">
        <f t="shared" si="18"/>
        <v>79746</v>
      </c>
      <c r="I43" s="92">
        <f t="shared" si="18"/>
        <v>60</v>
      </c>
      <c r="J43" s="93">
        <f t="shared" si="18"/>
        <v>-106073.3731343284</v>
      </c>
      <c r="K43" s="90">
        <f t="shared" si="18"/>
        <v>376</v>
      </c>
      <c r="L43" s="91">
        <f t="shared" si="18"/>
        <v>821509</v>
      </c>
      <c r="M43" s="92">
        <f t="shared" si="18"/>
        <v>-2444.000000000001</v>
      </c>
      <c r="N43" s="93">
        <f t="shared" si="18"/>
        <v>-363224</v>
      </c>
      <c r="O43" s="90">
        <f t="shared" si="18"/>
        <v>-130</v>
      </c>
      <c r="P43" s="91">
        <f t="shared" si="18"/>
        <v>-33514</v>
      </c>
      <c r="Q43" s="92">
        <f t="shared" si="18"/>
        <v>2102</v>
      </c>
      <c r="R43" s="93">
        <f t="shared" si="18"/>
        <v>309314</v>
      </c>
      <c r="S43" s="90">
        <f t="shared" si="18"/>
        <v>7113</v>
      </c>
      <c r="T43" s="91">
        <f t="shared" si="18"/>
        <v>1790798</v>
      </c>
      <c r="U43" s="92">
        <f t="shared" si="18"/>
        <v>1250</v>
      </c>
      <c r="V43" s="93">
        <f t="shared" si="18"/>
        <v>314685.9090909092</v>
      </c>
      <c r="W43" s="90">
        <f t="shared" si="18"/>
        <v>677.9709999999995</v>
      </c>
      <c r="X43" s="91">
        <f t="shared" si="18"/>
        <v>-8304</v>
      </c>
      <c r="Y43" s="90">
        <f t="shared" si="18"/>
        <v>9618.562000000005</v>
      </c>
      <c r="Z43" s="91">
        <f t="shared" si="18"/>
        <v>2866205.53595658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105</v>
      </c>
      <c r="F44" s="97">
        <f t="shared" si="18"/>
        <v>42184</v>
      </c>
      <c r="G44" s="94">
        <f t="shared" si="18"/>
        <v>24.267000000000053</v>
      </c>
      <c r="H44" s="95">
        <f t="shared" si="18"/>
        <v>24076</v>
      </c>
      <c r="I44" s="96">
        <f t="shared" si="18"/>
        <v>-502</v>
      </c>
      <c r="J44" s="97">
        <f t="shared" si="18"/>
        <v>-537591.3731343283</v>
      </c>
      <c r="K44" s="94">
        <f t="shared" si="18"/>
        <v>776</v>
      </c>
      <c r="L44" s="95">
        <f t="shared" si="18"/>
        <v>1517829</v>
      </c>
      <c r="M44" s="96">
        <f t="shared" si="18"/>
        <v>-793.7640000000001</v>
      </c>
      <c r="N44" s="97">
        <f t="shared" si="18"/>
        <v>-16759</v>
      </c>
      <c r="O44" s="94">
        <f t="shared" si="18"/>
        <v>87</v>
      </c>
      <c r="P44" s="95">
        <f t="shared" si="18"/>
        <v>21567</v>
      </c>
      <c r="Q44" s="96">
        <f t="shared" si="18"/>
        <v>3069</v>
      </c>
      <c r="R44" s="97">
        <f t="shared" si="18"/>
        <v>388370</v>
      </c>
      <c r="S44" s="94">
        <f t="shared" si="18"/>
        <v>6814</v>
      </c>
      <c r="T44" s="95">
        <f t="shared" si="18"/>
        <v>1556583</v>
      </c>
      <c r="U44" s="96">
        <f t="shared" si="18"/>
        <v>1535</v>
      </c>
      <c r="V44" s="97">
        <f t="shared" si="18"/>
        <v>2661.9090909091756</v>
      </c>
      <c r="W44" s="94">
        <f t="shared" si="18"/>
        <v>426.6192000000001</v>
      </c>
      <c r="X44" s="95">
        <f t="shared" si="18"/>
        <v>-66740</v>
      </c>
      <c r="Y44" s="94">
        <f t="shared" si="18"/>
        <v>11541.122199999998</v>
      </c>
      <c r="Z44" s="95">
        <f t="shared" si="18"/>
        <v>2932180.53595658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66</v>
      </c>
      <c r="F45" s="97">
        <f t="shared" si="18"/>
        <v>-3455</v>
      </c>
      <c r="G45" s="94">
        <f t="shared" si="18"/>
        <v>103.51199999999994</v>
      </c>
      <c r="H45" s="95">
        <f t="shared" si="18"/>
        <v>43028</v>
      </c>
      <c r="I45" s="96">
        <f t="shared" si="18"/>
        <v>-400</v>
      </c>
      <c r="J45" s="97">
        <f t="shared" si="18"/>
        <v>-281226</v>
      </c>
      <c r="K45" s="94">
        <f t="shared" si="18"/>
        <v>-608</v>
      </c>
      <c r="L45" s="95">
        <f t="shared" si="18"/>
        <v>-1015724</v>
      </c>
      <c r="M45" s="96">
        <f t="shared" si="18"/>
        <v>-1039.9680000000044</v>
      </c>
      <c r="N45" s="97">
        <f t="shared" si="18"/>
        <v>-257113</v>
      </c>
      <c r="O45" s="94">
        <f t="shared" si="18"/>
        <v>-99</v>
      </c>
      <c r="P45" s="95">
        <f t="shared" si="18"/>
        <v>-40967</v>
      </c>
      <c r="Q45" s="96">
        <f t="shared" si="18"/>
        <v>-977</v>
      </c>
      <c r="R45" s="97">
        <f t="shared" si="18"/>
        <v>-95116</v>
      </c>
      <c r="S45" s="94">
        <f t="shared" si="18"/>
        <v>691</v>
      </c>
      <c r="T45" s="95">
        <f t="shared" si="18"/>
        <v>4250</v>
      </c>
      <c r="U45" s="96">
        <f t="shared" si="18"/>
        <v>-138</v>
      </c>
      <c r="V45" s="97">
        <f t="shared" si="18"/>
        <v>-94757</v>
      </c>
      <c r="W45" s="94">
        <f t="shared" si="18"/>
        <v>200.17999999999938</v>
      </c>
      <c r="X45" s="95">
        <f t="shared" si="18"/>
        <v>-48364</v>
      </c>
      <c r="Y45" s="94">
        <f t="shared" si="18"/>
        <v>-2201.2760000000126</v>
      </c>
      <c r="Z45" s="95">
        <f t="shared" si="18"/>
        <v>-1789444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16.81523824853246</v>
      </c>
      <c r="F46" s="194"/>
      <c r="G46" s="193">
        <f>G23-G42</f>
        <v>6.033410522189662</v>
      </c>
      <c r="H46" s="194"/>
      <c r="I46" s="193">
        <f>I23-I42</f>
        <v>2.8890002988787202</v>
      </c>
      <c r="J46" s="194"/>
      <c r="K46" s="193">
        <f>K23-K42</f>
        <v>9.058590730343848</v>
      </c>
      <c r="L46" s="194"/>
      <c r="M46" s="193">
        <f>M23-M42</f>
        <v>-8.634031655964627</v>
      </c>
      <c r="N46" s="194"/>
      <c r="O46" s="193">
        <f t="shared" si="18"/>
        <v>-0.6195356356037678</v>
      </c>
      <c r="P46" s="194"/>
      <c r="Q46" s="193">
        <f t="shared" si="18"/>
        <v>4.600787783086737</v>
      </c>
      <c r="R46" s="194"/>
      <c r="S46" s="193">
        <f t="shared" si="18"/>
        <v>18.109557491985043</v>
      </c>
      <c r="T46" s="194"/>
      <c r="U46" s="193">
        <f t="shared" si="18"/>
        <v>25.399074620520615</v>
      </c>
      <c r="V46" s="194"/>
      <c r="W46" s="193">
        <f t="shared" si="18"/>
        <v>6.183145522385502</v>
      </c>
      <c r="X46" s="194"/>
      <c r="Y46" s="193">
        <f t="shared" si="18"/>
        <v>7.853492535127103</v>
      </c>
      <c r="Z46" s="194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147.8463329452852</v>
      </c>
      <c r="F47" s="72">
        <f t="shared" si="19"/>
        <v>180.3304051396355</v>
      </c>
      <c r="G47" s="71">
        <f t="shared" si="19"/>
        <v>119.49287410469273</v>
      </c>
      <c r="H47" s="73">
        <f t="shared" si="19"/>
        <v>119.68570412939155</v>
      </c>
      <c r="I47" s="74">
        <f t="shared" si="19"/>
        <v>104.52488687782807</v>
      </c>
      <c r="J47" s="72">
        <f t="shared" si="19"/>
        <v>89.70618151613039</v>
      </c>
      <c r="K47" s="71">
        <f t="shared" si="19"/>
        <v>121.2790039615167</v>
      </c>
      <c r="L47" s="73">
        <f t="shared" si="19"/>
        <v>124.86660265692879</v>
      </c>
      <c r="M47" s="74">
        <f t="shared" si="19"/>
        <v>71.28802574397378</v>
      </c>
      <c r="N47" s="72">
        <f t="shared" si="19"/>
        <v>79.79235119819211</v>
      </c>
      <c r="O47" s="71">
        <f t="shared" si="19"/>
        <v>96.81372549019608</v>
      </c>
      <c r="P47" s="73">
        <f t="shared" si="19"/>
        <v>97.46777292616012</v>
      </c>
      <c r="Q47" s="74">
        <f t="shared" si="19"/>
        <v>107.89691186415207</v>
      </c>
      <c r="R47" s="72">
        <f t="shared" si="19"/>
        <v>106.31837704520876</v>
      </c>
      <c r="S47" s="71">
        <f t="shared" si="19"/>
        <v>115.61066608142214</v>
      </c>
      <c r="T47" s="73">
        <f t="shared" si="19"/>
        <v>121.57003741637205</v>
      </c>
      <c r="U47" s="74">
        <f t="shared" si="19"/>
        <v>138.49707422235912</v>
      </c>
      <c r="V47" s="72">
        <f t="shared" si="19"/>
        <v>135.76337937483552</v>
      </c>
      <c r="W47" s="71">
        <f t="shared" si="19"/>
        <v>111.4962266854435</v>
      </c>
      <c r="X47" s="73">
        <f t="shared" si="19"/>
        <v>99.36556784504698</v>
      </c>
      <c r="Y47" s="71">
        <f t="shared" si="19"/>
        <v>109.72448389872524</v>
      </c>
      <c r="Z47" s="73">
        <f t="shared" si="19"/>
        <v>112.28920354673988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109.55414012738854</v>
      </c>
      <c r="F48" s="66">
        <f t="shared" si="19"/>
        <v>142.69246728536876</v>
      </c>
      <c r="G48" s="63">
        <f t="shared" si="19"/>
        <v>102.1781316195742</v>
      </c>
      <c r="H48" s="64">
        <f t="shared" si="19"/>
        <v>105.76342109168905</v>
      </c>
      <c r="I48" s="65">
        <f t="shared" si="19"/>
        <v>78.05944055944056</v>
      </c>
      <c r="J48" s="66">
        <f t="shared" si="19"/>
        <v>69.16067779135462</v>
      </c>
      <c r="K48" s="63">
        <f t="shared" si="19"/>
        <v>139.29113924050634</v>
      </c>
      <c r="L48" s="64">
        <f t="shared" si="19"/>
        <v>141.89347260388158</v>
      </c>
      <c r="M48" s="65">
        <f t="shared" si="19"/>
        <v>89.95471952173286</v>
      </c>
      <c r="N48" s="66">
        <f t="shared" si="19"/>
        <v>99.01885480175117</v>
      </c>
      <c r="O48" s="63">
        <f t="shared" si="19"/>
        <v>102.19586067642605</v>
      </c>
      <c r="P48" s="64">
        <f t="shared" si="19"/>
        <v>101.64710913902329</v>
      </c>
      <c r="Q48" s="65">
        <f t="shared" si="19"/>
        <v>111.5254619197837</v>
      </c>
      <c r="R48" s="66">
        <f t="shared" si="19"/>
        <v>107.9073184179418</v>
      </c>
      <c r="S48" s="63">
        <f t="shared" si="19"/>
        <v>115.08423173134395</v>
      </c>
      <c r="T48" s="64">
        <f t="shared" si="19"/>
        <v>118.24360221668164</v>
      </c>
      <c r="U48" s="65">
        <f t="shared" si="19"/>
        <v>149.51612903225805</v>
      </c>
      <c r="V48" s="66">
        <f t="shared" si="19"/>
        <v>100.20688005295044</v>
      </c>
      <c r="W48" s="63">
        <f t="shared" si="19"/>
        <v>107.17187042637322</v>
      </c>
      <c r="X48" s="64">
        <f t="shared" si="19"/>
        <v>95.28568108628531</v>
      </c>
      <c r="Y48" s="63">
        <f t="shared" si="19"/>
        <v>111.63542888700579</v>
      </c>
      <c r="Z48" s="64">
        <f t="shared" si="19"/>
        <v>111.70698227773657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103.73006112778964</v>
      </c>
      <c r="F49" s="70">
        <f t="shared" si="19"/>
        <v>98.98879923201423</v>
      </c>
      <c r="G49" s="67">
        <f t="shared" si="19"/>
        <v>106.16486328097083</v>
      </c>
      <c r="H49" s="68">
        <f t="shared" si="19"/>
        <v>105.85319403634782</v>
      </c>
      <c r="I49" s="69">
        <f t="shared" si="19"/>
        <v>88.34838333818817</v>
      </c>
      <c r="J49" s="70">
        <f t="shared" si="19"/>
        <v>89.90788132722632</v>
      </c>
      <c r="K49" s="67">
        <f t="shared" si="19"/>
        <v>92.14196166621431</v>
      </c>
      <c r="L49" s="68">
        <f t="shared" si="19"/>
        <v>79.0016108652364</v>
      </c>
      <c r="M49" s="69">
        <f t="shared" si="19"/>
        <v>94.26189094167472</v>
      </c>
      <c r="N49" s="70">
        <f t="shared" si="19"/>
        <v>93.09992016734867</v>
      </c>
      <c r="O49" s="67">
        <f t="shared" si="19"/>
        <v>97.94435215946844</v>
      </c>
      <c r="P49" s="68">
        <f t="shared" si="19"/>
        <v>97.0108535050437</v>
      </c>
      <c r="Q49" s="69">
        <f t="shared" si="19"/>
        <v>98.40725132661129</v>
      </c>
      <c r="R49" s="70">
        <f t="shared" si="19"/>
        <v>99.14916022867763</v>
      </c>
      <c r="S49" s="67">
        <f t="shared" si="19"/>
        <v>102.02603647452062</v>
      </c>
      <c r="T49" s="68">
        <f t="shared" si="19"/>
        <v>100.12286241086694</v>
      </c>
      <c r="U49" s="69">
        <f t="shared" si="19"/>
        <v>97.50956471522414</v>
      </c>
      <c r="V49" s="70">
        <f t="shared" si="19"/>
        <v>94.4959265604638</v>
      </c>
      <c r="W49" s="67">
        <f t="shared" si="19"/>
        <v>102.52251296829738</v>
      </c>
      <c r="X49" s="68">
        <f t="shared" si="19"/>
        <v>97.54761311370838</v>
      </c>
      <c r="Y49" s="67">
        <f t="shared" si="19"/>
        <v>98.49723880098782</v>
      </c>
      <c r="Z49" s="68">
        <f t="shared" si="19"/>
        <v>94.43047769230454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5FE-1C2D-46C8-B317-7240BC81EEAD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75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51.815171736332225</v>
      </c>
      <c r="F23" s="175"/>
      <c r="G23" s="174">
        <f>(G20+G21)/(G22+G41)*100</f>
        <v>62.72839024276568</v>
      </c>
      <c r="H23" s="175"/>
      <c r="I23" s="174">
        <f>(I20+I21)/(I22+I41)*100</f>
        <v>46.16760347470618</v>
      </c>
      <c r="J23" s="175"/>
      <c r="K23" s="174">
        <f>(K20+K21)/(K22+K41)*100</f>
        <v>23.860839401629836</v>
      </c>
      <c r="L23" s="175"/>
      <c r="M23" s="174">
        <f>(M20+M21)/(M22+M41)*100</f>
        <v>46.0582018510169</v>
      </c>
      <c r="N23" s="175"/>
      <c r="O23" s="174">
        <f>(O20+O21)/(O22+O41)*100</f>
        <v>84.528063905823</v>
      </c>
      <c r="P23" s="175"/>
      <c r="Q23" s="174">
        <f>(Q20+Q21)/(Q22+Q41)*100</f>
        <v>43.39845628448705</v>
      </c>
      <c r="R23" s="175"/>
      <c r="S23" s="174">
        <f>(S20+S21)/(S22+S41)*100</f>
        <v>133.7923916248894</v>
      </c>
      <c r="T23" s="175"/>
      <c r="U23" s="174">
        <f>(U20+U21)/(U22+U41)*100</f>
        <v>58.040858130475335</v>
      </c>
      <c r="V23" s="175"/>
      <c r="W23" s="174">
        <f>(W20+W21)/(W22+W41)*100</f>
        <v>74.3961879904108</v>
      </c>
      <c r="X23" s="175"/>
      <c r="Y23" s="174">
        <f>(Y20+Y21)/(Y22+Y41)*100</f>
        <v>67.55500703280127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193100.17813867689</v>
      </c>
      <c r="F24" s="177"/>
      <c r="G24" s="178">
        <f>H22/G22*1000</f>
        <v>437815.3542688069</v>
      </c>
      <c r="H24" s="179"/>
      <c r="I24" s="180">
        <f>J22/I22*1000</f>
        <v>811707.0492280803</v>
      </c>
      <c r="J24" s="181"/>
      <c r="K24" s="178">
        <f>L22/K22*1000</f>
        <v>625173.1224070414</v>
      </c>
      <c r="L24" s="179"/>
      <c r="M24" s="180">
        <f>N22/M22*1000</f>
        <v>205597.93212049513</v>
      </c>
      <c r="N24" s="181"/>
      <c r="O24" s="178">
        <f>P22/O22*1000</f>
        <v>284577.450166113</v>
      </c>
      <c r="P24" s="179"/>
      <c r="Q24" s="180">
        <f>R22/Q22*1000</f>
        <v>182246.2011232383</v>
      </c>
      <c r="R24" s="181"/>
      <c r="S24" s="178">
        <f>T22/S22*1000</f>
        <v>101423.62047733537</v>
      </c>
      <c r="T24" s="179"/>
      <c r="U24" s="180">
        <f>V22/U22*1000</f>
        <v>310687.12553237565</v>
      </c>
      <c r="V24" s="181"/>
      <c r="W24" s="178">
        <f>X22/W22*1000</f>
        <v>248511.19061755223</v>
      </c>
      <c r="X24" s="179"/>
      <c r="Y24" s="180">
        <f>Z22/Y22*1000</f>
        <v>219338.888634584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27">
        <v>828</v>
      </c>
      <c r="F27" s="128">
        <v>64910</v>
      </c>
      <c r="G27" s="129">
        <v>1166</v>
      </c>
      <c r="H27" s="130">
        <v>423015</v>
      </c>
      <c r="I27" s="131">
        <v>2371</v>
      </c>
      <c r="J27" s="128">
        <v>5974330</v>
      </c>
      <c r="K27" s="129">
        <v>2099</v>
      </c>
      <c r="L27" s="130">
        <v>4620748</v>
      </c>
      <c r="M27" s="131">
        <v>10227</v>
      </c>
      <c r="N27" s="128">
        <v>1960892</v>
      </c>
      <c r="O27" s="129">
        <v>3717</v>
      </c>
      <c r="P27" s="130">
        <v>1298719</v>
      </c>
      <c r="Q27" s="131">
        <v>29613</v>
      </c>
      <c r="R27" s="128">
        <v>5478326</v>
      </c>
      <c r="S27" s="129">
        <v>42276</v>
      </c>
      <c r="T27" s="130">
        <v>9754849</v>
      </c>
      <c r="U27" s="131">
        <v>2778</v>
      </c>
      <c r="V27" s="128">
        <v>656241</v>
      </c>
      <c r="W27" s="131">
        <v>7177</v>
      </c>
      <c r="X27" s="130">
        <v>1402290</v>
      </c>
      <c r="Y27" s="132">
        <v>102252</v>
      </c>
      <c r="Z27" s="133">
        <v>31634320</v>
      </c>
    </row>
    <row r="28" spans="1:26" ht="18.95" customHeight="1">
      <c r="A28" s="22"/>
      <c r="B28" s="185"/>
      <c r="C28" s="7"/>
      <c r="D28" s="55" t="s">
        <v>22</v>
      </c>
      <c r="E28" s="134">
        <v>1322</v>
      </c>
      <c r="F28" s="135">
        <v>188029</v>
      </c>
      <c r="G28" s="136">
        <v>1068</v>
      </c>
      <c r="H28" s="137">
        <v>392500</v>
      </c>
      <c r="I28" s="134">
        <v>2302</v>
      </c>
      <c r="J28" s="135">
        <v>5662966</v>
      </c>
      <c r="K28" s="136">
        <v>2552</v>
      </c>
      <c r="L28" s="137">
        <v>4031296</v>
      </c>
      <c r="M28" s="134">
        <v>8446</v>
      </c>
      <c r="N28" s="135">
        <v>1808423</v>
      </c>
      <c r="O28" s="136">
        <v>3466</v>
      </c>
      <c r="P28" s="137">
        <v>1261430</v>
      </c>
      <c r="Q28" s="134">
        <v>28366</v>
      </c>
      <c r="R28" s="135">
        <v>5373156</v>
      </c>
      <c r="S28" s="136">
        <v>43544</v>
      </c>
      <c r="T28" s="137">
        <v>10046258</v>
      </c>
      <c r="U28" s="134">
        <v>2894</v>
      </c>
      <c r="V28" s="135">
        <v>540556</v>
      </c>
      <c r="W28" s="134">
        <v>6666</v>
      </c>
      <c r="X28" s="137">
        <v>1364807</v>
      </c>
      <c r="Y28" s="138">
        <v>100626</v>
      </c>
      <c r="Z28" s="139">
        <v>30669421</v>
      </c>
    </row>
    <row r="29" spans="1:26" ht="18.95" customHeight="1" thickBot="1">
      <c r="A29" s="22"/>
      <c r="B29" s="185"/>
      <c r="C29" s="7"/>
      <c r="D29" s="55" t="s">
        <v>24</v>
      </c>
      <c r="E29" s="138">
        <v>2457</v>
      </c>
      <c r="F29" s="139">
        <v>439378</v>
      </c>
      <c r="G29" s="140">
        <v>1592</v>
      </c>
      <c r="H29" s="141">
        <v>705658</v>
      </c>
      <c r="I29" s="138">
        <v>2444</v>
      </c>
      <c r="J29" s="139">
        <v>2507292</v>
      </c>
      <c r="K29" s="140">
        <v>4056</v>
      </c>
      <c r="L29" s="141">
        <v>7245808</v>
      </c>
      <c r="M29" s="138">
        <v>17080</v>
      </c>
      <c r="N29" s="139">
        <v>3329323</v>
      </c>
      <c r="O29" s="140">
        <v>4886</v>
      </c>
      <c r="P29" s="141">
        <v>1348397</v>
      </c>
      <c r="Q29" s="138">
        <v>61320</v>
      </c>
      <c r="R29" s="139">
        <v>10564309</v>
      </c>
      <c r="S29" s="140">
        <v>29175</v>
      </c>
      <c r="T29" s="141">
        <v>2565323</v>
      </c>
      <c r="U29" s="138">
        <v>4458</v>
      </c>
      <c r="V29" s="139">
        <v>1500837</v>
      </c>
      <c r="W29" s="138">
        <v>8541</v>
      </c>
      <c r="X29" s="141">
        <v>1982634</v>
      </c>
      <c r="Y29" s="138">
        <v>136009</v>
      </c>
      <c r="Z29" s="139">
        <v>32188959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82">
        <v>34.6</v>
      </c>
      <c r="F30" s="187"/>
      <c r="G30" s="182">
        <v>79.4</v>
      </c>
      <c r="H30" s="187"/>
      <c r="I30" s="182">
        <v>106.9</v>
      </c>
      <c r="J30" s="187"/>
      <c r="K30" s="182">
        <v>54.3</v>
      </c>
      <c r="L30" s="187"/>
      <c r="M30" s="182">
        <v>57.6</v>
      </c>
      <c r="N30" s="187"/>
      <c r="O30" s="182">
        <v>75.6</v>
      </c>
      <c r="P30" s="187"/>
      <c r="Q30" s="182">
        <v>47.7</v>
      </c>
      <c r="R30" s="187"/>
      <c r="S30" s="182">
        <v>144</v>
      </c>
      <c r="T30" s="187"/>
      <c r="U30" s="182">
        <v>61.5</v>
      </c>
      <c r="V30" s="187"/>
      <c r="W30" s="182">
        <v>82.6</v>
      </c>
      <c r="X30" s="187"/>
      <c r="Y30" s="182">
        <v>74.9</v>
      </c>
      <c r="Z30" s="18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17.215171736332223</v>
      </c>
      <c r="F34" s="189"/>
      <c r="G34" s="188">
        <f aca="true" t="shared" si="7" ref="G34">+G23-G30</f>
        <v>-16.67160975723433</v>
      </c>
      <c r="H34" s="189"/>
      <c r="I34" s="188">
        <f aca="true" t="shared" si="8" ref="I34">+I23-I30</f>
        <v>-60.73239652529382</v>
      </c>
      <c r="J34" s="189"/>
      <c r="K34" s="188">
        <f aca="true" t="shared" si="9" ref="K34">+K23-K30</f>
        <v>-30.43916059837016</v>
      </c>
      <c r="L34" s="189"/>
      <c r="M34" s="188">
        <f aca="true" t="shared" si="10" ref="M34">+M23-M30</f>
        <v>-11.541798148983105</v>
      </c>
      <c r="N34" s="189"/>
      <c r="O34" s="188">
        <f aca="true" t="shared" si="11" ref="O34">+O23-O30</f>
        <v>8.92806390582301</v>
      </c>
      <c r="P34" s="189"/>
      <c r="Q34" s="188">
        <f aca="true" t="shared" si="12" ref="Q34">+Q23-Q30</f>
        <v>-4.301543715512956</v>
      </c>
      <c r="R34" s="189"/>
      <c r="S34" s="188">
        <f aca="true" t="shared" si="13" ref="S34">+S23-S30</f>
        <v>-10.207608375110595</v>
      </c>
      <c r="T34" s="189"/>
      <c r="U34" s="188">
        <f aca="true" t="shared" si="14" ref="U34">+U23-U30</f>
        <v>-3.4591418695246645</v>
      </c>
      <c r="V34" s="189"/>
      <c r="W34" s="188">
        <f aca="true" t="shared" si="15" ref="W34">+W23-W30</f>
        <v>-8.2038120095892</v>
      </c>
      <c r="X34" s="189"/>
      <c r="Y34" s="188">
        <f aca="true" t="shared" si="16" ref="Y34">+Y23-Y30</f>
        <v>-7.344992967198735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42">
        <f>+'(令和5年4月)'!E20</f>
        <v>958</v>
      </c>
      <c r="F39" s="143">
        <f>+'(令和5年4月)'!F20</f>
        <v>80733</v>
      </c>
      <c r="G39" s="142">
        <f>+'(令和5年4月)'!G20</f>
        <v>1305.626</v>
      </c>
      <c r="H39" s="143">
        <f>+'(令和5年4月)'!H20</f>
        <v>469288</v>
      </c>
      <c r="I39" s="142">
        <f>+'(令和5年4月)'!I20</f>
        <v>1855</v>
      </c>
      <c r="J39" s="143">
        <f>+'(令和5年4月)'!J20</f>
        <v>1420015</v>
      </c>
      <c r="K39" s="142">
        <f>+'(令和5年4月)'!K20</f>
        <v>2159</v>
      </c>
      <c r="L39" s="143">
        <f>+'(令和5年4月)'!L20</f>
        <v>4160342</v>
      </c>
      <c r="M39" s="142">
        <f>+'(令和5年4月)'!M20</f>
        <v>8086.8279999999995</v>
      </c>
      <c r="N39" s="143">
        <f>+'(令和5年4月)'!N20</f>
        <v>1989551</v>
      </c>
      <c r="O39" s="142">
        <f>+'(令和5年4月)'!O20</f>
        <v>3833</v>
      </c>
      <c r="P39" s="143">
        <f>+'(令和5年4月)'!P20</f>
        <v>1285413</v>
      </c>
      <c r="Q39" s="142">
        <f>+'(令和5年4月)'!Q20</f>
        <v>28174</v>
      </c>
      <c r="R39" s="143">
        <f>+'(令和5年4月)'!R20</f>
        <v>5249586</v>
      </c>
      <c r="S39" s="144">
        <f>+'(令和5年4月)'!S20</f>
        <v>52843</v>
      </c>
      <c r="T39" s="145">
        <f>+'(令和5年4月)'!T20</f>
        <v>9599469</v>
      </c>
      <c r="U39" s="142">
        <f>+'(令和5年4月)'!U20</f>
        <v>3797</v>
      </c>
      <c r="V39" s="143">
        <f>+'(令和5年4月)'!V20</f>
        <v>1050505</v>
      </c>
      <c r="W39" s="142">
        <f>+'(令和5年4月)'!W20</f>
        <v>5934.594</v>
      </c>
      <c r="X39" s="143">
        <f>+'(令和5年4月)'!X20</f>
        <v>1368097</v>
      </c>
      <c r="Y39" s="146">
        <f>+'(令和5年4月)'!Y20</f>
        <v>108946.048</v>
      </c>
      <c r="Z39" s="147">
        <f>+'(令和5年4月)'!Z20</f>
        <v>26672999</v>
      </c>
    </row>
    <row r="40" spans="1:26" ht="18.95" customHeight="1">
      <c r="A40" s="22"/>
      <c r="B40" s="191"/>
      <c r="C40" s="22"/>
      <c r="D40" s="82" t="s">
        <v>22</v>
      </c>
      <c r="E40" s="148">
        <f>+'(令和5年4月)'!E21</f>
        <v>987</v>
      </c>
      <c r="F40" s="149">
        <f>+'(令和5年4月)'!F21</f>
        <v>97030</v>
      </c>
      <c r="G40" s="148">
        <f>+'(令和5年4月)'!G21</f>
        <v>1304.652</v>
      </c>
      <c r="H40" s="149">
        <f>+'(令和5年4月)'!H21</f>
        <v>478582</v>
      </c>
      <c r="I40" s="148">
        <f>+'(令和5年4月)'!I21</f>
        <v>2366</v>
      </c>
      <c r="J40" s="149">
        <f>+'(令和5年4月)'!J21</f>
        <v>1734897</v>
      </c>
      <c r="K40" s="148">
        <f>+'(令和5年4月)'!K21</f>
        <v>1541</v>
      </c>
      <c r="L40" s="149">
        <f>+'(令和5年4月)'!L21</f>
        <v>2944948</v>
      </c>
      <c r="M40" s="148">
        <f>+'(令和5年4月)'!M21</f>
        <v>7835.1</v>
      </c>
      <c r="N40" s="149">
        <f>+'(令和5年4月)'!N21</f>
        <v>1746702</v>
      </c>
      <c r="O40" s="148">
        <f>+'(令和5年4月)'!O21</f>
        <v>4018</v>
      </c>
      <c r="P40" s="149">
        <f>+'(令和5年4月)'!P21</f>
        <v>1304421</v>
      </c>
      <c r="Q40" s="148">
        <f>+'(令和5年4月)'!Q21</f>
        <v>26437</v>
      </c>
      <c r="R40" s="149">
        <f>+'(令和5年4月)'!R21</f>
        <v>4952306</v>
      </c>
      <c r="S40" s="144">
        <f>+'(令和5年4月)'!S21</f>
        <v>49496</v>
      </c>
      <c r="T40" s="145">
        <f>+'(令和5年4月)'!T21</f>
        <v>8796735</v>
      </c>
      <c r="U40" s="148">
        <f>+'(令和5年4月)'!U21</f>
        <v>3980</v>
      </c>
      <c r="V40" s="149">
        <f>+'(令和5年4月)'!V21</f>
        <v>436441</v>
      </c>
      <c r="W40" s="148">
        <f>+'(令和5年4月)'!W21</f>
        <v>5791.626</v>
      </c>
      <c r="X40" s="149">
        <f>+'(令和5年4月)'!X21</f>
        <v>1289363</v>
      </c>
      <c r="Y40" s="150">
        <f>+'(令和5年4月)'!Y21</f>
        <v>103756.378</v>
      </c>
      <c r="Z40" s="151">
        <f>+'(令和5年4月)'!Z21</f>
        <v>23781425</v>
      </c>
    </row>
    <row r="41" spans="1:26" ht="18.95" customHeight="1">
      <c r="A41" s="22" t="s">
        <v>52</v>
      </c>
      <c r="B41" s="191"/>
      <c r="C41" s="22"/>
      <c r="D41" s="82" t="s">
        <v>24</v>
      </c>
      <c r="E41" s="148">
        <f>+'(令和5年4月)'!E22</f>
        <v>2009.4080000000001</v>
      </c>
      <c r="F41" s="149">
        <f>+'(令和5年4月)'!F22</f>
        <v>364212</v>
      </c>
      <c r="G41" s="148">
        <f>+'(令和5年4月)'!G22</f>
        <v>1753.876</v>
      </c>
      <c r="H41" s="149">
        <f>+'(令和5年4月)'!H22</f>
        <v>747762</v>
      </c>
      <c r="I41" s="148">
        <f>+'(令和5年4月)'!I22</f>
        <v>4395</v>
      </c>
      <c r="J41" s="149">
        <f>+'(令和5年4月)'!J22</f>
        <v>3499334.3</v>
      </c>
      <c r="K41" s="148">
        <f>+'(令和5年4月)'!K22</f>
        <v>7945.299999999999</v>
      </c>
      <c r="L41" s="149">
        <f>+'(令和5年4月)'!L22</f>
        <v>5156556</v>
      </c>
      <c r="M41" s="148">
        <f>+'(令和5年4月)'!M22</f>
        <v>17513.612</v>
      </c>
      <c r="N41" s="149">
        <f>+'(令和5年4月)'!N22</f>
        <v>3636880.25</v>
      </c>
      <c r="O41" s="148">
        <f>+'(令和5年4月)'!O22</f>
        <v>4698</v>
      </c>
      <c r="P41" s="149">
        <f>+'(令和5年4月)'!P22</f>
        <v>1356411</v>
      </c>
      <c r="Q41" s="148">
        <f>+'(令和5年4月)'!Q22</f>
        <v>61350.5</v>
      </c>
      <c r="R41" s="149">
        <f>+'(令和5年4月)'!R22</f>
        <v>11195133.1</v>
      </c>
      <c r="S41" s="144">
        <f>+'(令和5年4月)'!S22</f>
        <v>33714</v>
      </c>
      <c r="T41" s="145">
        <f>+'(令和5年4月)'!T22</f>
        <v>3689119</v>
      </c>
      <c r="U41" s="148">
        <f>+'(令和5年4月)'!U22</f>
        <v>5394.2</v>
      </c>
      <c r="V41" s="149">
        <f>+'(令和5年4月)'!V22</f>
        <v>2128360.5</v>
      </c>
      <c r="W41" s="148">
        <f>+'(令和5年4月)'!W22</f>
        <v>7986.908999999999</v>
      </c>
      <c r="X41" s="149">
        <f>+'(令和5年4月)'!X22</f>
        <v>2078919.5</v>
      </c>
      <c r="Y41" s="150">
        <f>+'(令和5年4月)'!Y22</f>
        <v>146760.805</v>
      </c>
      <c r="Z41" s="151">
        <f>+'(令和5年4月)'!Z22</f>
        <v>33852687.65</v>
      </c>
    </row>
    <row r="42" spans="1:26" ht="18.95" customHeight="1" thickBot="1">
      <c r="A42" s="22"/>
      <c r="B42" s="191"/>
      <c r="C42" s="22"/>
      <c r="D42" s="89" t="s">
        <v>44</v>
      </c>
      <c r="E42" s="193">
        <f>+'(令和5年4月)'!E23</f>
        <v>48.05060309065431</v>
      </c>
      <c r="F42" s="199">
        <f>+'(令和5年4月)'!F23</f>
        <v>0</v>
      </c>
      <c r="G42" s="193">
        <f>+'(令和5年4月)'!G23</f>
        <v>74.43522230377857</v>
      </c>
      <c r="H42" s="199">
        <f>+'(令和5年4月)'!H23</f>
        <v>0</v>
      </c>
      <c r="I42" s="193">
        <f>+'(令和5年4月)'!I23</f>
        <v>45.367583834909716</v>
      </c>
      <c r="J42" s="199">
        <f>+'(令和5年4月)'!J23</f>
        <v>0</v>
      </c>
      <c r="K42" s="193">
        <f>+'(令和5年4月)'!K23</f>
        <v>24.226392362793504</v>
      </c>
      <c r="L42" s="199">
        <f>+'(令和5年4月)'!L23</f>
        <v>0</v>
      </c>
      <c r="M42" s="193">
        <f>+'(令和5年4月)'!M23</f>
        <v>45.78490555533701</v>
      </c>
      <c r="N42" s="199">
        <f>+'(令和5年4月)'!N23</f>
        <v>0</v>
      </c>
      <c r="O42" s="193">
        <f>+'(令和5年4月)'!O23</f>
        <v>81.94342970462374</v>
      </c>
      <c r="P42" s="199">
        <f>+'(令和5年4月)'!P23</f>
        <v>0</v>
      </c>
      <c r="Q42" s="193">
        <f>+'(令和5年4月)'!Q23</f>
        <v>45.14835605453087</v>
      </c>
      <c r="R42" s="199">
        <f>+'(令和5年4月)'!R23</f>
        <v>0</v>
      </c>
      <c r="S42" s="193">
        <f>+'(令和5年4月)'!S23</f>
        <v>159.69757970132486</v>
      </c>
      <c r="T42" s="199">
        <f>+'(令和5年4月)'!T23</f>
        <v>0</v>
      </c>
      <c r="U42" s="193">
        <f>+'(令和5年4月)'!U23</f>
        <v>70.88429917786245</v>
      </c>
      <c r="V42" s="199">
        <f>+'(令和5年4月)'!V23</f>
        <v>0</v>
      </c>
      <c r="W42" s="193">
        <f>+'(令和5年4月)'!W23</f>
        <v>74.07195444338114</v>
      </c>
      <c r="X42" s="199">
        <f>+'(令和5年4月)'!X23</f>
        <v>0</v>
      </c>
      <c r="Y42" s="193">
        <f>+'(令和5年4月)'!Y23</f>
        <v>73.76998399830417</v>
      </c>
      <c r="Z42" s="199">
        <f>+'(令和5年4月)'!Z23</f>
        <v>0</v>
      </c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3.7645686456779117</v>
      </c>
      <c r="F46" s="199"/>
      <c r="G46" s="193">
        <f>G23-G42</f>
        <v>-11.706832061012896</v>
      </c>
      <c r="H46" s="199"/>
      <c r="I46" s="193">
        <f>I23-I42</f>
        <v>0.8000196397964672</v>
      </c>
      <c r="J46" s="199"/>
      <c r="K46" s="193">
        <f>K23-K42</f>
        <v>-0.36555296116366875</v>
      </c>
      <c r="L46" s="199"/>
      <c r="M46" s="193">
        <f>M23-M42</f>
        <v>0.27329629567988434</v>
      </c>
      <c r="N46" s="199"/>
      <c r="O46" s="193">
        <f t="shared" si="18"/>
        <v>2.5846342011992647</v>
      </c>
      <c r="P46" s="199"/>
      <c r="Q46" s="193">
        <f t="shared" si="18"/>
        <v>-1.7498997700438252</v>
      </c>
      <c r="R46" s="199"/>
      <c r="S46" s="193">
        <f t="shared" si="18"/>
        <v>-25.90518807643545</v>
      </c>
      <c r="T46" s="199"/>
      <c r="U46" s="193">
        <f t="shared" si="18"/>
        <v>-12.84344104738711</v>
      </c>
      <c r="V46" s="199"/>
      <c r="W46" s="193">
        <f t="shared" si="18"/>
        <v>0.32423354702964957</v>
      </c>
      <c r="X46" s="199"/>
      <c r="Y46" s="193">
        <f t="shared" si="18"/>
        <v>-6.214976965502899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74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48.05060309065431</v>
      </c>
      <c r="F23" s="175"/>
      <c r="G23" s="174">
        <f>(G20+G21)/(G22+G41)*100</f>
        <v>74.43522230377857</v>
      </c>
      <c r="H23" s="175"/>
      <c r="I23" s="174">
        <f>(I20+I21)/(I22+I41)*100</f>
        <v>45.367583834909716</v>
      </c>
      <c r="J23" s="175"/>
      <c r="K23" s="174">
        <f>(K20+K21)/(K22+K41)*100</f>
        <v>24.226392362793504</v>
      </c>
      <c r="L23" s="175"/>
      <c r="M23" s="174">
        <f>(M20+M21)/(M22+M41)*100</f>
        <v>45.78490555533701</v>
      </c>
      <c r="N23" s="175"/>
      <c r="O23" s="174">
        <f>(O20+O21)/(O22+O41)*100</f>
        <v>81.94342970462374</v>
      </c>
      <c r="P23" s="175"/>
      <c r="Q23" s="174">
        <f>(Q20+Q21)/(Q22+Q41)*100</f>
        <v>45.14835605453087</v>
      </c>
      <c r="R23" s="175"/>
      <c r="S23" s="174">
        <f>(S20+S21)/(S22+S41)*100</f>
        <v>159.69757970132486</v>
      </c>
      <c r="T23" s="175"/>
      <c r="U23" s="174">
        <f>(U20+U21)/(U22+U41)*100</f>
        <v>70.88429917786245</v>
      </c>
      <c r="V23" s="175"/>
      <c r="W23" s="174">
        <f>(W20+W21)/(W22+W41)*100</f>
        <v>74.07195444338114</v>
      </c>
      <c r="X23" s="175"/>
      <c r="Y23" s="174">
        <f>(Y20+Y21)/(Y22+Y41)*100</f>
        <v>73.76998399830417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181253.38408128163</v>
      </c>
      <c r="F24" s="177"/>
      <c r="G24" s="178">
        <f>H22/G22*1000</f>
        <v>426348.2709153897</v>
      </c>
      <c r="H24" s="179"/>
      <c r="I24" s="180">
        <f>J22/I22*1000</f>
        <v>796208.0318543799</v>
      </c>
      <c r="J24" s="181"/>
      <c r="K24" s="178">
        <f>L22/K22*1000</f>
        <v>649007.0859501844</v>
      </c>
      <c r="L24" s="179"/>
      <c r="M24" s="180">
        <f>N22/M22*1000</f>
        <v>207660.2045311955</v>
      </c>
      <c r="N24" s="181"/>
      <c r="O24" s="178">
        <f>P22/O22*1000</f>
        <v>288720.945083014</v>
      </c>
      <c r="P24" s="179"/>
      <c r="Q24" s="180">
        <f>R22/Q22*1000</f>
        <v>182478.26994075027</v>
      </c>
      <c r="R24" s="181"/>
      <c r="S24" s="178">
        <f>T22/S22*1000</f>
        <v>109423.94850803821</v>
      </c>
      <c r="T24" s="179"/>
      <c r="U24" s="180">
        <f>V22/U22*1000</f>
        <v>394564.6249675577</v>
      </c>
      <c r="V24" s="181"/>
      <c r="W24" s="178">
        <f>X22/W22*1000</f>
        <v>260290.8709739901</v>
      </c>
      <c r="X24" s="179"/>
      <c r="Y24" s="180">
        <f>Z22/Y22*1000</f>
        <v>230665.7261112734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1814</v>
      </c>
      <c r="F27" s="99">
        <v>233548</v>
      </c>
      <c r="G27" s="103">
        <v>1284</v>
      </c>
      <c r="H27" s="101">
        <v>398229</v>
      </c>
      <c r="I27" s="102">
        <v>3119</v>
      </c>
      <c r="J27" s="99">
        <v>5936980</v>
      </c>
      <c r="K27" s="103">
        <v>2155</v>
      </c>
      <c r="L27" s="101">
        <v>4586997</v>
      </c>
      <c r="M27" s="102">
        <v>10676</v>
      </c>
      <c r="N27" s="99">
        <v>1899821</v>
      </c>
      <c r="O27" s="103">
        <v>5506</v>
      </c>
      <c r="P27" s="101">
        <v>1818615</v>
      </c>
      <c r="Q27" s="102">
        <v>29338</v>
      </c>
      <c r="R27" s="99">
        <v>5910182</v>
      </c>
      <c r="S27" s="103">
        <v>54312</v>
      </c>
      <c r="T27" s="101">
        <v>11855445</v>
      </c>
      <c r="U27" s="102">
        <v>4152</v>
      </c>
      <c r="V27" s="99">
        <v>1260320</v>
      </c>
      <c r="W27" s="102">
        <v>7971</v>
      </c>
      <c r="X27" s="101">
        <v>1599012</v>
      </c>
      <c r="Y27" s="124">
        <v>120327</v>
      </c>
      <c r="Z27" s="125">
        <v>35499149</v>
      </c>
    </row>
    <row r="28" spans="1:26" ht="18.95" customHeight="1">
      <c r="A28" s="22"/>
      <c r="B28" s="185"/>
      <c r="C28" s="7"/>
      <c r="D28" s="55" t="s">
        <v>22</v>
      </c>
      <c r="E28" s="106">
        <v>1206</v>
      </c>
      <c r="F28" s="107">
        <v>104749</v>
      </c>
      <c r="G28" s="110">
        <v>1241</v>
      </c>
      <c r="H28" s="109">
        <v>382710</v>
      </c>
      <c r="I28" s="106">
        <v>3142</v>
      </c>
      <c r="J28" s="107">
        <v>5671842</v>
      </c>
      <c r="K28" s="110">
        <v>1326</v>
      </c>
      <c r="L28" s="109">
        <v>2930202</v>
      </c>
      <c r="M28" s="106">
        <v>8964</v>
      </c>
      <c r="N28" s="107">
        <v>1765247</v>
      </c>
      <c r="O28" s="110">
        <v>5338</v>
      </c>
      <c r="P28" s="109">
        <v>1757485</v>
      </c>
      <c r="Q28" s="106">
        <v>28716</v>
      </c>
      <c r="R28" s="107">
        <v>6178385</v>
      </c>
      <c r="S28" s="110">
        <v>52518</v>
      </c>
      <c r="T28" s="109">
        <v>11650366</v>
      </c>
      <c r="U28" s="106">
        <v>3544</v>
      </c>
      <c r="V28" s="107">
        <v>824895</v>
      </c>
      <c r="W28" s="106">
        <v>7622</v>
      </c>
      <c r="X28" s="109">
        <v>1552537</v>
      </c>
      <c r="Y28" s="113">
        <v>113617</v>
      </c>
      <c r="Z28" s="114">
        <v>32818418</v>
      </c>
    </row>
    <row r="29" spans="1:26" ht="18.95" customHeight="1" thickBot="1">
      <c r="A29" s="22"/>
      <c r="B29" s="185"/>
      <c r="C29" s="7"/>
      <c r="D29" s="55" t="s">
        <v>24</v>
      </c>
      <c r="E29" s="113">
        <v>3761</v>
      </c>
      <c r="F29" s="114">
        <v>752407</v>
      </c>
      <c r="G29" s="117">
        <v>1222</v>
      </c>
      <c r="H29" s="116">
        <v>528743</v>
      </c>
      <c r="I29" s="113">
        <v>1929</v>
      </c>
      <c r="J29" s="114">
        <v>2078527</v>
      </c>
      <c r="K29" s="117">
        <v>4509</v>
      </c>
      <c r="L29" s="116">
        <v>6651106</v>
      </c>
      <c r="M29" s="113">
        <v>15316</v>
      </c>
      <c r="N29" s="114">
        <v>3175052</v>
      </c>
      <c r="O29" s="117">
        <v>4614</v>
      </c>
      <c r="P29" s="116">
        <v>1310036</v>
      </c>
      <c r="Q29" s="113">
        <v>60273</v>
      </c>
      <c r="R29" s="114">
        <v>10232726</v>
      </c>
      <c r="S29" s="117">
        <v>30442</v>
      </c>
      <c r="T29" s="116">
        <v>2856694</v>
      </c>
      <c r="U29" s="113">
        <v>4759</v>
      </c>
      <c r="V29" s="114">
        <v>1399336</v>
      </c>
      <c r="W29" s="113">
        <v>8212</v>
      </c>
      <c r="X29" s="116">
        <v>1941106</v>
      </c>
      <c r="Y29" s="113">
        <v>135037</v>
      </c>
      <c r="Z29" s="114">
        <v>30925733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43.7</v>
      </c>
      <c r="F30" s="204"/>
      <c r="G30" s="202">
        <v>105.2</v>
      </c>
      <c r="H30" s="204"/>
      <c r="I30" s="202">
        <v>165.7</v>
      </c>
      <c r="J30" s="204"/>
      <c r="K30" s="202">
        <v>42.5</v>
      </c>
      <c r="L30" s="204"/>
      <c r="M30" s="202">
        <v>67.8</v>
      </c>
      <c r="N30" s="204"/>
      <c r="O30" s="202">
        <v>119.8</v>
      </c>
      <c r="P30" s="204"/>
      <c r="Q30" s="202">
        <v>49</v>
      </c>
      <c r="R30" s="204"/>
      <c r="S30" s="202">
        <v>180.8</v>
      </c>
      <c r="T30" s="204"/>
      <c r="U30" s="202">
        <v>84.9</v>
      </c>
      <c r="V30" s="204"/>
      <c r="W30" s="202">
        <v>97.2</v>
      </c>
      <c r="X30" s="204"/>
      <c r="Y30" s="202">
        <v>89.3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4.35060309065431</v>
      </c>
      <c r="F34" s="189"/>
      <c r="G34" s="188">
        <f aca="true" t="shared" si="7" ref="G34">+G23-G30</f>
        <v>-30.76477769622143</v>
      </c>
      <c r="H34" s="189"/>
      <c r="I34" s="188">
        <f aca="true" t="shared" si="8" ref="I34">+I23-I30</f>
        <v>-120.33241616509028</v>
      </c>
      <c r="J34" s="189"/>
      <c r="K34" s="188">
        <f aca="true" t="shared" si="9" ref="K34">+K23-K30</f>
        <v>-18.273607637206496</v>
      </c>
      <c r="L34" s="189"/>
      <c r="M34" s="188">
        <f aca="true" t="shared" si="10" ref="M34">+M23-M30</f>
        <v>-22.015094444662985</v>
      </c>
      <c r="N34" s="189"/>
      <c r="O34" s="188">
        <f aca="true" t="shared" si="11" ref="O34">+O23-O30</f>
        <v>-37.85657029537626</v>
      </c>
      <c r="P34" s="189"/>
      <c r="Q34" s="188">
        <f aca="true" t="shared" si="12" ref="Q34">+Q23-Q30</f>
        <v>-3.851643945469128</v>
      </c>
      <c r="R34" s="189"/>
      <c r="S34" s="188">
        <f aca="true" t="shared" si="13" ref="S34">+S23-S30</f>
        <v>-21.102420298675156</v>
      </c>
      <c r="T34" s="189"/>
      <c r="U34" s="188">
        <f aca="true" t="shared" si="14" ref="U34">+U23-U30</f>
        <v>-14.01570082213756</v>
      </c>
      <c r="V34" s="189"/>
      <c r="W34" s="188">
        <f aca="true" t="shared" si="15" ref="W34">+W23-W30</f>
        <v>-23.128045556618858</v>
      </c>
      <c r="X34" s="189"/>
      <c r="Y34" s="188">
        <f aca="true" t="shared" si="16" ref="Y34">+Y23-Y30</f>
        <v>-15.530016001695827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+'(令和5年3月)'!E20</f>
        <v>1094.128</v>
      </c>
      <c r="F39" s="119">
        <f>+'(令和5年3月)'!F20</f>
        <v>123819</v>
      </c>
      <c r="G39" s="118">
        <f>+'(令和5年3月)'!G20</f>
        <v>1461</v>
      </c>
      <c r="H39" s="119">
        <f>+'(令和5年3月)'!H20</f>
        <v>524244</v>
      </c>
      <c r="I39" s="118">
        <f>+'(令和5年3月)'!I20</f>
        <v>2891</v>
      </c>
      <c r="J39" s="119">
        <f>+'(令和5年3月)'!J20</f>
        <v>3905990.6</v>
      </c>
      <c r="K39" s="118">
        <f>+'(令和5年3月)'!K20</f>
        <v>1885</v>
      </c>
      <c r="L39" s="119">
        <f>+'(令和5年3月)'!L20</f>
        <v>3631930</v>
      </c>
      <c r="M39" s="118">
        <f>+'(令和5年3月)'!M20</f>
        <v>6914</v>
      </c>
      <c r="N39" s="119">
        <f>+'(令和5年3月)'!N20</f>
        <v>1510701</v>
      </c>
      <c r="O39" s="118">
        <f>+'(令和5年3月)'!O20</f>
        <v>4180</v>
      </c>
      <c r="P39" s="119">
        <f>+'(令和5年3月)'!P20</f>
        <v>1389165</v>
      </c>
      <c r="Q39" s="118">
        <f>+'(令和5年3月)'!Q20</f>
        <v>28213</v>
      </c>
      <c r="R39" s="119">
        <f>+'(令和5年3月)'!R20</f>
        <v>5436063.2</v>
      </c>
      <c r="S39" s="120">
        <f>+'(令和5年3月)'!S20</f>
        <v>50388</v>
      </c>
      <c r="T39" s="121">
        <f>+'(令和5年3月)'!T20</f>
        <v>8915031</v>
      </c>
      <c r="U39" s="118">
        <f>+'(令和5年3月)'!U20</f>
        <v>4917</v>
      </c>
      <c r="V39" s="119">
        <f>+'(令和5年3月)'!V20</f>
        <v>1777710</v>
      </c>
      <c r="W39" s="118">
        <f>+'(令和5年3月)'!W20</f>
        <v>7555</v>
      </c>
      <c r="X39" s="119">
        <f>+'(令和5年3月)'!X20</f>
        <v>1726304</v>
      </c>
      <c r="Y39" s="104">
        <f>+'(令和5年3月)'!Y20</f>
        <v>109498.128</v>
      </c>
      <c r="Z39" s="105">
        <f>+'(令和5年3月)'!Z20</f>
        <v>28940957.8</v>
      </c>
    </row>
    <row r="40" spans="1:26" ht="18.95" customHeight="1">
      <c r="A40" s="22"/>
      <c r="B40" s="191"/>
      <c r="C40" s="22"/>
      <c r="D40" s="82" t="s">
        <v>22</v>
      </c>
      <c r="E40" s="122">
        <f>+'(令和5年3月)'!E21</f>
        <v>985.12</v>
      </c>
      <c r="F40" s="123">
        <f>+'(令和5年3月)'!F21</f>
        <v>97247</v>
      </c>
      <c r="G40" s="122">
        <f>+'(令和5年3月)'!G21</f>
        <v>1350</v>
      </c>
      <c r="H40" s="123">
        <f>+'(令和5年3月)'!H21</f>
        <v>491891</v>
      </c>
      <c r="I40" s="122">
        <f>+'(令和5年3月)'!I21</f>
        <v>3394</v>
      </c>
      <c r="J40" s="123">
        <f>+'(令和5年3月)'!J21</f>
        <v>4774400.3</v>
      </c>
      <c r="K40" s="122">
        <f>+'(令和5年3月)'!K21</f>
        <v>1938</v>
      </c>
      <c r="L40" s="123">
        <f>+'(令和5年3月)'!L21</f>
        <v>3708180</v>
      </c>
      <c r="M40" s="122">
        <f>+'(令和5年3月)'!M21</f>
        <v>7256</v>
      </c>
      <c r="N40" s="123">
        <f>+'(令和5年3月)'!N21</f>
        <v>1641495</v>
      </c>
      <c r="O40" s="122">
        <f>+'(令和5年3月)'!O21</f>
        <v>4326</v>
      </c>
      <c r="P40" s="123">
        <f>+'(令和5年3月)'!P21</f>
        <v>1432536</v>
      </c>
      <c r="Q40" s="122">
        <f>+'(令和5年3月)'!Q21</f>
        <v>28953</v>
      </c>
      <c r="R40" s="123">
        <f>+'(令和5年3月)'!R21</f>
        <v>5416865.4</v>
      </c>
      <c r="S40" s="120">
        <f>+'(令和5年3月)'!S21</f>
        <v>48309</v>
      </c>
      <c r="T40" s="121">
        <f>+'(令和5年3月)'!T21</f>
        <v>8571599</v>
      </c>
      <c r="U40" s="122">
        <f>+'(令和5年3月)'!U21</f>
        <v>4991</v>
      </c>
      <c r="V40" s="123">
        <f>+'(令和5年3月)'!V21</f>
        <v>2162023</v>
      </c>
      <c r="W40" s="122">
        <f>+'(令和5年3月)'!W21</f>
        <v>7262</v>
      </c>
      <c r="X40" s="123">
        <f>+'(令和5年3月)'!X21</f>
        <v>1707792</v>
      </c>
      <c r="Y40" s="111">
        <f>+'(令和5年3月)'!Y21</f>
        <v>108764.12</v>
      </c>
      <c r="Z40" s="112">
        <f>+'(令和5年3月)'!Z21</f>
        <v>30004028.7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+'(令和5年3月)'!E22</f>
        <v>2038.4080000000001</v>
      </c>
      <c r="F41" s="123">
        <f>+'(令和5年3月)'!F22</f>
        <v>380509</v>
      </c>
      <c r="G41" s="122">
        <f>+'(令和5年3月)'!G22</f>
        <v>1752.902</v>
      </c>
      <c r="H41" s="123">
        <f>+'(令和5年3月)'!H22</f>
        <v>757056</v>
      </c>
      <c r="I41" s="122">
        <f>+'(令和5年3月)'!I22</f>
        <v>4909</v>
      </c>
      <c r="J41" s="123">
        <f>+'(令和5年3月)'!J22</f>
        <v>3814216.3</v>
      </c>
      <c r="K41" s="122">
        <f>+'(令和5年3月)'!K22</f>
        <v>7327.299999999999</v>
      </c>
      <c r="L41" s="123">
        <f>+'(令和5年3月)'!L22</f>
        <v>3941162</v>
      </c>
      <c r="M41" s="122">
        <f>+'(令和5年3月)'!M22</f>
        <v>17261.884000000002</v>
      </c>
      <c r="N41" s="123">
        <f>+'(令和5年3月)'!N22</f>
        <v>3394031.25</v>
      </c>
      <c r="O41" s="122">
        <f>+'(令和5年3月)'!O22</f>
        <v>4883</v>
      </c>
      <c r="P41" s="123">
        <f>+'(令和5年3月)'!P22</f>
        <v>1375419</v>
      </c>
      <c r="Q41" s="122">
        <f>+'(令和5年3月)'!Q22</f>
        <v>59608.5</v>
      </c>
      <c r="R41" s="123">
        <f>+'(令和5年3月)'!R22</f>
        <v>10897853.1</v>
      </c>
      <c r="S41" s="120">
        <f>+'(令和5年3月)'!S22</f>
        <v>30369</v>
      </c>
      <c r="T41" s="121">
        <f>+'(令和5年3月)'!T22</f>
        <v>2886385</v>
      </c>
      <c r="U41" s="122">
        <f>+'(令和5年3月)'!U22</f>
        <v>5577.2</v>
      </c>
      <c r="V41" s="123">
        <f>+'(令和5年3月)'!V22</f>
        <v>1514296.5</v>
      </c>
      <c r="W41" s="122">
        <f>+'(令和5年3月)'!W22</f>
        <v>7843.941</v>
      </c>
      <c r="X41" s="123">
        <f>+'(令和5年3月)'!X22</f>
        <v>2000185.5</v>
      </c>
      <c r="Y41" s="111">
        <f>+'(令和5年3月)'!Y22</f>
        <v>141571.135</v>
      </c>
      <c r="Z41" s="112">
        <f>+'(令和5年3月)'!Z22</f>
        <v>30961113.65</v>
      </c>
    </row>
    <row r="42" spans="1:26" ht="18.95" customHeight="1" thickBot="1">
      <c r="A42" s="22"/>
      <c r="B42" s="191"/>
      <c r="C42" s="22"/>
      <c r="D42" s="89" t="s">
        <v>44</v>
      </c>
      <c r="E42" s="200">
        <f>+(E39+E40)/(E41+'(令和5年3月)'!E41)*100</f>
        <v>52.40293885187993</v>
      </c>
      <c r="F42" s="201"/>
      <c r="G42" s="200">
        <f>+(G39+G40)/(G41+'(令和5年3月)'!G41)*100</f>
        <v>82.80301307527621</v>
      </c>
      <c r="H42" s="201"/>
      <c r="I42" s="200">
        <f>+(I39+I40)/(I41+'(令和5年3月)'!I41)*100</f>
        <v>60.895262087007076</v>
      </c>
      <c r="J42" s="201"/>
      <c r="K42" s="200">
        <f>+(K39+K40)/(K41+'(令和5年3月)'!K41)*100</f>
        <v>25.993363975087714</v>
      </c>
      <c r="L42" s="201"/>
      <c r="M42" s="200">
        <f>+(M39+M40)/(M41+'(令和5年3月)'!M41)*100</f>
        <v>40.641582884392506</v>
      </c>
      <c r="N42" s="201"/>
      <c r="O42" s="200">
        <f>+(O39+O40)/(O41+'(令和5年3月)'!O41)*100</f>
        <v>85.81517352703794</v>
      </c>
      <c r="P42" s="201"/>
      <c r="Q42" s="200">
        <f>+(Q39+Q40)/(Q41+'(令和5年3月)'!Q41)*100</f>
        <v>47.65540985519811</v>
      </c>
      <c r="R42" s="201"/>
      <c r="S42" s="200">
        <f>+(S39+S40)/(S41+'(令和5年3月)'!S41)*100</f>
        <v>168.2555106633253</v>
      </c>
      <c r="T42" s="201"/>
      <c r="U42" s="200">
        <f>+(U39+U40)/(U41+'(令和5年3月)'!U41)*100</f>
        <v>88.24053293434505</v>
      </c>
      <c r="V42" s="201"/>
      <c r="W42" s="200">
        <f>+(W39+W40)/(W41+'(令和5年3月)'!W41)*100</f>
        <v>96.2462719753227</v>
      </c>
      <c r="X42" s="201"/>
      <c r="Y42" s="200">
        <f>+(Y39+Y40)/(Y41+'(令和5年3月)'!Y41)*100</f>
        <v>77.28607033458532</v>
      </c>
      <c r="Z42" s="201"/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-4.352335761225618</v>
      </c>
      <c r="F46" s="199"/>
      <c r="G46" s="193">
        <f>G23-G42</f>
        <v>-8.367790771497639</v>
      </c>
      <c r="H46" s="199"/>
      <c r="I46" s="193">
        <f>I23-I42</f>
        <v>-15.52767825209736</v>
      </c>
      <c r="J46" s="199"/>
      <c r="K46" s="193">
        <f>K23-K42</f>
        <v>-1.7669716122942098</v>
      </c>
      <c r="L46" s="199"/>
      <c r="M46" s="193">
        <f>M23-M42</f>
        <v>5.143322670944507</v>
      </c>
      <c r="N46" s="199"/>
      <c r="O46" s="193">
        <f t="shared" si="18"/>
        <v>-3.871743822414203</v>
      </c>
      <c r="P46" s="199"/>
      <c r="Q46" s="193">
        <f t="shared" si="18"/>
        <v>-2.5070538006672365</v>
      </c>
      <c r="R46" s="199"/>
      <c r="S46" s="193">
        <f t="shared" si="18"/>
        <v>-8.557930962000455</v>
      </c>
      <c r="T46" s="199"/>
      <c r="U46" s="193">
        <f t="shared" si="18"/>
        <v>-17.35623375648261</v>
      </c>
      <c r="V46" s="199"/>
      <c r="W46" s="193">
        <f t="shared" si="18"/>
        <v>-22.174317531941554</v>
      </c>
      <c r="X46" s="199"/>
      <c r="Y46" s="193">
        <f t="shared" si="18"/>
        <v>-3.5160863362811483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73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52.40293885187993</v>
      </c>
      <c r="F23" s="175"/>
      <c r="G23" s="174">
        <f>(G20+G21)/(G22+G41)*100</f>
        <v>82.80301307527621</v>
      </c>
      <c r="H23" s="175"/>
      <c r="I23" s="174">
        <f>(I20+I21)/(I22+I41)*100</f>
        <v>60.895262087007076</v>
      </c>
      <c r="J23" s="175"/>
      <c r="K23" s="174">
        <f>(K20+K21)/(K22+K41)*100</f>
        <v>25.993363975087714</v>
      </c>
      <c r="L23" s="175"/>
      <c r="M23" s="174">
        <f>(M20+M21)/(M22+M41)*100</f>
        <v>40.641582884392506</v>
      </c>
      <c r="N23" s="175"/>
      <c r="O23" s="174">
        <f>(O20+O21)/(O22+O41)*100</f>
        <v>85.81517352703794</v>
      </c>
      <c r="P23" s="175"/>
      <c r="Q23" s="174">
        <f>(Q20+Q21)/(Q22+Q41)*100</f>
        <v>47.65540985519811</v>
      </c>
      <c r="R23" s="175"/>
      <c r="S23" s="174">
        <f>(S20+S21)/(S22+S41)*100</f>
        <v>168.2555106633253</v>
      </c>
      <c r="T23" s="175"/>
      <c r="U23" s="174">
        <f>(U20+U21)/(U22+U41)*100</f>
        <v>88.24053293434505</v>
      </c>
      <c r="V23" s="175"/>
      <c r="W23" s="174">
        <f>(W20+W21)/(W22+W41)*100</f>
        <v>96.2462719753227</v>
      </c>
      <c r="X23" s="175"/>
      <c r="Y23" s="174">
        <f>(Y20+Y21)/(Y22+Y41)*100</f>
        <v>77.28607033458532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186669.69517388075</v>
      </c>
      <c r="F24" s="177"/>
      <c r="G24" s="178">
        <f>H22/G22*1000</f>
        <v>431887.2361375593</v>
      </c>
      <c r="H24" s="179"/>
      <c r="I24" s="180">
        <f>J22/I22*1000</f>
        <v>776984.3756365858</v>
      </c>
      <c r="J24" s="181"/>
      <c r="K24" s="178">
        <f>L22/K22*1000</f>
        <v>537873.7051847202</v>
      </c>
      <c r="L24" s="179"/>
      <c r="M24" s="180">
        <f>N22/M22*1000</f>
        <v>196619.9778656837</v>
      </c>
      <c r="N24" s="181"/>
      <c r="O24" s="178">
        <f>P22/O22*1000</f>
        <v>281674.9948801966</v>
      </c>
      <c r="P24" s="179"/>
      <c r="Q24" s="180">
        <f>R22/Q22*1000</f>
        <v>182823.81036261606</v>
      </c>
      <c r="R24" s="181"/>
      <c r="S24" s="178">
        <f>T22/S22*1000</f>
        <v>95043.7946590273</v>
      </c>
      <c r="T24" s="179"/>
      <c r="U24" s="180">
        <f>V22/U22*1000</f>
        <v>271515.5454349853</v>
      </c>
      <c r="V24" s="181"/>
      <c r="W24" s="178">
        <f>X22/W22*1000</f>
        <v>254997.5197416707</v>
      </c>
      <c r="X24" s="179"/>
      <c r="Y24" s="180">
        <f>Z22/Y22*1000</f>
        <v>218696.5135936785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1734</v>
      </c>
      <c r="F27" s="99">
        <v>239031</v>
      </c>
      <c r="G27" s="103">
        <v>1037</v>
      </c>
      <c r="H27" s="101">
        <v>352921</v>
      </c>
      <c r="I27" s="102">
        <v>2934</v>
      </c>
      <c r="J27" s="99">
        <v>5848721</v>
      </c>
      <c r="K27" s="103">
        <v>1692</v>
      </c>
      <c r="L27" s="101">
        <v>3436378</v>
      </c>
      <c r="M27" s="102">
        <v>8675</v>
      </c>
      <c r="N27" s="99">
        <v>2095663</v>
      </c>
      <c r="O27" s="103">
        <v>4994</v>
      </c>
      <c r="P27" s="101">
        <v>1614810</v>
      </c>
      <c r="Q27" s="102">
        <v>29495</v>
      </c>
      <c r="R27" s="99">
        <v>5886224</v>
      </c>
      <c r="S27" s="103">
        <v>48976</v>
      </c>
      <c r="T27" s="101">
        <v>10337793</v>
      </c>
      <c r="U27" s="102">
        <v>4984</v>
      </c>
      <c r="V27" s="99">
        <v>1531048</v>
      </c>
      <c r="W27" s="102">
        <v>8839</v>
      </c>
      <c r="X27" s="101">
        <v>1892756</v>
      </c>
      <c r="Y27" s="124">
        <v>113360</v>
      </c>
      <c r="Z27" s="125">
        <v>33235345</v>
      </c>
    </row>
    <row r="28" spans="1:26" ht="18.95" customHeight="1">
      <c r="A28" s="22"/>
      <c r="B28" s="185"/>
      <c r="C28" s="7"/>
      <c r="D28" s="55" t="s">
        <v>22</v>
      </c>
      <c r="E28" s="126">
        <v>995</v>
      </c>
      <c r="F28" s="107">
        <v>91440</v>
      </c>
      <c r="G28" s="108">
        <v>923</v>
      </c>
      <c r="H28" s="109">
        <v>316405</v>
      </c>
      <c r="I28" s="106">
        <v>3224</v>
      </c>
      <c r="J28" s="107">
        <v>5874108</v>
      </c>
      <c r="K28" s="108">
        <v>811</v>
      </c>
      <c r="L28" s="109">
        <v>1971094</v>
      </c>
      <c r="M28" s="106">
        <v>9857</v>
      </c>
      <c r="N28" s="107">
        <v>1929725</v>
      </c>
      <c r="O28" s="110">
        <v>5091</v>
      </c>
      <c r="P28" s="109">
        <v>1630821</v>
      </c>
      <c r="Q28" s="106">
        <v>30743</v>
      </c>
      <c r="R28" s="107">
        <v>6127578</v>
      </c>
      <c r="S28" s="110">
        <v>48697</v>
      </c>
      <c r="T28" s="109">
        <v>10254929</v>
      </c>
      <c r="U28" s="106">
        <v>4316</v>
      </c>
      <c r="V28" s="107">
        <v>1674858</v>
      </c>
      <c r="W28" s="106">
        <v>9372</v>
      </c>
      <c r="X28" s="109">
        <v>1925560</v>
      </c>
      <c r="Y28" s="113">
        <v>114029</v>
      </c>
      <c r="Z28" s="114">
        <v>31796518</v>
      </c>
    </row>
    <row r="29" spans="1:26" ht="18.95" customHeight="1" thickBot="1">
      <c r="A29" s="22"/>
      <c r="B29" s="185"/>
      <c r="C29" s="7"/>
      <c r="D29" s="55" t="s">
        <v>24</v>
      </c>
      <c r="E29" s="113">
        <v>3153</v>
      </c>
      <c r="F29" s="114">
        <v>623608</v>
      </c>
      <c r="G29" s="117">
        <v>1179</v>
      </c>
      <c r="H29" s="116">
        <v>513224</v>
      </c>
      <c r="I29" s="113">
        <v>1849</v>
      </c>
      <c r="J29" s="114">
        <v>1783704</v>
      </c>
      <c r="K29" s="117">
        <v>3680</v>
      </c>
      <c r="L29" s="116">
        <v>4994311</v>
      </c>
      <c r="M29" s="113">
        <v>13642</v>
      </c>
      <c r="N29" s="114">
        <v>3043285</v>
      </c>
      <c r="O29" s="117">
        <v>4439</v>
      </c>
      <c r="P29" s="116">
        <v>1248308</v>
      </c>
      <c r="Q29" s="113">
        <v>58185</v>
      </c>
      <c r="R29" s="114">
        <v>10166948</v>
      </c>
      <c r="S29" s="117">
        <v>28648</v>
      </c>
      <c r="T29" s="116">
        <v>2651615</v>
      </c>
      <c r="U29" s="113">
        <v>4305</v>
      </c>
      <c r="V29" s="114">
        <v>977801</v>
      </c>
      <c r="W29" s="113">
        <v>7828</v>
      </c>
      <c r="X29" s="116">
        <v>1869869</v>
      </c>
      <c r="Y29" s="113">
        <v>126908</v>
      </c>
      <c r="Z29" s="114">
        <v>27872673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42.8</v>
      </c>
      <c r="F30" s="204"/>
      <c r="G30" s="202">
        <v>89.5</v>
      </c>
      <c r="H30" s="204"/>
      <c r="I30" s="202">
        <v>150.5</v>
      </c>
      <c r="J30" s="204"/>
      <c r="K30" s="202">
        <v>53.8</v>
      </c>
      <c r="L30" s="204"/>
      <c r="M30" s="202">
        <v>70.2</v>
      </c>
      <c r="N30" s="204"/>
      <c r="O30" s="202">
        <v>124.3</v>
      </c>
      <c r="P30" s="204"/>
      <c r="Q30" s="202">
        <v>52.4</v>
      </c>
      <c r="R30" s="204"/>
      <c r="S30" s="202">
        <v>178.1</v>
      </c>
      <c r="T30" s="204"/>
      <c r="U30" s="202">
        <v>88</v>
      </c>
      <c r="V30" s="204"/>
      <c r="W30" s="202">
        <v>108.5</v>
      </c>
      <c r="X30" s="204"/>
      <c r="Y30" s="202">
        <v>87.9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85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9.602938851879934</v>
      </c>
      <c r="F34" s="189"/>
      <c r="G34" s="188">
        <f aca="true" t="shared" si="5" ref="G34">+G23-G30</f>
        <v>-6.696986924723788</v>
      </c>
      <c r="H34" s="189"/>
      <c r="I34" s="188">
        <f aca="true" t="shared" si="6" ref="I34">+I23-I30</f>
        <v>-89.60473791299293</v>
      </c>
      <c r="J34" s="189"/>
      <c r="K34" s="188">
        <f aca="true" t="shared" si="7" ref="K34">+K23-K30</f>
        <v>-27.806636024912283</v>
      </c>
      <c r="L34" s="189"/>
      <c r="M34" s="188">
        <f aca="true" t="shared" si="8" ref="M34">+M23-M30</f>
        <v>-29.558417115607497</v>
      </c>
      <c r="N34" s="189"/>
      <c r="O34" s="188">
        <f aca="true" t="shared" si="9" ref="O34">+O23-O30</f>
        <v>-38.484826472962055</v>
      </c>
      <c r="P34" s="189"/>
      <c r="Q34" s="188">
        <f aca="true" t="shared" si="10" ref="Q34">+Q23-Q30</f>
        <v>-4.74459014480189</v>
      </c>
      <c r="R34" s="189"/>
      <c r="S34" s="188">
        <f aca="true" t="shared" si="11" ref="S34">+S23-S30</f>
        <v>-9.844489336674684</v>
      </c>
      <c r="T34" s="189"/>
      <c r="U34" s="188">
        <f aca="true" t="shared" si="12" ref="U34">+U23-U30</f>
        <v>0.24053293434505463</v>
      </c>
      <c r="V34" s="189"/>
      <c r="W34" s="188">
        <f aca="true" t="shared" si="13" ref="W34">+W23-W30</f>
        <v>-12.2537280246773</v>
      </c>
      <c r="X34" s="189"/>
      <c r="Y34" s="188">
        <f aca="true" t="shared" si="14" ref="Y34">+Y23-Y30</f>
        <v>-10.613929665414688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+'(令和5年2月)'!E20</f>
        <v>1004</v>
      </c>
      <c r="F39" s="119">
        <f>+'(令和5年2月)'!F20</f>
        <v>97350</v>
      </c>
      <c r="G39" s="118">
        <f>+'(令和5年2月)'!G20</f>
        <v>1229.676</v>
      </c>
      <c r="H39" s="119">
        <f>+'(令和5年2月)'!H20</f>
        <v>473682</v>
      </c>
      <c r="I39" s="118">
        <f>+'(令和5年2月)'!I20</f>
        <v>3163</v>
      </c>
      <c r="J39" s="119">
        <f>+'(令和5年2月)'!J20</f>
        <v>4259004.6</v>
      </c>
      <c r="K39" s="118">
        <f>+'(令和5年2月)'!K20</f>
        <v>1634</v>
      </c>
      <c r="L39" s="119">
        <f>+'(令和5年2月)'!L20</f>
        <v>3136190</v>
      </c>
      <c r="M39" s="118">
        <f>+'(令和5年2月)'!M20</f>
        <v>7900.712</v>
      </c>
      <c r="N39" s="119">
        <f>+'(令和5年2月)'!N20</f>
        <v>1773659.5</v>
      </c>
      <c r="O39" s="118">
        <f>+'(令和5年2月)'!O20</f>
        <v>3262</v>
      </c>
      <c r="P39" s="119">
        <f>+'(令和5年2月)'!P20</f>
        <v>1163322</v>
      </c>
      <c r="Q39" s="118">
        <f>+'(令和5年2月)'!Q20</f>
        <v>23967</v>
      </c>
      <c r="R39" s="119">
        <f>+'(令和5年2月)'!R20</f>
        <v>4679499.2</v>
      </c>
      <c r="S39" s="120">
        <f>+'(令和5年2月)'!S20</f>
        <v>40723</v>
      </c>
      <c r="T39" s="121">
        <f>+'(令和5年2月)'!T20</f>
        <v>6892648</v>
      </c>
      <c r="U39" s="118">
        <f>+'(令和5年2月)'!U20</f>
        <v>3985</v>
      </c>
      <c r="V39" s="119">
        <f>+'(令和5年2月)'!V20</f>
        <v>1282688</v>
      </c>
      <c r="W39" s="118">
        <f>+'(令和5年2月)'!W20</f>
        <v>5936.284</v>
      </c>
      <c r="X39" s="119">
        <f>+'(令和5年2月)'!X20</f>
        <v>1309349</v>
      </c>
      <c r="Y39" s="104">
        <f>+'(令和5年2月)'!Y20</f>
        <v>92804.67199999999</v>
      </c>
      <c r="Z39" s="105">
        <f>+'(令和5年2月)'!Z20</f>
        <v>25067392.3</v>
      </c>
    </row>
    <row r="40" spans="1:26" ht="18.95" customHeight="1">
      <c r="A40" s="22"/>
      <c r="B40" s="191"/>
      <c r="C40" s="22"/>
      <c r="D40" s="82" t="s">
        <v>22</v>
      </c>
      <c r="E40" s="122">
        <f>+'(令和5年2月)'!E21</f>
        <v>1023.5</v>
      </c>
      <c r="F40" s="123">
        <f>+'(令和5年2月)'!F21</f>
        <v>103431</v>
      </c>
      <c r="G40" s="122">
        <f>+'(令和5年2月)'!G21</f>
        <v>1166.886</v>
      </c>
      <c r="H40" s="123">
        <f>+'(令和5年2月)'!H21</f>
        <v>440847</v>
      </c>
      <c r="I40" s="122">
        <f>+'(令和5年2月)'!I21</f>
        <v>2654</v>
      </c>
      <c r="J40" s="123">
        <f>+'(令和5年2月)'!J21</f>
        <v>4347016</v>
      </c>
      <c r="K40" s="122">
        <f>+'(令和5年2月)'!K21</f>
        <v>1216</v>
      </c>
      <c r="L40" s="123">
        <f>+'(令和5年2月)'!L21</f>
        <v>2282697</v>
      </c>
      <c r="M40" s="122">
        <f>+'(令和5年2月)'!M21</f>
        <v>7042.136</v>
      </c>
      <c r="N40" s="123">
        <f>+'(令和5年2月)'!N21</f>
        <v>1655009.5</v>
      </c>
      <c r="O40" s="122">
        <f>+'(令和5年2月)'!O21</f>
        <v>3571</v>
      </c>
      <c r="P40" s="123">
        <f>+'(令和5年2月)'!P21</f>
        <v>1201547</v>
      </c>
      <c r="Q40" s="122">
        <f>+'(令和5年2月)'!Q21</f>
        <v>25545</v>
      </c>
      <c r="R40" s="123">
        <f>+'(令和5年2月)'!R21</f>
        <v>4883459.2</v>
      </c>
      <c r="S40" s="120">
        <f>+'(令和5年2月)'!S21</f>
        <v>41108</v>
      </c>
      <c r="T40" s="121">
        <f>+'(令和5年2月)'!T21</f>
        <v>6702204</v>
      </c>
      <c r="U40" s="122">
        <f>+'(令和5年2月)'!U21</f>
        <v>3937</v>
      </c>
      <c r="V40" s="123">
        <f>+'(令和5年2月)'!V21</f>
        <v>1181751</v>
      </c>
      <c r="W40" s="122">
        <f>+'(令和5年2月)'!W21</f>
        <v>5609.134</v>
      </c>
      <c r="X40" s="123">
        <f>+'(令和5年2月)'!X21</f>
        <v>1259994</v>
      </c>
      <c r="Y40" s="111">
        <f>+'(令和5年2月)'!Y21</f>
        <v>92872.656</v>
      </c>
      <c r="Z40" s="112">
        <f>+'(令和5年2月)'!Z21</f>
        <v>24057955.7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+'(令和5年2月)'!E22</f>
        <v>1929.4</v>
      </c>
      <c r="F41" s="123">
        <f>+'(令和5年2月)'!F22</f>
        <v>353937</v>
      </c>
      <c r="G41" s="122">
        <f>+'(令和5年2月)'!G22</f>
        <v>1641.902</v>
      </c>
      <c r="H41" s="123">
        <f>+'(令和5年2月)'!H22</f>
        <v>724703</v>
      </c>
      <c r="I41" s="122">
        <f>+'(令和5年2月)'!I22</f>
        <v>5412</v>
      </c>
      <c r="J41" s="123">
        <f>+'(令和5年2月)'!J22</f>
        <v>4682626</v>
      </c>
      <c r="K41" s="122">
        <f>+'(令和5年2月)'!K22</f>
        <v>7380.3</v>
      </c>
      <c r="L41" s="123">
        <f>+'(令和5年2月)'!L22</f>
        <v>4017412</v>
      </c>
      <c r="M41" s="122">
        <f>+'(令和5年2月)'!M22</f>
        <v>17603.884000000002</v>
      </c>
      <c r="N41" s="123">
        <f>+'(令和5年2月)'!N22</f>
        <v>3524825.25</v>
      </c>
      <c r="O41" s="122">
        <f>+'(令和5年2月)'!O22</f>
        <v>5029</v>
      </c>
      <c r="P41" s="123">
        <f>+'(令和5年2月)'!P22</f>
        <v>1418790</v>
      </c>
      <c r="Q41" s="122">
        <f>+'(令和5年2月)'!Q22</f>
        <v>60348.5</v>
      </c>
      <c r="R41" s="123">
        <f>+'(令和5年2月)'!R22</f>
        <v>10878655.3</v>
      </c>
      <c r="S41" s="120">
        <f>+'(令和5年2月)'!S22</f>
        <v>28290</v>
      </c>
      <c r="T41" s="121">
        <f>+'(令和5年2月)'!T22</f>
        <v>2542953</v>
      </c>
      <c r="U41" s="122">
        <f>+'(令和5年2月)'!U22</f>
        <v>5651.2</v>
      </c>
      <c r="V41" s="123">
        <f>+'(令和5年2月)'!V22</f>
        <v>1898609.5</v>
      </c>
      <c r="W41" s="122">
        <f>+'(令和5年2月)'!W22</f>
        <v>7550.941</v>
      </c>
      <c r="X41" s="123">
        <f>+'(令和5年2月)'!X22</f>
        <v>1981673.5</v>
      </c>
      <c r="Y41" s="111">
        <f>+'(令和5年2月)'!Y22</f>
        <v>140837.12699999998</v>
      </c>
      <c r="Z41" s="112">
        <f>+'(令和5年2月)'!Z22</f>
        <v>32024184.55</v>
      </c>
    </row>
    <row r="42" spans="1:26" ht="18.95" customHeight="1" thickBot="1">
      <c r="A42" s="22"/>
      <c r="B42" s="191"/>
      <c r="C42" s="22"/>
      <c r="D42" s="89" t="s">
        <v>44</v>
      </c>
      <c r="E42" s="200">
        <f>+'(令和5年2月)'!E23</f>
        <v>52.27805997473119</v>
      </c>
      <c r="F42" s="201">
        <f>+'(令和5年2月)'!F23</f>
        <v>0</v>
      </c>
      <c r="G42" s="200">
        <f>+'(令和5年2月)'!G23</f>
        <v>74.40396098868244</v>
      </c>
      <c r="H42" s="201">
        <f>+'(令和5年2月)'!H23</f>
        <v>0</v>
      </c>
      <c r="I42" s="200">
        <f>+'(令和5年2月)'!I23</f>
        <v>56.39360155113911</v>
      </c>
      <c r="J42" s="201">
        <f>+'(令和5年2月)'!J23</f>
        <v>0</v>
      </c>
      <c r="K42" s="200">
        <f>+'(令和5年2月)'!K23</f>
        <v>19.87087417901915</v>
      </c>
      <c r="L42" s="201">
        <f>+'(令和5年2月)'!L23</f>
        <v>0</v>
      </c>
      <c r="M42" s="200">
        <f>+'(令和5年2月)'!M23</f>
        <v>43.50276419893662</v>
      </c>
      <c r="N42" s="201">
        <f>+'(令和5年2月)'!N23</f>
        <v>0</v>
      </c>
      <c r="O42" s="200">
        <f>+'(令和5年2月)'!O23</f>
        <v>65.91106395292756</v>
      </c>
      <c r="P42" s="201">
        <f>+'(令和5年2月)'!P23</f>
        <v>0</v>
      </c>
      <c r="Q42" s="200">
        <f>+'(令和5年2月)'!Q23</f>
        <v>40.492332856266614</v>
      </c>
      <c r="R42" s="201">
        <f>+'(令和5年2月)'!R23</f>
        <v>0</v>
      </c>
      <c r="S42" s="200">
        <f>+'(令和5年2月)'!S23</f>
        <v>143.65136487316775</v>
      </c>
      <c r="T42" s="201">
        <f>+'(令和5年2月)'!T23</f>
        <v>0</v>
      </c>
      <c r="U42" s="200">
        <f>+'(令和5年2月)'!U23</f>
        <v>70.39024736991755</v>
      </c>
      <c r="V42" s="201">
        <f>+'(令和5年2月)'!V23</f>
        <v>0</v>
      </c>
      <c r="W42" s="200">
        <f>+'(令和5年2月)'!W23</f>
        <v>78.14299440423014</v>
      </c>
      <c r="X42" s="201">
        <f>+'(令和5年2月)'!X23</f>
        <v>0</v>
      </c>
      <c r="Y42" s="200">
        <f>+'(令和5年2月)'!Y23</f>
        <v>65.90326296762076</v>
      </c>
      <c r="Z42" s="201">
        <f>+'(令和5年2月)'!Z23</f>
        <v>0</v>
      </c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91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91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0.12487887714873835</v>
      </c>
      <c r="F46" s="199"/>
      <c r="G46" s="193">
        <f>G23-G42</f>
        <v>8.39905208659377</v>
      </c>
      <c r="H46" s="199"/>
      <c r="I46" s="193">
        <f>I23-I42</f>
        <v>4.501660535867963</v>
      </c>
      <c r="J46" s="199"/>
      <c r="K46" s="193">
        <f>K23-K42</f>
        <v>6.122489796068564</v>
      </c>
      <c r="L46" s="199"/>
      <c r="M46" s="193">
        <f>M23-M42</f>
        <v>-2.861181314544112</v>
      </c>
      <c r="N46" s="199"/>
      <c r="O46" s="193">
        <f t="shared" si="16"/>
        <v>19.90410957411038</v>
      </c>
      <c r="P46" s="199"/>
      <c r="Q46" s="193">
        <f t="shared" si="16"/>
        <v>7.163076998931494</v>
      </c>
      <c r="R46" s="199"/>
      <c r="S46" s="193">
        <f t="shared" si="16"/>
        <v>24.60414579015756</v>
      </c>
      <c r="T46" s="199"/>
      <c r="U46" s="193">
        <f t="shared" si="16"/>
        <v>17.85028556442751</v>
      </c>
      <c r="V46" s="199"/>
      <c r="W46" s="193">
        <f t="shared" si="16"/>
        <v>18.103277571092562</v>
      </c>
      <c r="X46" s="199"/>
      <c r="Y46" s="193">
        <f t="shared" si="16"/>
        <v>11.382807366964556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91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72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52.27805997473119</v>
      </c>
      <c r="F23" s="175"/>
      <c r="G23" s="174">
        <f>(G20+G21)/(G22+G41)*100</f>
        <v>74.40396098868244</v>
      </c>
      <c r="H23" s="175"/>
      <c r="I23" s="174">
        <f>(I20+I21)/(I22+I41)*100</f>
        <v>56.39360155113911</v>
      </c>
      <c r="J23" s="175"/>
      <c r="K23" s="174">
        <f>(K20+K21)/(K22+K41)*100</f>
        <v>19.87087417901915</v>
      </c>
      <c r="L23" s="175"/>
      <c r="M23" s="174">
        <f>(M20+M21)/(M22+M41)*100</f>
        <v>43.50276419893662</v>
      </c>
      <c r="N23" s="175"/>
      <c r="O23" s="174">
        <f>(O20+O21)/(O22+O41)*100</f>
        <v>65.91106395292756</v>
      </c>
      <c r="P23" s="175"/>
      <c r="Q23" s="174">
        <f>(Q20+Q21)/(Q22+Q41)*100</f>
        <v>40.492332856266614</v>
      </c>
      <c r="R23" s="175"/>
      <c r="S23" s="174">
        <f>(S20+S21)/(S22+S41)*100</f>
        <v>143.65136487316775</v>
      </c>
      <c r="T23" s="175"/>
      <c r="U23" s="174">
        <f>(U20+U21)/(U22+U41)*100</f>
        <v>70.39024736991755</v>
      </c>
      <c r="V23" s="175"/>
      <c r="W23" s="174">
        <f>(W20+W21)/(W22+W41)*100</f>
        <v>78.14299440423014</v>
      </c>
      <c r="X23" s="175"/>
      <c r="Y23" s="174">
        <f>(Y20+Y21)/(Y22+Y41)*100</f>
        <v>65.90326296762076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183444.07587851144</v>
      </c>
      <c r="F24" s="177"/>
      <c r="G24" s="178">
        <f>H22/G22*1000</f>
        <v>441380.1798158477</v>
      </c>
      <c r="H24" s="179"/>
      <c r="I24" s="180">
        <f>J22/I22*1000</f>
        <v>865230.229120473</v>
      </c>
      <c r="J24" s="181"/>
      <c r="K24" s="178">
        <f>L22/K22*1000</f>
        <v>544342.6418980259</v>
      </c>
      <c r="L24" s="179"/>
      <c r="M24" s="180">
        <f>N22/M22*1000</f>
        <v>200229.97481692108</v>
      </c>
      <c r="N24" s="181"/>
      <c r="O24" s="178">
        <f>P22/O22*1000</f>
        <v>282121.69417379197</v>
      </c>
      <c r="P24" s="179"/>
      <c r="Q24" s="180">
        <f>R22/Q22*1000</f>
        <v>180263.88891190337</v>
      </c>
      <c r="R24" s="181"/>
      <c r="S24" s="178">
        <f>T22/S22*1000</f>
        <v>89888.75927889714</v>
      </c>
      <c r="T24" s="179"/>
      <c r="U24" s="180">
        <f>V22/U22*1000</f>
        <v>335965.72409399773</v>
      </c>
      <c r="V24" s="181"/>
      <c r="W24" s="178">
        <f>X22/W22*1000</f>
        <v>262440.60177400406</v>
      </c>
      <c r="X24" s="179"/>
      <c r="Y24" s="180">
        <f>Z22/Y22*1000</f>
        <v>227384.53440618684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1256</v>
      </c>
      <c r="F27" s="99">
        <v>119444</v>
      </c>
      <c r="G27" s="100">
        <v>797</v>
      </c>
      <c r="H27" s="101">
        <v>280701</v>
      </c>
      <c r="I27" s="102">
        <v>3562</v>
      </c>
      <c r="J27" s="99">
        <v>9048160</v>
      </c>
      <c r="K27" s="100">
        <v>1004</v>
      </c>
      <c r="L27" s="101">
        <v>2152062</v>
      </c>
      <c r="M27" s="102">
        <v>8741</v>
      </c>
      <c r="N27" s="99">
        <v>1887151</v>
      </c>
      <c r="O27" s="103">
        <v>4872</v>
      </c>
      <c r="P27" s="101">
        <v>1634640</v>
      </c>
      <c r="Q27" s="102">
        <v>28402</v>
      </c>
      <c r="R27" s="99">
        <v>5267689</v>
      </c>
      <c r="S27" s="103">
        <v>37913</v>
      </c>
      <c r="T27" s="101">
        <v>7998895</v>
      </c>
      <c r="U27" s="102">
        <v>3341</v>
      </c>
      <c r="V27" s="99">
        <v>1297608</v>
      </c>
      <c r="W27" s="102">
        <v>8012</v>
      </c>
      <c r="X27" s="101">
        <v>1490263</v>
      </c>
      <c r="Y27" s="102">
        <v>97900</v>
      </c>
      <c r="Z27" s="99">
        <v>31176613</v>
      </c>
    </row>
    <row r="28" spans="1:26" ht="18.95" customHeight="1">
      <c r="A28" s="22"/>
      <c r="B28" s="185"/>
      <c r="C28" s="7"/>
      <c r="D28" s="55" t="s">
        <v>22</v>
      </c>
      <c r="E28" s="106">
        <v>1668</v>
      </c>
      <c r="F28" s="107">
        <v>237249</v>
      </c>
      <c r="G28" s="108">
        <v>862</v>
      </c>
      <c r="H28" s="109">
        <v>304386</v>
      </c>
      <c r="I28" s="106">
        <v>3614</v>
      </c>
      <c r="J28" s="107">
        <v>8610879</v>
      </c>
      <c r="K28" s="110">
        <v>661</v>
      </c>
      <c r="L28" s="109">
        <v>1160150</v>
      </c>
      <c r="M28" s="106">
        <v>9965</v>
      </c>
      <c r="N28" s="107">
        <v>1735400</v>
      </c>
      <c r="O28" s="110">
        <v>4803</v>
      </c>
      <c r="P28" s="109">
        <v>1564097</v>
      </c>
      <c r="Q28" s="106">
        <v>28314</v>
      </c>
      <c r="R28" s="107">
        <v>5035280</v>
      </c>
      <c r="S28" s="110">
        <v>40600</v>
      </c>
      <c r="T28" s="109">
        <v>8093799</v>
      </c>
      <c r="U28" s="106">
        <v>3862</v>
      </c>
      <c r="V28" s="107">
        <v>1439739</v>
      </c>
      <c r="W28" s="106">
        <v>7697</v>
      </c>
      <c r="X28" s="109">
        <v>1431352</v>
      </c>
      <c r="Y28" s="113">
        <v>102046</v>
      </c>
      <c r="Z28" s="114">
        <v>29612331</v>
      </c>
    </row>
    <row r="29" spans="1:26" ht="18.95" customHeight="1" thickBot="1">
      <c r="A29" s="22"/>
      <c r="B29" s="185"/>
      <c r="C29" s="7"/>
      <c r="D29" s="55" t="s">
        <v>24</v>
      </c>
      <c r="E29" s="113">
        <v>2414</v>
      </c>
      <c r="F29" s="114">
        <v>476017</v>
      </c>
      <c r="G29" s="117">
        <v>1065</v>
      </c>
      <c r="H29" s="116">
        <v>476708</v>
      </c>
      <c r="I29" s="113">
        <v>2139</v>
      </c>
      <c r="J29" s="114">
        <v>1809091</v>
      </c>
      <c r="K29" s="117">
        <v>2799</v>
      </c>
      <c r="L29" s="116">
        <v>3529027</v>
      </c>
      <c r="M29" s="113">
        <v>14824</v>
      </c>
      <c r="N29" s="114">
        <v>2877347</v>
      </c>
      <c r="O29" s="117">
        <v>4536</v>
      </c>
      <c r="P29" s="116">
        <v>1264319</v>
      </c>
      <c r="Q29" s="113">
        <v>59433</v>
      </c>
      <c r="R29" s="114">
        <v>10408302</v>
      </c>
      <c r="S29" s="117">
        <v>28369</v>
      </c>
      <c r="T29" s="116">
        <v>2568751</v>
      </c>
      <c r="U29" s="113">
        <v>3637</v>
      </c>
      <c r="V29" s="114">
        <v>1121611</v>
      </c>
      <c r="W29" s="113">
        <v>8361</v>
      </c>
      <c r="X29" s="116">
        <v>1902673</v>
      </c>
      <c r="Y29" s="113">
        <v>127577</v>
      </c>
      <c r="Z29" s="114">
        <v>26433846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55.8</v>
      </c>
      <c r="F30" s="204"/>
      <c r="G30" s="202">
        <v>75.6</v>
      </c>
      <c r="H30" s="204"/>
      <c r="I30" s="202">
        <v>165.7</v>
      </c>
      <c r="J30" s="204"/>
      <c r="K30" s="202">
        <v>31.7</v>
      </c>
      <c r="L30" s="204"/>
      <c r="M30" s="202">
        <v>60.6</v>
      </c>
      <c r="N30" s="204"/>
      <c r="O30" s="202">
        <v>107.5</v>
      </c>
      <c r="P30" s="204"/>
      <c r="Q30" s="202">
        <v>47.7</v>
      </c>
      <c r="R30" s="204"/>
      <c r="S30" s="202">
        <v>132.1</v>
      </c>
      <c r="T30" s="204"/>
      <c r="U30" s="202">
        <v>92.4</v>
      </c>
      <c r="V30" s="204"/>
      <c r="W30" s="202">
        <v>95.7</v>
      </c>
      <c r="X30" s="204"/>
      <c r="Y30" s="202">
        <v>77.1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-3.5219400252688047</v>
      </c>
      <c r="F34" s="189"/>
      <c r="G34" s="188">
        <f aca="true" t="shared" si="7" ref="G34">+G23-G30</f>
        <v>-1.196039011317552</v>
      </c>
      <c r="H34" s="189"/>
      <c r="I34" s="188">
        <f aca="true" t="shared" si="8" ref="I34">+I23-I30</f>
        <v>-109.30639844886088</v>
      </c>
      <c r="J34" s="189"/>
      <c r="K34" s="188">
        <f aca="true" t="shared" si="9" ref="K34">+K23-K30</f>
        <v>-11.829125820980849</v>
      </c>
      <c r="L34" s="189"/>
      <c r="M34" s="188">
        <f aca="true" t="shared" si="10" ref="M34">+M23-M30</f>
        <v>-17.097235801063384</v>
      </c>
      <c r="N34" s="189"/>
      <c r="O34" s="188">
        <f aca="true" t="shared" si="11" ref="O34">+O23-O30</f>
        <v>-41.58893604707244</v>
      </c>
      <c r="P34" s="189"/>
      <c r="Q34" s="188">
        <f aca="true" t="shared" si="12" ref="Q34">+Q23-Q30</f>
        <v>-7.207667143733389</v>
      </c>
      <c r="R34" s="189"/>
      <c r="S34" s="188">
        <f aca="true" t="shared" si="13" ref="S34">+S23-S30</f>
        <v>11.551364873167756</v>
      </c>
      <c r="T34" s="189"/>
      <c r="U34" s="188">
        <f aca="true" t="shared" si="14" ref="U34">+U23-U30</f>
        <v>-22.00975263008246</v>
      </c>
      <c r="V34" s="189"/>
      <c r="W34" s="188">
        <f aca="true" t="shared" si="15" ref="W34">+W23-W30</f>
        <v>-17.557005595769866</v>
      </c>
      <c r="X34" s="189"/>
      <c r="Y34" s="188">
        <f aca="true" t="shared" si="16" ref="Y34">+Y23-Y30</f>
        <v>-11.196737032379232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+'(令和5年1月)'!E20</f>
        <v>1022.1</v>
      </c>
      <c r="F39" s="119">
        <f>+'(令和5年1月)'!F20</f>
        <v>68014</v>
      </c>
      <c r="G39" s="118">
        <f>+'(令和5年1月)'!G20</f>
        <v>1180.901</v>
      </c>
      <c r="H39" s="119">
        <f>+'(令和5年1月)'!H20</f>
        <v>444565</v>
      </c>
      <c r="I39" s="118">
        <f>+'(令和5年1月)'!I20</f>
        <v>2275</v>
      </c>
      <c r="J39" s="119">
        <f>+'(令和5年1月)'!J20</f>
        <v>4379083</v>
      </c>
      <c r="K39" s="118">
        <f>+'(令和5年1月)'!K20</f>
        <v>1278.2</v>
      </c>
      <c r="L39" s="119">
        <f>+'(令和5年1月)'!L20</f>
        <v>2400022</v>
      </c>
      <c r="M39" s="118">
        <f>+'(令和5年1月)'!M20</f>
        <v>5337.527999999999</v>
      </c>
      <c r="N39" s="119">
        <f>+'(令和5年1月)'!N20</f>
        <v>1288122.5</v>
      </c>
      <c r="O39" s="118">
        <f>+'(令和5年1月)'!O20</f>
        <v>3457</v>
      </c>
      <c r="P39" s="119">
        <f>+'(令和5年1月)'!P20</f>
        <v>1129924</v>
      </c>
      <c r="Q39" s="118">
        <f>+'(令和5年1月)'!Q20</f>
        <v>23704.6</v>
      </c>
      <c r="R39" s="119">
        <f>+'(令和5年1月)'!R20</f>
        <v>4634460.5</v>
      </c>
      <c r="S39" s="120">
        <f>+'(令和5年1月)'!S20</f>
        <v>33447</v>
      </c>
      <c r="T39" s="121">
        <f>+'(令和5年1月)'!T20</f>
        <v>5573886</v>
      </c>
      <c r="U39" s="118">
        <f>+'(令和5年1月)'!U20</f>
        <v>4554.4</v>
      </c>
      <c r="V39" s="119">
        <f>+'(令和5年1月)'!V20</f>
        <v>1386118.5</v>
      </c>
      <c r="W39" s="118">
        <f>+'(令和5年1月)'!W20</f>
        <v>5264.163</v>
      </c>
      <c r="X39" s="119">
        <f>+'(令和5年1月)'!X20</f>
        <v>1085782</v>
      </c>
      <c r="Y39" s="104">
        <f>+'(令和5年1月)'!Y20</f>
        <v>81520.89199999999</v>
      </c>
      <c r="Z39" s="105">
        <f>+'(令和5年1月)'!Z20</f>
        <v>22389977.5</v>
      </c>
    </row>
    <row r="40" spans="1:26" ht="18.95" customHeight="1">
      <c r="A40" s="22"/>
      <c r="B40" s="191"/>
      <c r="C40" s="22"/>
      <c r="D40" s="82" t="s">
        <v>22</v>
      </c>
      <c r="E40" s="122">
        <f>+'(令和5年1月)'!E21</f>
        <v>949.3</v>
      </c>
      <c r="F40" s="123">
        <f>+'(令和5年1月)'!F21</f>
        <v>122961</v>
      </c>
      <c r="G40" s="122">
        <f>+'(令和5年1月)'!G21</f>
        <v>1197.041</v>
      </c>
      <c r="H40" s="123">
        <f>+'(令和5年1月)'!H21</f>
        <v>444258</v>
      </c>
      <c r="I40" s="122">
        <f>+'(令和5年1月)'!I21</f>
        <v>2018</v>
      </c>
      <c r="J40" s="123">
        <f>+'(令和5年1月)'!J21</f>
        <v>4347331</v>
      </c>
      <c r="K40" s="122">
        <f>+'(令和5年1月)'!K21</f>
        <v>1454.6</v>
      </c>
      <c r="L40" s="123">
        <f>+'(令和5年1月)'!L21</f>
        <v>2736199</v>
      </c>
      <c r="M40" s="122">
        <f>+'(令和5年1月)'!M21</f>
        <v>7255.212</v>
      </c>
      <c r="N40" s="123">
        <f>+'(令和5年1月)'!N21</f>
        <v>1726281.75</v>
      </c>
      <c r="O40" s="122">
        <f>+'(令和5年1月)'!O21</f>
        <v>3608</v>
      </c>
      <c r="P40" s="123">
        <f>+'(令和5年1月)'!P21</f>
        <v>1214125</v>
      </c>
      <c r="Q40" s="122">
        <f>+'(令和5年1月)'!Q21</f>
        <v>24401.7</v>
      </c>
      <c r="R40" s="123">
        <f>+'(令和5年1月)'!R21</f>
        <v>4591582</v>
      </c>
      <c r="S40" s="120">
        <f>+'(令和5年1月)'!S21</f>
        <v>33937</v>
      </c>
      <c r="T40" s="121">
        <f>+'(令和5年1月)'!T21</f>
        <v>5758774</v>
      </c>
      <c r="U40" s="122">
        <f>+'(令和5年1月)'!U21</f>
        <v>3105.3</v>
      </c>
      <c r="V40" s="123">
        <f>+'(令和5年1月)'!V21</f>
        <v>646752</v>
      </c>
      <c r="W40" s="122">
        <f>+'(令和5年1月)'!W21</f>
        <v>5597.813</v>
      </c>
      <c r="X40" s="123">
        <f>+'(令和5年1月)'!X21</f>
        <v>1158934</v>
      </c>
      <c r="Y40" s="111">
        <f>+'(令和5年1月)'!Y21</f>
        <v>83523.96599999999</v>
      </c>
      <c r="Z40" s="112">
        <f>+'(令和5年1月)'!Z21</f>
        <v>22747197.75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+'(令和5年1月)'!E22</f>
        <v>1948.9</v>
      </c>
      <c r="F41" s="123">
        <f>+'(令和5年1月)'!F22</f>
        <v>360018</v>
      </c>
      <c r="G41" s="122">
        <f>+'(令和5年1月)'!G22</f>
        <v>1579.112</v>
      </c>
      <c r="H41" s="123">
        <f>+'(令和5年1月)'!H22</f>
        <v>691868</v>
      </c>
      <c r="I41" s="122">
        <f>+'(令和5年1月)'!I22</f>
        <v>4903</v>
      </c>
      <c r="J41" s="123">
        <f>+'(令和5年1月)'!J22</f>
        <v>4770637.4</v>
      </c>
      <c r="K41" s="122">
        <f>+'(令和5年1月)'!K22</f>
        <v>6962.299999999999</v>
      </c>
      <c r="L41" s="123">
        <f>+'(令和5年1月)'!L22</f>
        <v>3163919</v>
      </c>
      <c r="M41" s="122">
        <f>+'(令和5年1月)'!M22</f>
        <v>16745.308</v>
      </c>
      <c r="N41" s="123">
        <f>+'(令和5年1月)'!N22</f>
        <v>3406175.25</v>
      </c>
      <c r="O41" s="122">
        <f>+'(令和5年1月)'!O22</f>
        <v>5338</v>
      </c>
      <c r="P41" s="123">
        <f>+'(令和5年1月)'!P22</f>
        <v>1457015</v>
      </c>
      <c r="Q41" s="122">
        <f>+'(令和5年1月)'!Q22</f>
        <v>61926.5</v>
      </c>
      <c r="R41" s="123">
        <f>+'(令和5年1月)'!R22</f>
        <v>11082615.3</v>
      </c>
      <c r="S41" s="120">
        <f>+'(令和5年1月)'!S22</f>
        <v>28675</v>
      </c>
      <c r="T41" s="121">
        <f>+'(令和5年1月)'!T22</f>
        <v>2352509</v>
      </c>
      <c r="U41" s="122">
        <f>+'(令和5年1月)'!U22</f>
        <v>5603.2</v>
      </c>
      <c r="V41" s="123">
        <f>+'(令和5年1月)'!V22</f>
        <v>1797672.5</v>
      </c>
      <c r="W41" s="122">
        <f>+'(令和5年1月)'!W22</f>
        <v>7223.791</v>
      </c>
      <c r="X41" s="123">
        <f>+'(令和5年1月)'!X22</f>
        <v>1932318.5</v>
      </c>
      <c r="Y41" s="111">
        <f>+'(令和5年1月)'!Y22</f>
        <v>140905.111</v>
      </c>
      <c r="Z41" s="112">
        <f>+'(令和5年1月)'!Z22</f>
        <v>31014747.95</v>
      </c>
    </row>
    <row r="42" spans="1:26" ht="18.95" customHeight="1" thickBot="1">
      <c r="A42" s="22"/>
      <c r="B42" s="191"/>
      <c r="C42" s="22"/>
      <c r="D42" s="89" t="s">
        <v>44</v>
      </c>
      <c r="E42" s="200">
        <f>+'(令和5年1月)'!E23</f>
        <v>51.53986928104576</v>
      </c>
      <c r="F42" s="201">
        <f>+'(令和5年1月)'!F23</f>
        <v>0</v>
      </c>
      <c r="G42" s="200">
        <f>+'(令和5年1月)'!G23</f>
        <v>74.91081678093627</v>
      </c>
      <c r="H42" s="201">
        <f>+'(令和5年1月)'!H23</f>
        <v>0</v>
      </c>
      <c r="I42" s="200">
        <f>+'(令和5年1月)'!I23</f>
        <v>44.95758718190386</v>
      </c>
      <c r="J42" s="201">
        <f>+'(令和5年1月)'!J23</f>
        <v>0</v>
      </c>
      <c r="K42" s="200">
        <f>+'(令和5年1月)'!K23</f>
        <v>19.380185802425363</v>
      </c>
      <c r="L42" s="201">
        <f>+'(令和5年1月)'!L23</f>
        <v>0</v>
      </c>
      <c r="M42" s="200">
        <f>+'(令和5年1月)'!M23</f>
        <v>35.5643733248984</v>
      </c>
      <c r="N42" s="201">
        <f>+'(令和5年1月)'!N23</f>
        <v>0</v>
      </c>
      <c r="O42" s="200">
        <f>+'(令和5年1月)'!O23</f>
        <v>65.25353283458021</v>
      </c>
      <c r="P42" s="201">
        <f>+'(令和5年1月)'!P23</f>
        <v>0</v>
      </c>
      <c r="Q42" s="200">
        <f>+'(令和5年1月)'!Q23</f>
        <v>38.62405570128005</v>
      </c>
      <c r="R42" s="201">
        <f>+'(令和5年1月)'!R23</f>
        <v>0</v>
      </c>
      <c r="S42" s="200">
        <f>+'(令和5年1月)'!S23</f>
        <v>116.50069156293223</v>
      </c>
      <c r="T42" s="201">
        <f>+'(令和5年1月)'!T23</f>
        <v>0</v>
      </c>
      <c r="U42" s="200">
        <f>+'(令和5年1月)'!U23</f>
        <v>78.50224959773709</v>
      </c>
      <c r="V42" s="201">
        <f>+'(令和5年1月)'!V23</f>
        <v>0</v>
      </c>
      <c r="W42" s="200">
        <f>+'(令和5年1月)'!W23</f>
        <v>73.48491654822817</v>
      </c>
      <c r="X42" s="201">
        <f>+'(令和5年1月)'!X23</f>
        <v>0</v>
      </c>
      <c r="Y42" s="200">
        <f>+'(令和5年1月)'!Y23</f>
        <v>58.15261664132888</v>
      </c>
      <c r="Z42" s="201">
        <f>+'(令和5年1月)'!Z23</f>
        <v>0</v>
      </c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0.7381906936854321</v>
      </c>
      <c r="F46" s="199"/>
      <c r="G46" s="193">
        <f>G23-G42</f>
        <v>-0.5068557922538304</v>
      </c>
      <c r="H46" s="199"/>
      <c r="I46" s="193">
        <f>I23-I42</f>
        <v>11.436014369235252</v>
      </c>
      <c r="J46" s="199"/>
      <c r="K46" s="193">
        <f>K23-K42</f>
        <v>0.4906883765937877</v>
      </c>
      <c r="L46" s="199"/>
      <c r="M46" s="193">
        <f>M23-M42</f>
        <v>7.93839087403822</v>
      </c>
      <c r="N46" s="199"/>
      <c r="O46" s="193">
        <f t="shared" si="18"/>
        <v>0.6575311183473502</v>
      </c>
      <c r="P46" s="199"/>
      <c r="Q46" s="193">
        <f t="shared" si="18"/>
        <v>1.8682771549865649</v>
      </c>
      <c r="R46" s="199"/>
      <c r="S46" s="193">
        <f t="shared" si="18"/>
        <v>27.15067331023552</v>
      </c>
      <c r="T46" s="199"/>
      <c r="U46" s="193">
        <f t="shared" si="18"/>
        <v>-8.112002227819545</v>
      </c>
      <c r="V46" s="199"/>
      <c r="W46" s="193">
        <f t="shared" si="18"/>
        <v>4.658077856001967</v>
      </c>
      <c r="X46" s="199"/>
      <c r="Y46" s="193">
        <f t="shared" si="18"/>
        <v>7.7506463262918786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71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51.53986928104576</v>
      </c>
      <c r="F23" s="175"/>
      <c r="G23" s="174">
        <f>(G20+G21)/(G22+G41)*100</f>
        <v>74.91081678093627</v>
      </c>
      <c r="H23" s="175"/>
      <c r="I23" s="174">
        <f>(I20+I21)/(I22+I41)*100</f>
        <v>44.95758718190386</v>
      </c>
      <c r="J23" s="175"/>
      <c r="K23" s="174">
        <f>(K20+K21)/(K22+K41)*100</f>
        <v>19.380185802425363</v>
      </c>
      <c r="L23" s="175"/>
      <c r="M23" s="174">
        <f>(M20+M21)/(M22+M41)*100</f>
        <v>35.5643733248984</v>
      </c>
      <c r="N23" s="175"/>
      <c r="O23" s="174">
        <f>(O20+O21)/(O22+O41)*100</f>
        <v>65.25353283458021</v>
      </c>
      <c r="P23" s="175"/>
      <c r="Q23" s="174">
        <f>(Q20+Q21)/(Q22+Q41)*100</f>
        <v>38.62405570128005</v>
      </c>
      <c r="R23" s="175"/>
      <c r="S23" s="174">
        <f>(S20+S21)/(S22+S41)*100</f>
        <v>116.50069156293223</v>
      </c>
      <c r="T23" s="175"/>
      <c r="U23" s="174">
        <f>(U20+U21)/(U22+U41)*100</f>
        <v>78.50224959773709</v>
      </c>
      <c r="V23" s="175"/>
      <c r="W23" s="174">
        <f>(W20+W21)/(W22+W41)*100</f>
        <v>73.48491654822817</v>
      </c>
      <c r="X23" s="175"/>
      <c r="Y23" s="174">
        <f>(Y20+Y21)/(Y22+Y41)*100</f>
        <v>58.15261664132888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184728.8213864231</v>
      </c>
      <c r="F24" s="177"/>
      <c r="G24" s="178">
        <f>H22/G22*1000</f>
        <v>438137.38354214263</v>
      </c>
      <c r="H24" s="179"/>
      <c r="I24" s="180">
        <f>J22/I22*1000</f>
        <v>973003.7528044055</v>
      </c>
      <c r="J24" s="181"/>
      <c r="K24" s="178">
        <f>L22/K22*1000</f>
        <v>454435.8904385045</v>
      </c>
      <c r="L24" s="179"/>
      <c r="M24" s="180">
        <f>N22/M22*1000</f>
        <v>203410.72555966125</v>
      </c>
      <c r="N24" s="181"/>
      <c r="O24" s="178">
        <f>P22/O22*1000</f>
        <v>272951.47995503934</v>
      </c>
      <c r="P24" s="179"/>
      <c r="Q24" s="180">
        <f>R22/Q22*1000</f>
        <v>178964.01863499472</v>
      </c>
      <c r="R24" s="181"/>
      <c r="S24" s="178">
        <f>T22/S22*1000</f>
        <v>82040.41848299913</v>
      </c>
      <c r="T24" s="179"/>
      <c r="U24" s="180">
        <f>V22/U22*1000</f>
        <v>320829.61521987437</v>
      </c>
      <c r="V24" s="181"/>
      <c r="W24" s="178">
        <f>X22/W22*1000</f>
        <v>267493.68856324884</v>
      </c>
      <c r="X24" s="179"/>
      <c r="Y24" s="180">
        <f>Z22/Y22*1000</f>
        <v>220110.8797962623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1151</v>
      </c>
      <c r="F27" s="99">
        <v>108643</v>
      </c>
      <c r="G27" s="100">
        <v>829</v>
      </c>
      <c r="H27" s="101">
        <v>303429</v>
      </c>
      <c r="I27" s="102">
        <v>3510</v>
      </c>
      <c r="J27" s="99">
        <v>8384482</v>
      </c>
      <c r="K27" s="100">
        <v>880</v>
      </c>
      <c r="L27" s="101">
        <v>1592256</v>
      </c>
      <c r="M27" s="102">
        <v>8695</v>
      </c>
      <c r="N27" s="99">
        <v>1780327</v>
      </c>
      <c r="O27" s="103">
        <v>4204</v>
      </c>
      <c r="P27" s="101">
        <v>1358631</v>
      </c>
      <c r="Q27" s="102">
        <v>25902</v>
      </c>
      <c r="R27" s="99">
        <v>4721817</v>
      </c>
      <c r="S27" s="103">
        <v>34634</v>
      </c>
      <c r="T27" s="101">
        <v>7028033</v>
      </c>
      <c r="U27" s="102">
        <v>3812</v>
      </c>
      <c r="V27" s="99">
        <v>1281521</v>
      </c>
      <c r="W27" s="102">
        <v>6696</v>
      </c>
      <c r="X27" s="101">
        <v>1320612</v>
      </c>
      <c r="Y27" s="102">
        <v>90313</v>
      </c>
      <c r="Z27" s="99">
        <v>27879751</v>
      </c>
    </row>
    <row r="28" spans="1:26" ht="18.95" customHeight="1">
      <c r="A28" s="22"/>
      <c r="B28" s="185"/>
      <c r="C28" s="7"/>
      <c r="D28" s="55" t="s">
        <v>22</v>
      </c>
      <c r="E28" s="106">
        <v>1586</v>
      </c>
      <c r="F28" s="107">
        <v>221526</v>
      </c>
      <c r="G28" s="108">
        <v>695</v>
      </c>
      <c r="H28" s="109">
        <v>244354</v>
      </c>
      <c r="I28" s="106">
        <v>3648</v>
      </c>
      <c r="J28" s="107">
        <v>9146681</v>
      </c>
      <c r="K28" s="110">
        <v>1222</v>
      </c>
      <c r="L28" s="109">
        <v>2255982</v>
      </c>
      <c r="M28" s="106">
        <v>9477</v>
      </c>
      <c r="N28" s="107">
        <v>1826905</v>
      </c>
      <c r="O28" s="110">
        <v>4251</v>
      </c>
      <c r="P28" s="109">
        <v>1387111</v>
      </c>
      <c r="Q28" s="106">
        <v>24607</v>
      </c>
      <c r="R28" s="107">
        <v>4541655</v>
      </c>
      <c r="S28" s="110">
        <v>35683</v>
      </c>
      <c r="T28" s="109">
        <v>7078869</v>
      </c>
      <c r="U28" s="106">
        <v>2632</v>
      </c>
      <c r="V28" s="107">
        <v>565808</v>
      </c>
      <c r="W28" s="106">
        <v>7495</v>
      </c>
      <c r="X28" s="109">
        <v>1428857</v>
      </c>
      <c r="Y28" s="113">
        <v>91296</v>
      </c>
      <c r="Z28" s="114">
        <v>28697748</v>
      </c>
    </row>
    <row r="29" spans="1:26" ht="18.95" customHeight="1" thickBot="1">
      <c r="A29" s="22"/>
      <c r="B29" s="185"/>
      <c r="C29" s="7"/>
      <c r="D29" s="55" t="s">
        <v>24</v>
      </c>
      <c r="E29" s="113">
        <v>2826</v>
      </c>
      <c r="F29" s="114">
        <v>593822</v>
      </c>
      <c r="G29" s="117">
        <v>1130</v>
      </c>
      <c r="H29" s="116">
        <v>500393</v>
      </c>
      <c r="I29" s="113">
        <v>2191</v>
      </c>
      <c r="J29" s="114">
        <v>1371810</v>
      </c>
      <c r="K29" s="117">
        <v>2456</v>
      </c>
      <c r="L29" s="116">
        <v>2537115</v>
      </c>
      <c r="M29" s="113">
        <v>16048</v>
      </c>
      <c r="N29" s="114">
        <v>2725596</v>
      </c>
      <c r="O29" s="117">
        <v>4467</v>
      </c>
      <c r="P29" s="116">
        <v>1193776</v>
      </c>
      <c r="Q29" s="113">
        <v>59345</v>
      </c>
      <c r="R29" s="114">
        <v>10175893</v>
      </c>
      <c r="S29" s="117">
        <v>31056</v>
      </c>
      <c r="T29" s="116">
        <v>2663655</v>
      </c>
      <c r="U29" s="113">
        <v>4158</v>
      </c>
      <c r="V29" s="114">
        <v>1263742</v>
      </c>
      <c r="W29" s="113">
        <v>8046</v>
      </c>
      <c r="X29" s="116">
        <v>1843762</v>
      </c>
      <c r="Y29" s="113">
        <v>131723</v>
      </c>
      <c r="Z29" s="114">
        <v>24869564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4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-6.860130718954238</v>
      </c>
      <c r="F34" s="199"/>
      <c r="G34" s="205">
        <f aca="true" t="shared" si="7" ref="G34">+G23-G30</f>
        <v>-5.3891832190637246</v>
      </c>
      <c r="H34" s="206"/>
      <c r="I34" s="188">
        <f aca="true" t="shared" si="8" ref="I34">+I23-I30</f>
        <v>-112.54241281809614</v>
      </c>
      <c r="J34" s="199"/>
      <c r="K34" s="205">
        <f aca="true" t="shared" si="9" ref="K34">+K23-K30</f>
        <v>-50.11981419757464</v>
      </c>
      <c r="L34" s="206"/>
      <c r="M34" s="188">
        <f aca="true" t="shared" si="10" ref="M34">+M23-M30</f>
        <v>-10.8356266751016</v>
      </c>
      <c r="N34" s="199"/>
      <c r="O34" s="205">
        <f aca="true" t="shared" si="11" ref="O34">+O23-O30</f>
        <v>-45.546467165419784</v>
      </c>
      <c r="P34" s="206"/>
      <c r="Q34" s="188">
        <f aca="true" t="shared" si="12" ref="Q34">+Q23-Q30</f>
        <v>-13.675944298719948</v>
      </c>
      <c r="R34" s="199"/>
      <c r="S34" s="205">
        <f aca="true" t="shared" si="13" ref="S34">+S23-S30</f>
        <v>-33.89930843706777</v>
      </c>
      <c r="T34" s="206"/>
      <c r="U34" s="188">
        <f aca="true" t="shared" si="14" ref="U34">+U23-U30</f>
        <v>17.802249597737088</v>
      </c>
      <c r="V34" s="199"/>
      <c r="W34" s="205">
        <f aca="true" t="shared" si="15" ref="W34">+W23-W30</f>
        <v>-10.315083451771827</v>
      </c>
      <c r="X34" s="206"/>
      <c r="Y34" s="188">
        <f aca="true" t="shared" si="16" ref="Y34">+Y23-Y30</f>
        <v>-23.347383358671117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+'(令和4年12月)'!E20</f>
        <v>1066</v>
      </c>
      <c r="F39" s="119">
        <f>+'(令和4年12月)'!F20</f>
        <v>92281</v>
      </c>
      <c r="G39" s="118">
        <f>+'(令和4年12月)'!G20</f>
        <v>1488.88</v>
      </c>
      <c r="H39" s="119">
        <f>+'(令和4年12月)'!H20</f>
        <v>573939</v>
      </c>
      <c r="I39" s="118">
        <f>+'(令和4年12月)'!I20</f>
        <v>2619</v>
      </c>
      <c r="J39" s="119">
        <f>+'(令和4年12月)'!J20</f>
        <v>4537707.9</v>
      </c>
      <c r="K39" s="118">
        <f>+'(令和4年12月)'!K20</f>
        <v>2299</v>
      </c>
      <c r="L39" s="119">
        <f>+'(令和4年12月)'!L20</f>
        <v>5344886</v>
      </c>
      <c r="M39" s="118">
        <f>+'(令和4年12月)'!M20</f>
        <v>10912.048</v>
      </c>
      <c r="N39" s="119">
        <f>+'(令和4年12月)'!N20</f>
        <v>2174238</v>
      </c>
      <c r="O39" s="118">
        <f>+'(令和4年12月)'!O20</f>
        <v>4757</v>
      </c>
      <c r="P39" s="119">
        <f>+'(令和4年12月)'!P20</f>
        <v>1640444</v>
      </c>
      <c r="Q39" s="118">
        <f>+'(令和4年12月)'!Q20</f>
        <v>26869</v>
      </c>
      <c r="R39" s="119">
        <f>+'(令和4年12月)'!R20</f>
        <v>4860456</v>
      </c>
      <c r="S39" s="120">
        <f>+'(令和4年12月)'!S20</f>
        <v>59777</v>
      </c>
      <c r="T39" s="121">
        <f>+'(令和4年12月)'!T20</f>
        <v>9674862</v>
      </c>
      <c r="U39" s="118">
        <f>+'(令和4年12月)'!U20</f>
        <v>3556</v>
      </c>
      <c r="V39" s="119">
        <f>+'(令和4年12月)'!V20</f>
        <v>1093797</v>
      </c>
      <c r="W39" s="118">
        <f>+'(令和4年12月)'!W20</f>
        <v>6152.226</v>
      </c>
      <c r="X39" s="119">
        <f>+'(令和4年12月)'!X20</f>
        <v>1240395</v>
      </c>
      <c r="Y39" s="104">
        <f>+'(令和4年12月)'!Y20</f>
        <v>119496.154</v>
      </c>
      <c r="Z39" s="105">
        <f>+'(令和4年12月)'!Z20</f>
        <v>31233005.9</v>
      </c>
    </row>
    <row r="40" spans="1:26" ht="18.95" customHeight="1">
      <c r="A40" s="22"/>
      <c r="B40" s="191"/>
      <c r="C40" s="22"/>
      <c r="D40" s="82" t="s">
        <v>22</v>
      </c>
      <c r="E40" s="122">
        <f>+'(令和4年12月)'!E21</f>
        <v>1035</v>
      </c>
      <c r="F40" s="123">
        <f>+'(令和4年12月)'!F21</f>
        <v>103926</v>
      </c>
      <c r="G40" s="122">
        <f>+'(令和4年12月)'!G21</f>
        <v>1286.992</v>
      </c>
      <c r="H40" s="123">
        <f>+'(令和4年12月)'!H21</f>
        <v>481629</v>
      </c>
      <c r="I40" s="122">
        <f>+'(令和4年12月)'!I21</f>
        <v>2844</v>
      </c>
      <c r="J40" s="123">
        <f>+'(令和4年12月)'!J21</f>
        <v>4967019.3</v>
      </c>
      <c r="K40" s="122">
        <f>+'(令和4年12月)'!K21</f>
        <v>1302</v>
      </c>
      <c r="L40" s="123">
        <f>+'(令和4年12月)'!L21</f>
        <v>2950479</v>
      </c>
      <c r="M40" s="122">
        <f>+'(令和4年12月)'!M21</f>
        <v>7839.156</v>
      </c>
      <c r="N40" s="123">
        <f>+'(令和4年12月)'!N21</f>
        <v>1610615</v>
      </c>
      <c r="O40" s="122">
        <f>+'(令和4年12月)'!O21</f>
        <v>4442</v>
      </c>
      <c r="P40" s="123">
        <f>+'(令和4年12月)'!P21</f>
        <v>1518067</v>
      </c>
      <c r="Q40" s="122">
        <f>+'(令和4年12月)'!Q21</f>
        <v>24984</v>
      </c>
      <c r="R40" s="123">
        <f>+'(令和4年12月)'!R21</f>
        <v>4616449.8</v>
      </c>
      <c r="S40" s="120">
        <f>+'(令和4年12月)'!S21</f>
        <v>60936</v>
      </c>
      <c r="T40" s="121">
        <f>+'(令和4年12月)'!T21</f>
        <v>9819224</v>
      </c>
      <c r="U40" s="122">
        <f>+'(令和4年12月)'!U21</f>
        <v>3808</v>
      </c>
      <c r="V40" s="123">
        <f>+'(令和4年12月)'!V21</f>
        <v>1334115</v>
      </c>
      <c r="W40" s="122">
        <f>+'(令和4年12月)'!W21</f>
        <v>6738.106</v>
      </c>
      <c r="X40" s="123">
        <f>+'(令和4年12月)'!X21</f>
        <v>1376435</v>
      </c>
      <c r="Y40" s="111">
        <f>+'(令和4年12月)'!Y21</f>
        <v>115215.254</v>
      </c>
      <c r="Z40" s="112">
        <f>+'(令和4年12月)'!Z21</f>
        <v>28777959.1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+'(令和4年12月)'!E22</f>
        <v>1876.1</v>
      </c>
      <c r="F41" s="123">
        <f>+'(令和4年12月)'!F22</f>
        <v>414965</v>
      </c>
      <c r="G41" s="122">
        <f>+'(令和4年12月)'!G22</f>
        <v>1595.252</v>
      </c>
      <c r="H41" s="123">
        <f>+'(令和4年12月)'!H22</f>
        <v>691561</v>
      </c>
      <c r="I41" s="122">
        <f>+'(令和4年12月)'!I22</f>
        <v>4646</v>
      </c>
      <c r="J41" s="123">
        <f>+'(令和4年12月)'!J22</f>
        <v>4738885.4</v>
      </c>
      <c r="K41" s="122">
        <f>+'(令和4年12月)'!K22</f>
        <v>7138.7</v>
      </c>
      <c r="L41" s="123">
        <f>+'(令和4年12月)'!L22</f>
        <v>3500096</v>
      </c>
      <c r="M41" s="122">
        <f>+'(令和4年12月)'!M22</f>
        <v>18662.992000000002</v>
      </c>
      <c r="N41" s="123">
        <f>+'(令和4年12月)'!N22</f>
        <v>3844334.5</v>
      </c>
      <c r="O41" s="122">
        <f>+'(令和4年12月)'!O22</f>
        <v>5489</v>
      </c>
      <c r="P41" s="123">
        <f>+'(令和4年12月)'!P22</f>
        <v>1541216</v>
      </c>
      <c r="Q41" s="122">
        <f>+'(令和4年12月)'!Q22</f>
        <v>62623.600000000006</v>
      </c>
      <c r="R41" s="123">
        <f>+'(令和4年12月)'!R22</f>
        <v>11039736.8</v>
      </c>
      <c r="S41" s="120">
        <f>+'(令和4年12月)'!S22</f>
        <v>29165</v>
      </c>
      <c r="T41" s="121">
        <f>+'(令和4年12月)'!T22</f>
        <v>2537397</v>
      </c>
      <c r="U41" s="122">
        <f>+'(令和4年12月)'!U22</f>
        <v>4154.1</v>
      </c>
      <c r="V41" s="123">
        <f>+'(令和4年12月)'!V22</f>
        <v>1058306</v>
      </c>
      <c r="W41" s="122">
        <f>+'(令和4年12月)'!W22</f>
        <v>7557.441</v>
      </c>
      <c r="X41" s="123">
        <f>+'(令和4年12月)'!X22</f>
        <v>2005470.5</v>
      </c>
      <c r="Y41" s="111">
        <f>+'(令和4年12月)'!Y22</f>
        <v>142908.185</v>
      </c>
      <c r="Z41" s="112">
        <f>+'(令和4年12月)'!Z22</f>
        <v>31371968.2</v>
      </c>
    </row>
    <row r="42" spans="1:26" ht="18.95" customHeight="1" thickBot="1">
      <c r="A42" s="22"/>
      <c r="B42" s="191"/>
      <c r="C42" s="22"/>
      <c r="D42" s="89" t="s">
        <v>44</v>
      </c>
      <c r="E42" s="200">
        <f>+'(令和4年12月)'!E23</f>
        <v>56.46028162958186</v>
      </c>
      <c r="F42" s="201">
        <f>+'(令和4年12月)'!F23</f>
        <v>0</v>
      </c>
      <c r="G42" s="200">
        <f>+'(令和4年12月)'!G23</f>
        <v>92.88152107865314</v>
      </c>
      <c r="H42" s="201">
        <f>+'(令和4年12月)'!H23</f>
        <v>0</v>
      </c>
      <c r="I42" s="200">
        <f>+'(令和4年12月)'!I23</f>
        <v>57.40254281811495</v>
      </c>
      <c r="J42" s="201">
        <f>+'(令和4年12月)'!J23</f>
        <v>0</v>
      </c>
      <c r="K42" s="200">
        <f>+'(令和4年12月)'!K23</f>
        <v>27.11514713412247</v>
      </c>
      <c r="L42" s="201">
        <f>+'(令和4年12月)'!L23</f>
        <v>0</v>
      </c>
      <c r="M42" s="200">
        <f>+'(令和4年12月)'!M23</f>
        <v>54.74309881280206</v>
      </c>
      <c r="N42" s="201">
        <f>+'(令和4年12月)'!N23</f>
        <v>0</v>
      </c>
      <c r="O42" s="200">
        <f>+'(令和4年12月)'!O23</f>
        <v>86.27028040889056</v>
      </c>
      <c r="P42" s="201">
        <f>+'(令和4年12月)'!P23</f>
        <v>0</v>
      </c>
      <c r="Q42" s="200">
        <f>+'(令和4年12月)'!Q23</f>
        <v>42.03313494733394</v>
      </c>
      <c r="R42" s="201">
        <f>+'(令和4年12月)'!R23</f>
        <v>0</v>
      </c>
      <c r="S42" s="200">
        <f>+'(令和4年12月)'!S23</f>
        <v>202.9165055724588</v>
      </c>
      <c r="T42" s="201">
        <f>+'(令和4年12月)'!T23</f>
        <v>0</v>
      </c>
      <c r="U42" s="200">
        <f>+'(令和4年12月)'!U23</f>
        <v>86.02602742926567</v>
      </c>
      <c r="V42" s="201">
        <f>+'(令和4年12月)'!V23</f>
        <v>0</v>
      </c>
      <c r="W42" s="200">
        <f>+'(令和4年12月)'!W23</f>
        <v>82.10004074961455</v>
      </c>
      <c r="X42" s="201">
        <f>+'(令和4年12月)'!X23</f>
        <v>0</v>
      </c>
      <c r="Y42" s="200">
        <f>+'(令和4年12月)'!Y23</f>
        <v>83.36832584540768</v>
      </c>
      <c r="Z42" s="201">
        <f>+'(令和4年12月)'!Z23</f>
        <v>0</v>
      </c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-4.920412348536097</v>
      </c>
      <c r="F46" s="199"/>
      <c r="G46" s="193">
        <f>G23-G42</f>
        <v>-17.970704297716864</v>
      </c>
      <c r="H46" s="199"/>
      <c r="I46" s="193">
        <f>I23-I42</f>
        <v>-12.444955636211091</v>
      </c>
      <c r="J46" s="199"/>
      <c r="K46" s="193">
        <f>K23-K42</f>
        <v>-7.734961331697107</v>
      </c>
      <c r="L46" s="199"/>
      <c r="M46" s="193">
        <f>M23-M42</f>
        <v>-19.178725487903662</v>
      </c>
      <c r="N46" s="199"/>
      <c r="O46" s="193">
        <f t="shared" si="18"/>
        <v>-21.016747574310344</v>
      </c>
      <c r="P46" s="199"/>
      <c r="Q46" s="193">
        <f t="shared" si="18"/>
        <v>-3.409079246053892</v>
      </c>
      <c r="R46" s="199"/>
      <c r="S46" s="193">
        <f t="shared" si="18"/>
        <v>-86.41581400952656</v>
      </c>
      <c r="T46" s="199"/>
      <c r="U46" s="193">
        <f t="shared" si="18"/>
        <v>-7.523777831528577</v>
      </c>
      <c r="V46" s="199"/>
      <c r="W46" s="193">
        <f t="shared" si="18"/>
        <v>-8.61512420138638</v>
      </c>
      <c r="X46" s="199"/>
      <c r="Y46" s="193">
        <f t="shared" si="18"/>
        <v>-25.2157092040788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70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56.46028162958186</v>
      </c>
      <c r="F23" s="175"/>
      <c r="G23" s="174">
        <f>(G20+G21)/(G22+G41)*100</f>
        <v>92.88152107865314</v>
      </c>
      <c r="H23" s="175"/>
      <c r="I23" s="174">
        <f>(I20+I21)/(I22+I41)*100</f>
        <v>57.40254281811495</v>
      </c>
      <c r="J23" s="175"/>
      <c r="K23" s="174">
        <f>(K20+K21)/(K22+K41)*100</f>
        <v>27.11514713412247</v>
      </c>
      <c r="L23" s="175"/>
      <c r="M23" s="174">
        <f>(M20+M21)/(M22+M41)*100</f>
        <v>54.74309881280206</v>
      </c>
      <c r="N23" s="175"/>
      <c r="O23" s="174">
        <f>(O20+O21)/(O22+O41)*100</f>
        <v>86.27028040889056</v>
      </c>
      <c r="P23" s="175"/>
      <c r="Q23" s="174">
        <f>(Q20+Q21)/(Q22+Q41)*100</f>
        <v>42.03313494733394</v>
      </c>
      <c r="R23" s="175"/>
      <c r="S23" s="174">
        <f>(S20+S21)/(S22+S41)*100</f>
        <v>202.9165055724588</v>
      </c>
      <c r="T23" s="175"/>
      <c r="U23" s="174">
        <f>(U20+U21)/(U22+U41)*100</f>
        <v>86.02602742926567</v>
      </c>
      <c r="V23" s="175"/>
      <c r="W23" s="174">
        <f>(W20+W21)/(W22+W41)*100</f>
        <v>82.10004074961455</v>
      </c>
      <c r="X23" s="175"/>
      <c r="Y23" s="174">
        <f>(Y20+Y21)/(Y22+Y41)*100</f>
        <v>83.36832584540768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221184.90485581793</v>
      </c>
      <c r="F24" s="177"/>
      <c r="G24" s="178">
        <f>H22/G22*1000</f>
        <v>433512.07207387924</v>
      </c>
      <c r="H24" s="179"/>
      <c r="I24" s="180">
        <f>J22/I22*1000</f>
        <v>1019992.5527335344</v>
      </c>
      <c r="J24" s="181"/>
      <c r="K24" s="178">
        <f>L22/K22*1000</f>
        <v>490298.7938980487</v>
      </c>
      <c r="L24" s="179"/>
      <c r="M24" s="180">
        <f>N22/M22*1000</f>
        <v>205987.0410918035</v>
      </c>
      <c r="N24" s="181"/>
      <c r="O24" s="178">
        <f>P22/O22*1000</f>
        <v>280782.65622153395</v>
      </c>
      <c r="P24" s="179"/>
      <c r="Q24" s="180">
        <f>R22/Q22*1000</f>
        <v>176287.16330584636</v>
      </c>
      <c r="R24" s="181"/>
      <c r="S24" s="178">
        <f>T22/S22*1000</f>
        <v>87001.44008229041</v>
      </c>
      <c r="T24" s="179"/>
      <c r="U24" s="180">
        <f>V22/U22*1000</f>
        <v>254761.8015936063</v>
      </c>
      <c r="V24" s="181"/>
      <c r="W24" s="178">
        <f>X22/W22*1000</f>
        <v>265363.6991674828</v>
      </c>
      <c r="X24" s="179"/>
      <c r="Y24" s="180">
        <f>Z22/Y22*1000</f>
        <v>219525.34209289693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1306</v>
      </c>
      <c r="F27" s="99">
        <v>120865</v>
      </c>
      <c r="G27" s="100">
        <v>904</v>
      </c>
      <c r="H27" s="101">
        <v>290067</v>
      </c>
      <c r="I27" s="102">
        <v>3729</v>
      </c>
      <c r="J27" s="99">
        <v>8294406</v>
      </c>
      <c r="K27" s="103">
        <v>1568</v>
      </c>
      <c r="L27" s="101">
        <v>2905510</v>
      </c>
      <c r="M27" s="102">
        <v>10139</v>
      </c>
      <c r="N27" s="99">
        <v>1546214</v>
      </c>
      <c r="O27" s="103">
        <v>5348</v>
      </c>
      <c r="P27" s="101">
        <v>1842842</v>
      </c>
      <c r="Q27" s="102">
        <v>27304</v>
      </c>
      <c r="R27" s="99">
        <v>5363036</v>
      </c>
      <c r="S27" s="103">
        <v>57626</v>
      </c>
      <c r="T27" s="101">
        <v>12173400</v>
      </c>
      <c r="U27" s="102">
        <v>3116</v>
      </c>
      <c r="V27" s="99">
        <v>1002930</v>
      </c>
      <c r="W27" s="102">
        <v>8767</v>
      </c>
      <c r="X27" s="101">
        <v>1684490</v>
      </c>
      <c r="Y27" s="124">
        <v>119807</v>
      </c>
      <c r="Z27" s="125">
        <v>35223760</v>
      </c>
    </row>
    <row r="28" spans="1:26" ht="18.95" customHeight="1">
      <c r="A28" s="22"/>
      <c r="B28" s="185"/>
      <c r="C28" s="7"/>
      <c r="D28" s="55" t="s">
        <v>22</v>
      </c>
      <c r="E28" s="106">
        <v>1661</v>
      </c>
      <c r="F28" s="107">
        <v>242899</v>
      </c>
      <c r="G28" s="108">
        <v>849</v>
      </c>
      <c r="H28" s="109">
        <v>264530</v>
      </c>
      <c r="I28" s="106">
        <v>3391</v>
      </c>
      <c r="J28" s="107">
        <v>7209005</v>
      </c>
      <c r="K28" s="110">
        <v>1188</v>
      </c>
      <c r="L28" s="109">
        <v>2466190</v>
      </c>
      <c r="M28" s="106">
        <v>10897</v>
      </c>
      <c r="N28" s="107">
        <v>1918432</v>
      </c>
      <c r="O28" s="110">
        <v>5505</v>
      </c>
      <c r="P28" s="109">
        <v>1880481</v>
      </c>
      <c r="Q28" s="106">
        <v>27877</v>
      </c>
      <c r="R28" s="107">
        <v>5623875</v>
      </c>
      <c r="S28" s="110">
        <v>57943</v>
      </c>
      <c r="T28" s="109">
        <v>12208129</v>
      </c>
      <c r="U28" s="106">
        <v>3460</v>
      </c>
      <c r="V28" s="107">
        <v>1070437</v>
      </c>
      <c r="W28" s="106">
        <v>8708</v>
      </c>
      <c r="X28" s="109">
        <v>1656107</v>
      </c>
      <c r="Y28" s="113">
        <v>121479</v>
      </c>
      <c r="Z28" s="114">
        <v>34540085</v>
      </c>
    </row>
    <row r="29" spans="1:26" ht="18.95" customHeight="1" thickBot="1">
      <c r="A29" s="22"/>
      <c r="B29" s="185"/>
      <c r="C29" s="7"/>
      <c r="D29" s="55" t="s">
        <v>24</v>
      </c>
      <c r="E29" s="113">
        <v>3261</v>
      </c>
      <c r="F29" s="114">
        <v>706705</v>
      </c>
      <c r="G29" s="115">
        <v>996</v>
      </c>
      <c r="H29" s="116">
        <v>441318</v>
      </c>
      <c r="I29" s="113">
        <v>2329</v>
      </c>
      <c r="J29" s="114">
        <v>2134009</v>
      </c>
      <c r="K29" s="117">
        <v>2798</v>
      </c>
      <c r="L29" s="116">
        <v>3200841</v>
      </c>
      <c r="M29" s="113">
        <v>16830</v>
      </c>
      <c r="N29" s="114">
        <v>2772174</v>
      </c>
      <c r="O29" s="117">
        <v>4514</v>
      </c>
      <c r="P29" s="116">
        <v>1222256</v>
      </c>
      <c r="Q29" s="113">
        <v>58050</v>
      </c>
      <c r="R29" s="114">
        <v>9995731</v>
      </c>
      <c r="S29" s="117">
        <v>32105</v>
      </c>
      <c r="T29" s="116">
        <v>2714491</v>
      </c>
      <c r="U29" s="113">
        <v>2978</v>
      </c>
      <c r="V29" s="114">
        <v>548029</v>
      </c>
      <c r="W29" s="113">
        <v>8845</v>
      </c>
      <c r="X29" s="116">
        <v>1952007</v>
      </c>
      <c r="Y29" s="113">
        <v>132706</v>
      </c>
      <c r="Z29" s="114">
        <v>25687561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8">
        <f>+E23-E30</f>
        <v>-1.9397183704181415</v>
      </c>
      <c r="F34" s="199"/>
      <c r="G34" s="205">
        <f aca="true" t="shared" si="7" ref="G34">+G23-G30</f>
        <v>12.58152107865314</v>
      </c>
      <c r="H34" s="206"/>
      <c r="I34" s="188">
        <f aca="true" t="shared" si="8" ref="I34">+I23-I30</f>
        <v>-100.09745718188505</v>
      </c>
      <c r="J34" s="199"/>
      <c r="K34" s="205">
        <f aca="true" t="shared" si="9" ref="K34">+K23-K30</f>
        <v>-42.384852865877534</v>
      </c>
      <c r="L34" s="206"/>
      <c r="M34" s="188">
        <f aca="true" t="shared" si="10" ref="M34">+M23-M30</f>
        <v>8.343098812802062</v>
      </c>
      <c r="N34" s="199"/>
      <c r="O34" s="205">
        <f aca="true" t="shared" si="11" ref="O34">+O23-O30</f>
        <v>-24.52971959110944</v>
      </c>
      <c r="P34" s="206"/>
      <c r="Q34" s="188">
        <f aca="true" t="shared" si="12" ref="Q34">+Q23-Q30</f>
        <v>-10.266865052666056</v>
      </c>
      <c r="R34" s="199"/>
      <c r="S34" s="205">
        <f aca="true" t="shared" si="13" ref="S34">+S23-S30</f>
        <v>52.51650557245878</v>
      </c>
      <c r="T34" s="206"/>
      <c r="U34" s="188">
        <f aca="true" t="shared" si="14" ref="U34">+U23-U30</f>
        <v>25.326027429265665</v>
      </c>
      <c r="V34" s="199"/>
      <c r="W34" s="205">
        <f aca="true" t="shared" si="15" ref="W34">+W23-W30</f>
        <v>-1.6999592503854473</v>
      </c>
      <c r="X34" s="206"/>
      <c r="Y34" s="188">
        <f aca="true" t="shared" si="16" ref="Y34">+Y23-Y30</f>
        <v>1.868325845407682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86" t="s">
        <v>21</v>
      </c>
      <c r="E39" s="118">
        <f>+'(令和4年11月)'!E20</f>
        <v>1581.5</v>
      </c>
      <c r="F39" s="119">
        <f>+'(令和4年11月)'!F20</f>
        <v>288894</v>
      </c>
      <c r="G39" s="118">
        <f>+'(令和4年11月)'!G20</f>
        <v>1248.845</v>
      </c>
      <c r="H39" s="119">
        <f>+'(令和4年11月)'!H20</f>
        <v>456301</v>
      </c>
      <c r="I39" s="118">
        <f>+'(令和4年11月)'!I20</f>
        <v>2336</v>
      </c>
      <c r="J39" s="119">
        <f>+'(令和4年11月)'!J20</f>
        <v>3788202.2</v>
      </c>
      <c r="K39" s="118">
        <f>+'(令和4年11月)'!K20</f>
        <v>2090</v>
      </c>
      <c r="L39" s="119">
        <f>+'(令和4年11月)'!L20</f>
        <v>4438842</v>
      </c>
      <c r="M39" s="118">
        <f>+'(令和4年11月)'!M20</f>
        <v>7352.16</v>
      </c>
      <c r="N39" s="119">
        <f>+'(令和4年11月)'!N20</f>
        <v>1962257.75</v>
      </c>
      <c r="O39" s="118">
        <f>+'(令和4年11月)'!O20</f>
        <v>4400</v>
      </c>
      <c r="P39" s="119">
        <f>+'(令和4年11月)'!P20</f>
        <v>1514076</v>
      </c>
      <c r="Q39" s="118">
        <f>+'(令和4年11月)'!Q20</f>
        <v>28019.8</v>
      </c>
      <c r="R39" s="119">
        <f>+'(令和4年11月)'!R20</f>
        <v>5170517.5</v>
      </c>
      <c r="S39" s="120">
        <f>+'(令和4年11月)'!S20</f>
        <v>52965</v>
      </c>
      <c r="T39" s="121">
        <f>+'(令和4年11月)'!T20</f>
        <v>8466312</v>
      </c>
      <c r="U39" s="118">
        <f>+'(令和4年11月)'!U20</f>
        <v>4785.1</v>
      </c>
      <c r="V39" s="119">
        <f>+'(令和4年11月)'!V20</f>
        <v>1532798.5</v>
      </c>
      <c r="W39" s="118">
        <f>+'(令和4年11月)'!W20</f>
        <v>7405.842</v>
      </c>
      <c r="X39" s="119">
        <f>+'(令和4年11月)'!X20</f>
        <v>1686011.5</v>
      </c>
      <c r="Y39" s="104">
        <f>+'(令和4年11月)'!Y20</f>
        <v>112184.247</v>
      </c>
      <c r="Z39" s="105">
        <f>+'(令和4年11月)'!Z20</f>
        <v>29304212.45</v>
      </c>
    </row>
    <row r="40" spans="1:26" ht="18.95" customHeight="1">
      <c r="A40" s="22"/>
      <c r="B40" s="191"/>
      <c r="C40" s="22"/>
      <c r="D40" s="82" t="s">
        <v>22</v>
      </c>
      <c r="E40" s="122">
        <f>+'(令和4年11月)'!E21</f>
        <v>1985.4</v>
      </c>
      <c r="F40" s="123">
        <f>+'(令和4年11月)'!F21</f>
        <v>270845</v>
      </c>
      <c r="G40" s="122">
        <f>+'(令和4年11月)'!G21</f>
        <v>1372.031</v>
      </c>
      <c r="H40" s="123">
        <f>+'(令和4年11月)'!H21</f>
        <v>499116</v>
      </c>
      <c r="I40" s="122">
        <f>+'(令和4年11月)'!I21</f>
        <v>2546</v>
      </c>
      <c r="J40" s="123">
        <f>+'(令和4年11月)'!J21</f>
        <v>4221587.3</v>
      </c>
      <c r="K40" s="122">
        <f>+'(令和4年11月)'!K21</f>
        <v>1883.3</v>
      </c>
      <c r="L40" s="123">
        <f>+'(令和4年11月)'!L21</f>
        <v>4106884</v>
      </c>
      <c r="M40" s="122">
        <f>+'(令和4年11月)'!M21</f>
        <v>10245.06</v>
      </c>
      <c r="N40" s="123">
        <f>+'(令和4年11月)'!N21</f>
        <v>2312822.25</v>
      </c>
      <c r="O40" s="122">
        <f>+'(令和4年11月)'!O21</f>
        <v>4436</v>
      </c>
      <c r="P40" s="123">
        <f>+'(令和4年11月)'!P21</f>
        <v>1496114</v>
      </c>
      <c r="Q40" s="122">
        <f>+'(令和4年11月)'!Q21</f>
        <v>27814.2</v>
      </c>
      <c r="R40" s="123">
        <f>+'(令和4年11月)'!R21</f>
        <v>5125062.3</v>
      </c>
      <c r="S40" s="120">
        <f>+'(令和4年11月)'!S21</f>
        <v>52216</v>
      </c>
      <c r="T40" s="121">
        <f>+'(令和4年11月)'!T21</f>
        <v>8459042</v>
      </c>
      <c r="U40" s="122">
        <f>+'(令和4年11月)'!U21</f>
        <v>5872</v>
      </c>
      <c r="V40" s="123">
        <f>+'(令和4年11月)'!V21</f>
        <v>2194095.5</v>
      </c>
      <c r="W40" s="122">
        <f>+'(令和4年11月)'!W21</f>
        <v>7034.362</v>
      </c>
      <c r="X40" s="123">
        <f>+'(令和4年11月)'!X21</f>
        <v>1566283</v>
      </c>
      <c r="Y40" s="111">
        <f>+'(令和4年11月)'!Y21</f>
        <v>115404.353</v>
      </c>
      <c r="Z40" s="112">
        <f>+'(令和4年11月)'!Z21</f>
        <v>30251851.35</v>
      </c>
    </row>
    <row r="41" spans="1:26" ht="18.95" customHeight="1">
      <c r="A41" s="22" t="s">
        <v>52</v>
      </c>
      <c r="B41" s="191"/>
      <c r="C41" s="22"/>
      <c r="D41" s="82" t="s">
        <v>24</v>
      </c>
      <c r="E41" s="122">
        <f>+'(令和4年11月)'!E22</f>
        <v>1845.1</v>
      </c>
      <c r="F41" s="123">
        <f>+'(令和4年11月)'!F22</f>
        <v>426610</v>
      </c>
      <c r="G41" s="122">
        <f>+'(令和4年11月)'!G22</f>
        <v>1393.364</v>
      </c>
      <c r="H41" s="123">
        <f>+'(令和4年11月)'!H22</f>
        <v>599251</v>
      </c>
      <c r="I41" s="122">
        <f>+'(令和4年11月)'!I22</f>
        <v>4871</v>
      </c>
      <c r="J41" s="123">
        <f>+'(令和4年11月)'!J22</f>
        <v>5168196.8</v>
      </c>
      <c r="K41" s="122">
        <f>+'(令和4年11月)'!K22</f>
        <v>6141.7</v>
      </c>
      <c r="L41" s="123">
        <f>+'(令和4年11月)'!L22</f>
        <v>1105689</v>
      </c>
      <c r="M41" s="122">
        <f>+'(令和4年11月)'!M22</f>
        <v>15590.1</v>
      </c>
      <c r="N41" s="123">
        <f>+'(令和4年11月)'!N22</f>
        <v>3280711.5</v>
      </c>
      <c r="O41" s="122">
        <f>+'(令和4年11月)'!O22</f>
        <v>5174</v>
      </c>
      <c r="P41" s="123">
        <f>+'(令和4年11月)'!P22</f>
        <v>1418839</v>
      </c>
      <c r="Q41" s="122">
        <f>+'(令和4年11月)'!Q22</f>
        <v>60738.600000000006</v>
      </c>
      <c r="R41" s="123">
        <f>+'(令和4年11月)'!R22</f>
        <v>10795730.6</v>
      </c>
      <c r="S41" s="120">
        <f>+'(令和4年11月)'!S22</f>
        <v>30324</v>
      </c>
      <c r="T41" s="121">
        <f>+'(令和4年11月)'!T22</f>
        <v>2681759</v>
      </c>
      <c r="U41" s="122">
        <f>+'(令和4年11月)'!U22</f>
        <v>4406.1</v>
      </c>
      <c r="V41" s="123">
        <f>+'(令和4年11月)'!V22</f>
        <v>1298624</v>
      </c>
      <c r="W41" s="122">
        <f>+'(令和4年11月)'!W22</f>
        <v>8143.321000000001</v>
      </c>
      <c r="X41" s="123">
        <f>+'(令和4年11月)'!X22</f>
        <v>2141510.5</v>
      </c>
      <c r="Y41" s="111">
        <f>+'(令和4年11月)'!Y22</f>
        <v>138627.285</v>
      </c>
      <c r="Z41" s="112">
        <f>+'(令和4年11月)'!Z22</f>
        <v>28916921.4</v>
      </c>
    </row>
    <row r="42" spans="1:26" ht="18.95" customHeight="1" thickBot="1">
      <c r="A42" s="22"/>
      <c r="B42" s="191"/>
      <c r="C42" s="22"/>
      <c r="D42" s="89" t="s">
        <v>44</v>
      </c>
      <c r="E42" s="200">
        <f>+'(令和4年11月)'!E23</f>
        <v>87.122933001148</v>
      </c>
      <c r="F42" s="201">
        <f>+'(令和4年11月)'!F23</f>
        <v>0</v>
      </c>
      <c r="G42" s="200">
        <f>+'(令和4年11月)'!G23</f>
        <v>90.06712913165133</v>
      </c>
      <c r="H42" s="201">
        <f>+'(令和4年11月)'!H23</f>
        <v>0</v>
      </c>
      <c r="I42" s="200">
        <f>+'(令和4年11月)'!I23</f>
        <v>49.05546623794213</v>
      </c>
      <c r="J42" s="201">
        <f>+'(令和4年11月)'!J23</f>
        <v>0</v>
      </c>
      <c r="K42" s="200">
        <f>+'(令和4年11月)'!K23</f>
        <v>32.900544022787685</v>
      </c>
      <c r="L42" s="201">
        <f>+'(令和4年11月)'!L23</f>
        <v>0</v>
      </c>
      <c r="M42" s="200">
        <f>+'(令和4年11月)'!M23</f>
        <v>51.64549160481435</v>
      </c>
      <c r="N42" s="201">
        <f>+'(令和4年11月)'!N23</f>
        <v>0</v>
      </c>
      <c r="O42" s="200">
        <f>+'(令和4年11月)'!O23</f>
        <v>85.09244992295841</v>
      </c>
      <c r="P42" s="201">
        <f>+'(令和4年11月)'!P23</f>
        <v>0</v>
      </c>
      <c r="Q42" s="200">
        <f>+'(令和4年11月)'!Q23</f>
        <v>46.04045794728526</v>
      </c>
      <c r="R42" s="201">
        <f>+'(令和4年11月)'!R23</f>
        <v>0</v>
      </c>
      <c r="S42" s="200">
        <f>+'(令和4年11月)'!S23</f>
        <v>175.59725537988948</v>
      </c>
      <c r="T42" s="201">
        <f>+'(令和4年11月)'!T23</f>
        <v>0</v>
      </c>
      <c r="U42" s="200">
        <f>+'(令和4年11月)'!U23</f>
        <v>107.65726177127213</v>
      </c>
      <c r="V42" s="201">
        <f>+'(令和4年11月)'!V23</f>
        <v>0</v>
      </c>
      <c r="W42" s="200">
        <f>+'(令和4年11月)'!W23</f>
        <v>90.73237206130858</v>
      </c>
      <c r="X42" s="201">
        <f>+'(令和4年11月)'!X23</f>
        <v>0</v>
      </c>
      <c r="Y42" s="200">
        <f>+'(令和4年11月)'!Y23</f>
        <v>81.14408161398501</v>
      </c>
      <c r="Z42" s="201">
        <f>+'(令和4年11月)'!Z23</f>
        <v>0</v>
      </c>
    </row>
    <row r="43" spans="1:26" ht="18.95" customHeight="1">
      <c r="A43" s="22"/>
      <c r="B43" s="191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91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91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91"/>
      <c r="C46" s="46"/>
      <c r="D46" s="89" t="s">
        <v>44</v>
      </c>
      <c r="E46" s="193">
        <f>E23-E42</f>
        <v>-30.66265137156614</v>
      </c>
      <c r="F46" s="199"/>
      <c r="G46" s="193">
        <f>G23-G42</f>
        <v>2.814391947001809</v>
      </c>
      <c r="H46" s="199"/>
      <c r="I46" s="193">
        <f>I23-I42</f>
        <v>8.347076580172825</v>
      </c>
      <c r="J46" s="199"/>
      <c r="K46" s="193">
        <f>K23-K42</f>
        <v>-5.785396888665215</v>
      </c>
      <c r="L46" s="199"/>
      <c r="M46" s="193">
        <f>M23-M42</f>
        <v>3.097607207987707</v>
      </c>
      <c r="N46" s="199"/>
      <c r="O46" s="193">
        <f t="shared" si="18"/>
        <v>1.177830485932148</v>
      </c>
      <c r="P46" s="199"/>
      <c r="Q46" s="193">
        <f t="shared" si="18"/>
        <v>-4.00732299995132</v>
      </c>
      <c r="R46" s="199"/>
      <c r="S46" s="193">
        <f t="shared" si="18"/>
        <v>27.319250192569314</v>
      </c>
      <c r="T46" s="199"/>
      <c r="U46" s="193">
        <f t="shared" si="18"/>
        <v>-21.631234342006465</v>
      </c>
      <c r="V46" s="199"/>
      <c r="W46" s="193">
        <f t="shared" si="18"/>
        <v>-8.632331311694031</v>
      </c>
      <c r="X46" s="199"/>
      <c r="Y46" s="193">
        <f t="shared" si="18"/>
        <v>2.2242442314226736</v>
      </c>
      <c r="Z46" s="199"/>
      <c r="AA46" s="195"/>
      <c r="AB46" s="196"/>
      <c r="AC46" s="195"/>
      <c r="AD46" s="196"/>
      <c r="AE46" s="195"/>
      <c r="AF46" s="19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1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91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92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石川県 倉庫協会</cp:lastModifiedBy>
  <cp:lastPrinted>2022-04-13T23:29:43Z</cp:lastPrinted>
  <dcterms:created xsi:type="dcterms:W3CDTF">2016-05-20T01:46:25Z</dcterms:created>
  <dcterms:modified xsi:type="dcterms:W3CDTF">2023-09-16T06:39:25Z</dcterms:modified>
  <cp:category/>
  <cp:version/>
  <cp:contentType/>
  <cp:contentStatus/>
</cp:coreProperties>
</file>