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95" yWindow="32760" windowWidth="13395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'Sheet1'!$B$1:$M$28</definedName>
  </definedNames>
  <calcPr fullCalcOnLoad="1"/>
</workbook>
</file>

<file path=xl/sharedStrings.xml><?xml version="1.0" encoding="utf-8"?>
<sst xmlns="http://schemas.openxmlformats.org/spreadsheetml/2006/main" count="40" uniqueCount="30">
  <si>
    <t>％</t>
  </si>
  <si>
    <t>％</t>
  </si>
  <si>
    <t>.</t>
  </si>
  <si>
    <t>前年比</t>
  </si>
  <si>
    <t>全品目対比</t>
  </si>
  <si>
    <t>(当月実績)</t>
  </si>
  <si>
    <t xml:space="preserve">                                石川県倉庫協会</t>
  </si>
  <si>
    <t>繊維５品目残高調査表</t>
  </si>
  <si>
    <t>合計</t>
  </si>
  <si>
    <t>前年実績</t>
  </si>
  <si>
    <t>化学繊維糸</t>
  </si>
  <si>
    <t>その他の糸</t>
  </si>
  <si>
    <t>化学繊維織物</t>
  </si>
  <si>
    <t>その他の織物</t>
  </si>
  <si>
    <t>織物製品</t>
  </si>
  <si>
    <t>入庫</t>
  </si>
  <si>
    <t>トン数</t>
  </si>
  <si>
    <t>金額</t>
  </si>
  <si>
    <t>出庫</t>
  </si>
  <si>
    <t>残高</t>
  </si>
  <si>
    <t>前月残高</t>
  </si>
  <si>
    <t>対　　比</t>
  </si>
  <si>
    <t>前年同月残高</t>
  </si>
  <si>
    <t>対　　比</t>
  </si>
  <si>
    <t xml:space="preserve">  　　回転率 当　　　月</t>
  </si>
  <si>
    <t xml:space="preserve">  　　回転率 前  　　月</t>
  </si>
  <si>
    <t xml:space="preserve">      回転率 前年同月</t>
  </si>
  <si>
    <r>
      <t xml:space="preserve">                      （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単位：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Ｔ</t>
    </r>
    <r>
      <rPr>
        <sz val="11"/>
        <rFont val="ＭＳ Ｐゴシック"/>
        <family val="3"/>
      </rPr>
      <t xml:space="preserve">,  </t>
    </r>
    <r>
      <rPr>
        <sz val="11"/>
        <rFont val="ＭＳ Ｐゴシック"/>
        <family val="3"/>
      </rPr>
      <t>千円</t>
    </r>
    <r>
      <rPr>
        <sz val="11"/>
        <rFont val="ＭＳ Ｐゴシック"/>
        <family val="3"/>
      </rPr>
      <t xml:space="preserve">,  </t>
    </r>
    <r>
      <rPr>
        <sz val="11"/>
        <rFont val="ＭＳ Ｐゴシック"/>
        <family val="3"/>
      </rPr>
      <t>％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）</t>
    </r>
  </si>
  <si>
    <t>当月</t>
  </si>
  <si>
    <t>（令和元年7月分）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</si>
</sst>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"/>
    <numFmt numFmtId="177" formatCode="0.0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;[Red]\-#,##0.0"/>
    <numFmt numFmtId="186" formatCode="0.0_ "/>
    <numFmt numFmtId="187" formatCode="0.0%"/>
    <numFmt numFmtId="188" formatCode="#,##0_ "/>
    <numFmt numFmtId="189" formatCode="#,##0.0_ "/>
    <numFmt numFmtId="190" formatCode="0.0_);[Red]\(0.0\)"/>
    <numFmt numFmtId="191" formatCode="#,##0.0_);[Red]\(#,##0.0\)"/>
    <numFmt numFmtId="192" formatCode="#,##0_ ;[Red]\-#,##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b/>
      <u val="single"/>
      <sz val="1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 diagonalUp="1">
      <left style="thin"/>
      <right style="medium"/>
      <top style="thin"/>
      <bottom style="thin"/>
      <diagonal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 diagonalUp="1">
      <left style="thin"/>
      <right style="medium"/>
      <top style="thin"/>
      <bottom style="medium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 diagonalUp="1">
      <left style="thin"/>
      <right style="medium"/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184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38" fontId="6" fillId="0" borderId="11" xfId="48" applyFont="1" applyBorder="1" applyAlignment="1">
      <alignment/>
    </xf>
    <xf numFmtId="184" fontId="6" fillId="0" borderId="0" xfId="0" applyNumberFormat="1" applyFont="1" applyAlignment="1">
      <alignment horizontal="center"/>
    </xf>
    <xf numFmtId="184" fontId="6" fillId="0" borderId="12" xfId="0" applyNumberFormat="1" applyFont="1" applyBorder="1" applyAlignment="1">
      <alignment/>
    </xf>
    <xf numFmtId="185" fontId="6" fillId="0" borderId="13" xfId="48" applyNumberFormat="1" applyFont="1" applyBorder="1" applyAlignment="1">
      <alignment/>
    </xf>
    <xf numFmtId="38" fontId="6" fillId="0" borderId="12" xfId="48" applyFont="1" applyBorder="1" applyAlignment="1">
      <alignment/>
    </xf>
    <xf numFmtId="184" fontId="6" fillId="0" borderId="13" xfId="0" applyNumberFormat="1" applyFont="1" applyBorder="1" applyAlignment="1">
      <alignment/>
    </xf>
    <xf numFmtId="38" fontId="6" fillId="0" borderId="13" xfId="48" applyFont="1" applyBorder="1" applyAlignment="1">
      <alignment/>
    </xf>
    <xf numFmtId="38" fontId="6" fillId="0" borderId="0" xfId="48" applyFont="1" applyAlignment="1">
      <alignment/>
    </xf>
    <xf numFmtId="38" fontId="0" fillId="0" borderId="0" xfId="48" applyFont="1" applyAlignment="1">
      <alignment/>
    </xf>
    <xf numFmtId="187" fontId="6" fillId="0" borderId="11" xfId="48" applyNumberFormat="1" applyFont="1" applyBorder="1" applyAlignment="1">
      <alignment/>
    </xf>
    <xf numFmtId="187" fontId="6" fillId="0" borderId="11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191" fontId="6" fillId="0" borderId="18" xfId="0" applyNumberFormat="1" applyFont="1" applyBorder="1" applyAlignment="1">
      <alignment horizontal="center"/>
    </xf>
    <xf numFmtId="191" fontId="0" fillId="0" borderId="19" xfId="0" applyNumberFormat="1" applyBorder="1" applyAlignment="1">
      <alignment/>
    </xf>
    <xf numFmtId="191" fontId="6" fillId="0" borderId="19" xfId="0" applyNumberFormat="1" applyFont="1" applyBorder="1" applyAlignment="1">
      <alignment horizontal="center"/>
    </xf>
    <xf numFmtId="0" fontId="6" fillId="0" borderId="20" xfId="0" applyFont="1" applyBorder="1" applyAlignment="1">
      <alignment/>
    </xf>
    <xf numFmtId="184" fontId="6" fillId="0" borderId="21" xfId="0" applyNumberFormat="1" applyFont="1" applyBorder="1" applyAlignment="1">
      <alignment/>
    </xf>
    <xf numFmtId="184" fontId="6" fillId="0" borderId="22" xfId="0" applyNumberFormat="1" applyFont="1" applyBorder="1" applyAlignment="1">
      <alignment/>
    </xf>
    <xf numFmtId="0" fontId="6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 horizontal="center" vertical="center"/>
    </xf>
    <xf numFmtId="38" fontId="6" fillId="0" borderId="26" xfId="48" applyFont="1" applyBorder="1" applyAlignment="1">
      <alignment/>
    </xf>
    <xf numFmtId="1" fontId="6" fillId="0" borderId="12" xfId="0" applyNumberFormat="1" applyFont="1" applyBorder="1" applyAlignment="1">
      <alignment/>
    </xf>
    <xf numFmtId="38" fontId="6" fillId="0" borderId="16" xfId="48" applyFont="1" applyBorder="1" applyAlignment="1">
      <alignment/>
    </xf>
    <xf numFmtId="187" fontId="6" fillId="0" borderId="16" xfId="48" applyNumberFormat="1" applyFont="1" applyBorder="1" applyAlignment="1">
      <alignment/>
    </xf>
    <xf numFmtId="191" fontId="6" fillId="0" borderId="17" xfId="0" applyNumberFormat="1" applyFont="1" applyBorder="1" applyAlignment="1">
      <alignment horizontal="center"/>
    </xf>
    <xf numFmtId="38" fontId="6" fillId="0" borderId="27" xfId="48" applyFont="1" applyBorder="1" applyAlignment="1">
      <alignment/>
    </xf>
    <xf numFmtId="187" fontId="6" fillId="0" borderId="27" xfId="48" applyNumberFormat="1" applyFont="1" applyBorder="1" applyAlignment="1">
      <alignment/>
    </xf>
    <xf numFmtId="191" fontId="6" fillId="0" borderId="28" xfId="0" applyNumberFormat="1" applyFont="1" applyBorder="1" applyAlignment="1">
      <alignment horizontal="center"/>
    </xf>
    <xf numFmtId="187" fontId="6" fillId="0" borderId="10" xfId="0" applyNumberFormat="1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38" fontId="6" fillId="0" borderId="30" xfId="48" applyFont="1" applyBorder="1" applyAlignment="1">
      <alignment/>
    </xf>
    <xf numFmtId="38" fontId="6" fillId="0" borderId="29" xfId="48" applyFont="1" applyBorder="1" applyAlignment="1">
      <alignment/>
    </xf>
    <xf numFmtId="0" fontId="0" fillId="0" borderId="3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87" fontId="6" fillId="0" borderId="27" xfId="0" applyNumberFormat="1" applyFont="1" applyBorder="1" applyAlignment="1">
      <alignment/>
    </xf>
    <xf numFmtId="191" fontId="6" fillId="0" borderId="32" xfId="0" applyNumberFormat="1" applyFont="1" applyBorder="1" applyAlignment="1">
      <alignment horizontal="center"/>
    </xf>
    <xf numFmtId="187" fontId="6" fillId="0" borderId="33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38" fontId="6" fillId="0" borderId="39" xfId="48" applyFont="1" applyBorder="1" applyAlignment="1">
      <alignment/>
    </xf>
    <xf numFmtId="38" fontId="6" fillId="0" borderId="41" xfId="48" applyFont="1" applyBorder="1" applyAlignment="1">
      <alignment/>
    </xf>
    <xf numFmtId="38" fontId="6" fillId="0" borderId="42" xfId="48" applyFont="1" applyBorder="1" applyAlignment="1">
      <alignment/>
    </xf>
    <xf numFmtId="38" fontId="6" fillId="0" borderId="43" xfId="48" applyFont="1" applyBorder="1" applyAlignment="1">
      <alignment/>
    </xf>
    <xf numFmtId="187" fontId="6" fillId="0" borderId="41" xfId="0" applyNumberFormat="1" applyFont="1" applyBorder="1" applyAlignment="1">
      <alignment/>
    </xf>
    <xf numFmtId="187" fontId="6" fillId="0" borderId="40" xfId="0" applyNumberFormat="1" applyFont="1" applyBorder="1" applyAlignment="1">
      <alignment/>
    </xf>
    <xf numFmtId="187" fontId="6" fillId="0" borderId="42" xfId="0" applyNumberFormat="1" applyFont="1" applyBorder="1" applyAlignment="1">
      <alignment/>
    </xf>
    <xf numFmtId="187" fontId="6" fillId="0" borderId="44" xfId="0" applyNumberFormat="1" applyFont="1" applyBorder="1" applyAlignment="1">
      <alignment horizontal="center"/>
    </xf>
    <xf numFmtId="184" fontId="6" fillId="0" borderId="30" xfId="0" applyNumberFormat="1" applyFont="1" applyBorder="1" applyAlignment="1">
      <alignment/>
    </xf>
    <xf numFmtId="184" fontId="6" fillId="0" borderId="29" xfId="0" applyNumberFormat="1" applyFont="1" applyBorder="1" applyAlignment="1">
      <alignment/>
    </xf>
    <xf numFmtId="0" fontId="6" fillId="0" borderId="45" xfId="0" applyFont="1" applyBorder="1" applyAlignment="1">
      <alignment/>
    </xf>
    <xf numFmtId="187" fontId="6" fillId="0" borderId="46" xfId="0" applyNumberFormat="1" applyFont="1" applyBorder="1" applyAlignment="1">
      <alignment horizontal="center"/>
    </xf>
    <xf numFmtId="187" fontId="6" fillId="0" borderId="47" xfId="0" applyNumberFormat="1" applyFont="1" applyBorder="1" applyAlignment="1">
      <alignment horizontal="center"/>
    </xf>
    <xf numFmtId="187" fontId="6" fillId="0" borderId="48" xfId="0" applyNumberFormat="1" applyFont="1" applyBorder="1" applyAlignment="1">
      <alignment horizontal="center"/>
    </xf>
    <xf numFmtId="187" fontId="6" fillId="0" borderId="49" xfId="0" applyNumberFormat="1" applyFont="1" applyBorder="1" applyAlignment="1">
      <alignment horizontal="center"/>
    </xf>
    <xf numFmtId="191" fontId="6" fillId="0" borderId="5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44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52" xfId="0" applyBorder="1" applyAlignment="1">
      <alignment horizontal="center" vertical="distributed" textRotation="255" indent="3"/>
    </xf>
    <xf numFmtId="0" fontId="0" fillId="0" borderId="44" xfId="0" applyBorder="1" applyAlignment="1">
      <alignment horizontal="center" vertical="distributed" textRotation="255" indent="3"/>
    </xf>
    <xf numFmtId="0" fontId="0" fillId="0" borderId="48" xfId="0" applyBorder="1" applyAlignment="1">
      <alignment horizontal="center" vertical="distributed" textRotation="255" indent="3"/>
    </xf>
    <xf numFmtId="0" fontId="0" fillId="0" borderId="53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8"/>
  <sheetViews>
    <sheetView tabSelected="1" zoomScale="90" zoomScaleNormal="90" zoomScaleSheetLayoutView="75" zoomScalePageLayoutView="0" workbookViewId="0" topLeftCell="A1">
      <selection activeCell="J14" sqref="J14"/>
    </sheetView>
  </sheetViews>
  <sheetFormatPr defaultColWidth="9.00390625" defaultRowHeight="13.5"/>
  <cols>
    <col min="1" max="1" width="1.25" style="0" customWidth="1"/>
    <col min="2" max="2" width="4.25390625" style="0" customWidth="1"/>
    <col min="3" max="3" width="9.875" style="0" customWidth="1"/>
    <col min="5" max="9" width="12.625" style="0" customWidth="1"/>
    <col min="10" max="10" width="13.625" style="0" customWidth="1"/>
    <col min="11" max="11" width="13.75390625" style="0" customWidth="1"/>
    <col min="12" max="12" width="7.00390625" style="0" customWidth="1"/>
    <col min="13" max="13" width="12.625" style="0" customWidth="1"/>
    <col min="15" max="15" width="10.625" style="0" bestFit="1" customWidth="1"/>
  </cols>
  <sheetData>
    <row r="1" spans="2:10" ht="21">
      <c r="B1" s="2"/>
      <c r="C1" s="83" t="s">
        <v>7</v>
      </c>
      <c r="D1" s="83"/>
      <c r="E1" s="83"/>
      <c r="F1" s="83"/>
      <c r="G1" s="83"/>
      <c r="H1" s="71" t="s">
        <v>29</v>
      </c>
      <c r="I1" s="72"/>
      <c r="J1" s="2"/>
    </row>
    <row r="2" spans="2:10" ht="17.25">
      <c r="B2" s="2"/>
      <c r="C2" s="92"/>
      <c r="D2" s="92"/>
      <c r="E2" s="2"/>
      <c r="F2" s="2"/>
      <c r="G2" s="2"/>
      <c r="H2" s="2"/>
      <c r="I2" s="2"/>
      <c r="J2" s="4" t="s">
        <v>6</v>
      </c>
    </row>
    <row r="3" spans="2:10" ht="13.5">
      <c r="B3" s="2"/>
      <c r="C3" s="2"/>
      <c r="D3" s="2"/>
      <c r="E3" s="2"/>
      <c r="F3" s="2"/>
      <c r="G3" s="2"/>
      <c r="H3" s="2"/>
      <c r="I3" s="2"/>
      <c r="J3" s="2"/>
    </row>
    <row r="4" spans="2:10" ht="13.5">
      <c r="B4" s="2"/>
      <c r="C4" s="2"/>
      <c r="D4" s="2"/>
      <c r="E4" s="2"/>
      <c r="F4" s="2"/>
      <c r="G4" s="2"/>
      <c r="H4" s="2"/>
      <c r="I4" s="2"/>
      <c r="J4" s="2"/>
    </row>
    <row r="5" spans="2:13" ht="14.25" thickBot="1">
      <c r="B5" s="2"/>
      <c r="C5" s="2"/>
      <c r="D5" s="2"/>
      <c r="E5" s="2"/>
      <c r="F5" s="2"/>
      <c r="G5" s="2"/>
      <c r="H5" s="2"/>
      <c r="I5" s="2"/>
      <c r="J5" s="84" t="s">
        <v>27</v>
      </c>
      <c r="K5" s="84"/>
      <c r="L5" s="84"/>
      <c r="M5" s="84"/>
    </row>
    <row r="6" spans="2:13" ht="13.5">
      <c r="B6" s="16"/>
      <c r="C6" s="17"/>
      <c r="D6" s="17"/>
      <c r="E6" s="53">
        <v>27</v>
      </c>
      <c r="F6" s="18">
        <v>28</v>
      </c>
      <c r="G6" s="18">
        <v>29</v>
      </c>
      <c r="H6" s="18">
        <v>30</v>
      </c>
      <c r="I6" s="18">
        <v>35</v>
      </c>
      <c r="J6" s="73" t="s">
        <v>8</v>
      </c>
      <c r="K6" s="73" t="s">
        <v>9</v>
      </c>
      <c r="L6" s="75" t="s">
        <v>3</v>
      </c>
      <c r="M6" s="19" t="s">
        <v>4</v>
      </c>
    </row>
    <row r="7" spans="2:13" ht="14.25" thickBot="1">
      <c r="B7" s="27"/>
      <c r="C7" s="2"/>
      <c r="D7" s="2"/>
      <c r="E7" s="54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74"/>
      <c r="K7" s="74"/>
      <c r="L7" s="76"/>
      <c r="M7" s="29" t="s">
        <v>5</v>
      </c>
    </row>
    <row r="8" spans="2:15" ht="19.5" customHeight="1">
      <c r="B8" s="93" t="s">
        <v>28</v>
      </c>
      <c r="C8" s="96" t="s">
        <v>15</v>
      </c>
      <c r="D8" s="48" t="s">
        <v>16</v>
      </c>
      <c r="E8" s="55">
        <v>19544</v>
      </c>
      <c r="F8" s="32">
        <v>419</v>
      </c>
      <c r="G8" s="32">
        <v>7844</v>
      </c>
      <c r="H8" s="32">
        <v>87</v>
      </c>
      <c r="I8" s="32">
        <v>56</v>
      </c>
      <c r="J8" s="32">
        <f>SUM(E8:I8)</f>
        <v>27950</v>
      </c>
      <c r="K8" s="32">
        <v>36168</v>
      </c>
      <c r="L8" s="33">
        <f aca="true" t="shared" si="0" ref="L8:L13">J8/K8</f>
        <v>0.7727825702278257</v>
      </c>
      <c r="M8" s="34">
        <f>+J8/91748*100</f>
        <v>30.46387932162009</v>
      </c>
      <c r="O8" s="12"/>
    </row>
    <row r="9" spans="2:15" ht="19.5" customHeight="1">
      <c r="B9" s="94"/>
      <c r="C9" s="97"/>
      <c r="D9" s="49" t="s">
        <v>17</v>
      </c>
      <c r="E9" s="56">
        <v>2918304</v>
      </c>
      <c r="F9" s="5">
        <v>956390</v>
      </c>
      <c r="G9" s="5">
        <v>1991051</v>
      </c>
      <c r="H9" s="5">
        <v>62325</v>
      </c>
      <c r="I9" s="5">
        <v>68215</v>
      </c>
      <c r="J9" s="5">
        <f>SUM(E9:I9)</f>
        <v>5996285</v>
      </c>
      <c r="K9" s="5">
        <v>5931109</v>
      </c>
      <c r="L9" s="14">
        <f t="shared" si="0"/>
        <v>1.010988838680928</v>
      </c>
      <c r="M9" s="20">
        <f>+J9/18949296*100</f>
        <v>31.643840488849822</v>
      </c>
      <c r="O9" s="13"/>
    </row>
    <row r="10" spans="2:15" ht="19.5" customHeight="1">
      <c r="B10" s="94"/>
      <c r="C10" s="74" t="s">
        <v>18</v>
      </c>
      <c r="D10" s="49" t="s">
        <v>16</v>
      </c>
      <c r="E10" s="56">
        <v>19299</v>
      </c>
      <c r="F10" s="5">
        <v>294</v>
      </c>
      <c r="G10" s="5">
        <v>7370</v>
      </c>
      <c r="H10" s="5">
        <v>26</v>
      </c>
      <c r="I10" s="5">
        <v>45</v>
      </c>
      <c r="J10" s="5">
        <f>SUM(E10:I10)</f>
        <v>27034</v>
      </c>
      <c r="K10" s="5">
        <v>30830</v>
      </c>
      <c r="L10" s="14">
        <f t="shared" si="0"/>
        <v>0.8768731754784301</v>
      </c>
      <c r="M10" s="20">
        <f>+J10/91036*100</f>
        <v>29.695944461531703</v>
      </c>
      <c r="O10" s="13"/>
    </row>
    <row r="11" spans="2:15" ht="19.5" customHeight="1">
      <c r="B11" s="94"/>
      <c r="C11" s="97"/>
      <c r="D11" s="49" t="s">
        <v>17</v>
      </c>
      <c r="E11" s="56">
        <v>2916681</v>
      </c>
      <c r="F11" s="5">
        <v>739508</v>
      </c>
      <c r="G11" s="5">
        <v>2006670</v>
      </c>
      <c r="H11" s="5">
        <v>28650</v>
      </c>
      <c r="I11" s="5">
        <v>61238</v>
      </c>
      <c r="J11" s="5">
        <f>SUM(E11:I11)</f>
        <v>5752747</v>
      </c>
      <c r="K11" s="5">
        <v>5860470</v>
      </c>
      <c r="L11" s="14">
        <f t="shared" si="0"/>
        <v>0.9816187097621863</v>
      </c>
      <c r="M11" s="20">
        <f>+J11/19634986*100</f>
        <v>29.29845226271106</v>
      </c>
      <c r="O11" s="13"/>
    </row>
    <row r="12" spans="2:15" ht="19.5" customHeight="1">
      <c r="B12" s="94"/>
      <c r="C12" s="74" t="s">
        <v>19</v>
      </c>
      <c r="D12" s="49" t="s">
        <v>16</v>
      </c>
      <c r="E12" s="56">
        <v>49677</v>
      </c>
      <c r="F12" s="5">
        <v>276</v>
      </c>
      <c r="G12" s="5">
        <v>13231</v>
      </c>
      <c r="H12" s="5">
        <v>297</v>
      </c>
      <c r="I12" s="5">
        <v>191</v>
      </c>
      <c r="J12" s="5">
        <f>SUM(E12:I12)</f>
        <v>63672</v>
      </c>
      <c r="K12" s="5">
        <v>80891</v>
      </c>
      <c r="L12" s="14">
        <f t="shared" si="0"/>
        <v>0.7871333028396237</v>
      </c>
      <c r="M12" s="20">
        <f>+J12/129163*100</f>
        <v>49.29585097899553</v>
      </c>
      <c r="O12" s="13"/>
    </row>
    <row r="13" spans="2:15" ht="19.5" customHeight="1" thickBot="1">
      <c r="B13" s="95"/>
      <c r="C13" s="98"/>
      <c r="D13" s="50" t="s">
        <v>17</v>
      </c>
      <c r="E13" s="57">
        <v>6984840.199999999</v>
      </c>
      <c r="F13" s="35">
        <v>537286</v>
      </c>
      <c r="G13" s="35">
        <v>3413860</v>
      </c>
      <c r="H13" s="35">
        <v>251253</v>
      </c>
      <c r="I13" s="35">
        <v>178130</v>
      </c>
      <c r="J13" s="35">
        <f>SUM(E13:I13)</f>
        <v>11365369.2</v>
      </c>
      <c r="K13" s="35">
        <v>11077132.7</v>
      </c>
      <c r="L13" s="36">
        <f t="shared" si="0"/>
        <v>1.0260208582677717</v>
      </c>
      <c r="M13" s="37">
        <f>+J13/23762801*100</f>
        <v>47.82840709729463</v>
      </c>
      <c r="O13" s="13"/>
    </row>
    <row r="14" spans="2:13" ht="19.5" customHeight="1">
      <c r="B14" s="27"/>
      <c r="C14" s="28"/>
      <c r="D14" s="51" t="s">
        <v>16</v>
      </c>
      <c r="E14" s="58">
        <v>49432</v>
      </c>
      <c r="F14" s="30">
        <v>151</v>
      </c>
      <c r="G14" s="30">
        <v>12757</v>
      </c>
      <c r="H14" s="30">
        <v>236</v>
      </c>
      <c r="I14" s="30">
        <v>180</v>
      </c>
      <c r="J14" s="30">
        <v>62756</v>
      </c>
      <c r="K14" s="31"/>
      <c r="L14" s="8"/>
      <c r="M14" s="20">
        <v>48.9</v>
      </c>
    </row>
    <row r="15" spans="2:13" ht="19.5" customHeight="1">
      <c r="B15" s="90" t="s">
        <v>20</v>
      </c>
      <c r="C15" s="91"/>
      <c r="D15" s="49" t="s">
        <v>0</v>
      </c>
      <c r="E15" s="59">
        <f aca="true" t="shared" si="1" ref="E15:J15">E12/E14</f>
        <v>1.0049563036089981</v>
      </c>
      <c r="F15" s="15">
        <f t="shared" si="1"/>
        <v>1.8278145695364238</v>
      </c>
      <c r="G15" s="15">
        <f t="shared" si="1"/>
        <v>1.037156071176609</v>
      </c>
      <c r="H15" s="15">
        <f t="shared" si="1"/>
        <v>1.2584745762711864</v>
      </c>
      <c r="I15" s="15">
        <f t="shared" si="1"/>
        <v>1.0611111111111111</v>
      </c>
      <c r="J15" s="15">
        <f t="shared" si="1"/>
        <v>1.0145962139078335</v>
      </c>
      <c r="K15" s="7"/>
      <c r="L15" s="8"/>
      <c r="M15" s="21"/>
    </row>
    <row r="16" spans="2:13" ht="19.5" customHeight="1">
      <c r="B16" s="90" t="s">
        <v>21</v>
      </c>
      <c r="C16" s="91"/>
      <c r="D16" s="49" t="s">
        <v>17</v>
      </c>
      <c r="E16" s="56">
        <v>6983217.199999999</v>
      </c>
      <c r="F16" s="5">
        <v>320404</v>
      </c>
      <c r="G16" s="5">
        <v>3429479</v>
      </c>
      <c r="H16" s="5">
        <v>217578</v>
      </c>
      <c r="I16" s="5">
        <v>171153</v>
      </c>
      <c r="J16" s="5">
        <v>11121831.2</v>
      </c>
      <c r="K16" s="9"/>
      <c r="L16" s="8"/>
      <c r="M16" s="20">
        <v>45.5</v>
      </c>
    </row>
    <row r="17" spans="2:13" ht="19.5" customHeight="1" thickBot="1">
      <c r="B17" s="27"/>
      <c r="C17" s="28"/>
      <c r="D17" s="52" t="s">
        <v>1</v>
      </c>
      <c r="E17" s="60">
        <f aca="true" t="shared" si="2" ref="E17:J17">E13/E16</f>
        <v>1.0002324143662609</v>
      </c>
      <c r="F17" s="38">
        <f t="shared" si="2"/>
        <v>1.6769016616521641</v>
      </c>
      <c r="G17" s="38">
        <f t="shared" si="2"/>
        <v>0.9954456639040508</v>
      </c>
      <c r="H17" s="38">
        <f t="shared" si="2"/>
        <v>1.154772081736205</v>
      </c>
      <c r="I17" s="38">
        <f t="shared" si="2"/>
        <v>1.0407646959153507</v>
      </c>
      <c r="J17" s="38">
        <f t="shared" si="2"/>
        <v>1.0218972933162302</v>
      </c>
      <c r="K17" s="7"/>
      <c r="L17" s="8"/>
      <c r="M17" s="70"/>
    </row>
    <row r="18" spans="2:13" ht="19.5" customHeight="1">
      <c r="B18" s="39"/>
      <c r="C18" s="40"/>
      <c r="D18" s="48" t="s">
        <v>16</v>
      </c>
      <c r="E18" s="55">
        <v>52164</v>
      </c>
      <c r="F18" s="32">
        <v>241</v>
      </c>
      <c r="G18" s="32">
        <v>27324</v>
      </c>
      <c r="H18" s="32">
        <v>129</v>
      </c>
      <c r="I18" s="32">
        <v>149</v>
      </c>
      <c r="J18" s="32">
        <v>80007</v>
      </c>
      <c r="K18" s="41"/>
      <c r="L18" s="42"/>
      <c r="M18" s="34">
        <v>54.4</v>
      </c>
    </row>
    <row r="19" spans="2:13" ht="19.5" customHeight="1">
      <c r="B19" s="88" t="s">
        <v>22</v>
      </c>
      <c r="C19" s="89"/>
      <c r="D19" s="49" t="s">
        <v>0</v>
      </c>
      <c r="E19" s="59">
        <f aca="true" t="shared" si="3" ref="E19:J19">E12/E18</f>
        <v>0.9523234414538763</v>
      </c>
      <c r="F19" s="15">
        <f t="shared" si="3"/>
        <v>1.1452282157676348</v>
      </c>
      <c r="G19" s="15">
        <f t="shared" si="3"/>
        <v>0.4842263211828429</v>
      </c>
      <c r="H19" s="15">
        <f t="shared" si="3"/>
        <v>2.302325581395349</v>
      </c>
      <c r="I19" s="15">
        <f t="shared" si="3"/>
        <v>1.2818791946308725</v>
      </c>
      <c r="J19" s="15">
        <f t="shared" si="3"/>
        <v>0.7958303648430762</v>
      </c>
      <c r="K19" s="7"/>
      <c r="L19" s="10"/>
      <c r="M19" s="22"/>
    </row>
    <row r="20" spans="2:13" ht="19.5" customHeight="1">
      <c r="B20" s="88" t="s">
        <v>23</v>
      </c>
      <c r="C20" s="89"/>
      <c r="D20" s="49" t="s">
        <v>17</v>
      </c>
      <c r="E20" s="56">
        <v>6680710</v>
      </c>
      <c r="F20" s="5">
        <v>263994</v>
      </c>
      <c r="G20" s="5">
        <v>3727132</v>
      </c>
      <c r="H20" s="5">
        <v>106481</v>
      </c>
      <c r="I20" s="5">
        <v>184749</v>
      </c>
      <c r="J20" s="5">
        <v>10963066</v>
      </c>
      <c r="K20" s="9"/>
      <c r="L20" s="11"/>
      <c r="M20" s="20">
        <v>42.8</v>
      </c>
    </row>
    <row r="21" spans="2:13" ht="19.5" customHeight="1" thickBot="1">
      <c r="B21" s="43"/>
      <c r="C21" s="44"/>
      <c r="D21" s="50" t="s">
        <v>1</v>
      </c>
      <c r="E21" s="61">
        <f aca="true" t="shared" si="4" ref="E21:J21">E13/E20</f>
        <v>1.0455236344640015</v>
      </c>
      <c r="F21" s="45">
        <f t="shared" si="4"/>
        <v>2.0352204974355477</v>
      </c>
      <c r="G21" s="45">
        <f t="shared" si="4"/>
        <v>0.9159482411677397</v>
      </c>
      <c r="H21" s="45">
        <f t="shared" si="4"/>
        <v>2.359604060818362</v>
      </c>
      <c r="I21" s="45">
        <f t="shared" si="4"/>
        <v>0.9641730131150913</v>
      </c>
      <c r="J21" s="45">
        <f t="shared" si="4"/>
        <v>1.0366962307806957</v>
      </c>
      <c r="K21" s="24"/>
      <c r="L21" s="25"/>
      <c r="M21" s="46"/>
    </row>
    <row r="22" spans="2:13" ht="19.5" customHeight="1" thickBot="1">
      <c r="B22" s="77" t="s">
        <v>24</v>
      </c>
      <c r="C22" s="78"/>
      <c r="D22" s="79"/>
      <c r="E22" s="62">
        <f aca="true" t="shared" si="5" ref="E22:J22">(E8+E10)/(E12+E14)</f>
        <v>0.39192202524493236</v>
      </c>
      <c r="F22" s="47">
        <f t="shared" si="5"/>
        <v>1.6697892271662764</v>
      </c>
      <c r="G22" s="47">
        <f t="shared" si="5"/>
        <v>0.5854240418654764</v>
      </c>
      <c r="H22" s="47">
        <f t="shared" si="5"/>
        <v>0.21200750469043153</v>
      </c>
      <c r="I22" s="47">
        <f t="shared" si="5"/>
        <v>0.2722371967654987</v>
      </c>
      <c r="J22" s="47">
        <f t="shared" si="5"/>
        <v>0.43490366058151675</v>
      </c>
      <c r="K22" s="63"/>
      <c r="L22" s="64"/>
      <c r="M22" s="65"/>
    </row>
    <row r="23" spans="2:13" ht="17.25" customHeight="1" thickBot="1">
      <c r="B23" s="80" t="s">
        <v>25</v>
      </c>
      <c r="C23" s="81"/>
      <c r="D23" s="82"/>
      <c r="E23" s="66">
        <v>0.45961751756125435</v>
      </c>
      <c r="F23" s="67">
        <v>0.3401360544217687</v>
      </c>
      <c r="G23" s="67">
        <v>0.34743870631194573</v>
      </c>
      <c r="H23" s="67">
        <v>0.1503267973856209</v>
      </c>
      <c r="I23" s="67">
        <v>0.6753246753246753</v>
      </c>
      <c r="J23" s="67">
        <v>0.42052646459666954</v>
      </c>
      <c r="K23" s="7"/>
      <c r="L23" s="10"/>
      <c r="M23" s="23"/>
    </row>
    <row r="24" spans="2:13" ht="19.5" customHeight="1" thickBot="1">
      <c r="B24" s="85" t="s">
        <v>26</v>
      </c>
      <c r="C24" s="86"/>
      <c r="D24" s="87"/>
      <c r="E24" s="68">
        <v>0.48408621644760036</v>
      </c>
      <c r="F24" s="69">
        <v>0.6413373860182371</v>
      </c>
      <c r="G24" s="69">
        <v>0.5204408817635271</v>
      </c>
      <c r="H24" s="69">
        <v>0.11377245508982035</v>
      </c>
      <c r="I24" s="69">
        <v>0.8287292817679558</v>
      </c>
      <c r="J24" s="69">
        <v>0.49500117939506105</v>
      </c>
      <c r="K24" s="24"/>
      <c r="L24" s="25"/>
      <c r="M24" s="26"/>
    </row>
    <row r="25" spans="5:8" ht="14.25">
      <c r="E25" t="s">
        <v>2</v>
      </c>
      <c r="F25" s="6"/>
      <c r="G25" s="1"/>
      <c r="H25" s="1"/>
    </row>
    <row r="26" ht="14.25">
      <c r="F26" s="6"/>
    </row>
    <row r="27" ht="14.25">
      <c r="F27" s="6"/>
    </row>
    <row r="28" ht="14.25">
      <c r="F28" s="6"/>
    </row>
  </sheetData>
  <sheetProtection/>
  <mergeCells count="18">
    <mergeCell ref="B24:D24"/>
    <mergeCell ref="B19:C19"/>
    <mergeCell ref="B20:C20"/>
    <mergeCell ref="B15:C15"/>
    <mergeCell ref="B16:C16"/>
    <mergeCell ref="C2:D2"/>
    <mergeCell ref="B8:B13"/>
    <mergeCell ref="C8:C9"/>
    <mergeCell ref="C10:C11"/>
    <mergeCell ref="C12:C13"/>
    <mergeCell ref="H1:I1"/>
    <mergeCell ref="J6:J7"/>
    <mergeCell ref="K6:K7"/>
    <mergeCell ref="L6:L7"/>
    <mergeCell ref="B22:D22"/>
    <mergeCell ref="B23:D23"/>
    <mergeCell ref="C1:G1"/>
    <mergeCell ref="J5:M5"/>
  </mergeCells>
  <printOptions/>
  <pageMargins left="0.787" right="0.787" top="0.984" bottom="0.984" header="0.512" footer="0.512"/>
  <pageSetup horizontalDpi="600" verticalDpi="600" orientation="landscape" paperSize="9" scale="97" r:id="rId1"/>
  <ignoredErrors>
    <ignoredError sqref="E15:I15 E21:J22 E19:I19" evalError="1"/>
    <ignoredError sqref="J15 J19" evalError="1" formula="1"/>
    <ignoredError sqref="J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user</cp:lastModifiedBy>
  <cp:lastPrinted>2015-07-17T01:15:34Z</cp:lastPrinted>
  <dcterms:created xsi:type="dcterms:W3CDTF">1999-04-12T07:07:16Z</dcterms:created>
  <dcterms:modified xsi:type="dcterms:W3CDTF">2019-09-10T06:57:58Z</dcterms:modified>
  <cp:category/>
  <cp:version/>
  <cp:contentType/>
  <cp:contentStatus/>
</cp:coreProperties>
</file>