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6390" windowWidth="28860" windowHeight="6435" activeTab="0"/>
  </bookViews>
  <sheets>
    <sheet name="Sheet1" sheetId="1" r:id="rId1"/>
  </sheets>
  <definedNames>
    <definedName name="_xlnm.Print_Area" localSheetId="0">'Sheet1'!$B$1:$M$28</definedName>
  </definedNames>
  <calcPr calcId="191029"/>
  <extLst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<sst xmlns="http://schemas.openxmlformats.org/spreadsheetml/2006/main" count="40" uniqueCount="30">
  <si>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</si>
  <si>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</si>
  <si>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</si>
  <si>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  <rPh sb="0" eb="2">
      <t>ゼンネン</t>
    </rPh>
    <rPh sb="2" eb="3">
      <t>ヒ</t>
    </rPh>
    <phoneticPr fontId="2"/>
  </si>
  <si>
    <t>全品目対比</t>
    <rPh sb="0" eb="1">
      <t>ゼン</t>
    </rPh>
    <rPh sb="1" eb="3">
      <t>ヒンモク</t>
    </rPh>
    <rPh sb="3" eb="5">
      <t>タイヒ</t>
    </rPh>
    <phoneticPr fontId="2"/>
  </si>
  <si>
    <t>(当月実績)</t>
    <rPh sb="1" eb="3">
      <t>トウゲツ</t>
    </rPh>
    <rPh sb="3" eb="5">
      <t>ジッセキ</t>
    </rPh>
    <phoneticPr fontId="2"/>
  </si>
  <si>
    <t xml:space="preserve">                                石川県倉庫協会</t>
    <rPh sb="32" eb="35">
      <t>イシカワケン</t>
    </rPh>
    <rPh sb="35" eb="37">
      <t>ソウコ</t>
    </rPh>
    <rPh sb="37" eb="39">
      <t>キョウカイ</t>
    </rPh>
    <phoneticPr fontId="2"/>
  </si>
  <si>
    <t>繊維５品目残高調査表</t>
    <rPh sb="0" eb="2">
      <t>センイ</t>
    </rPh>
    <rPh sb="3" eb="5">
      <t>ヒンモク</t>
    </rPh>
    <rPh sb="5" eb="7">
      <t>ザンダカ</t>
    </rPh>
    <rPh sb="7" eb="9">
      <t>チョウサ</t>
    </rPh>
    <rPh sb="9" eb="10">
      <t>ヒョウ</t>
    </rPh>
    <phoneticPr fontId="2"/>
  </si>
  <si>
    <t>合計</t>
    <rPh sb="0" eb="2">
      <t>ゴウケイ</t>
    </rPh>
    <phoneticPr fontId="2"/>
  </si>
  <si>
    <t>前年実績</t>
    <rPh sb="0" eb="2">
      <t>ゼンネン</t>
    </rPh>
    <rPh sb="2" eb="4">
      <t>ジッセキ</t>
    </rPh>
    <phoneticPr fontId="2"/>
  </si>
  <si>
    <t>化学繊維糸</t>
    <rPh sb="0" eb="2">
      <t>カガク</t>
    </rPh>
    <rPh sb="2" eb="4">
      <t>センイ</t>
    </rPh>
    <rPh sb="4" eb="5">
      <t>イト</t>
    </rPh>
    <phoneticPr fontId="2"/>
  </si>
  <si>
    <t>その他の糸</t>
    <rPh sb="0" eb="3">
      <t>ソノタ</t>
    </rPh>
    <rPh sb="4" eb="5">
      <t>イト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</si>
  <si>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2"/>
  </si>
  <si>
    <t>その他の織物</t>
    <rPh sb="0" eb="3">
      <t>ソノタ</t>
    </rPh>
    <rPh sb="4" eb="6">
      <t>オリモノ</t>
    </rPh>
    <phoneticPr fontId="2"/>
  </si>
  <si>
    <t>織物製品</t>
    <rPh sb="0" eb="2">
      <t>オリモノ</t>
    </rPh>
    <rPh sb="2" eb="4">
      <t>セイヒン</t>
    </rPh>
    <phoneticPr fontId="2"/>
  </si>
  <si>
    <t>入庫</t>
    <rPh sb="0" eb="2">
      <t>ニュウコ</t>
    </rPh>
    <phoneticPr fontId="2"/>
  </si>
  <si>
    <t>トン数</t>
    <rPh sb="2" eb="3">
      <t>スウ</t>
    </rPh>
    <phoneticPr fontId="2"/>
  </si>
  <si>
    <t>金額</t>
    <rPh sb="0" eb="2">
      <t>キンガク</t>
    </rPh>
    <phoneticPr fontId="2"/>
  </si>
  <si>
    <t>出庫</t>
    <rPh sb="0" eb="1">
      <t>デ</t>
    </rPh>
    <rPh sb="1" eb="2">
      <t>クラ</t>
    </rPh>
    <phoneticPr fontId="2"/>
  </si>
  <si>
    <t>残高</t>
    <rPh sb="0" eb="2">
      <t>ザンダカ</t>
    </rPh>
    <phoneticPr fontId="2"/>
  </si>
  <si>
    <t>前月残高</t>
    <rPh sb="0" eb="1">
      <t>ゼン</t>
    </rPh>
    <rPh sb="1" eb="2">
      <t>ツキ</t>
    </rPh>
    <phoneticPr fontId="2"/>
  </si>
  <si>
    <t>対　　比</t>
    <rPh sb="0" eb="1">
      <t>タイ</t>
    </rPh>
    <rPh sb="3" eb="4">
      <t>ヒ</t>
    </rPh>
    <phoneticPr fontId="2"/>
  </si>
  <si>
    <t>前年同月残高</t>
    <rPh sb="0" eb="2">
      <t>ゼンネン</t>
    </rPh>
    <rPh sb="2" eb="3">
      <t>ドウ</t>
    </rPh>
    <rPh sb="3" eb="4">
      <t>ツキ</t>
    </rPh>
    <phoneticPr fontId="2"/>
  </si>
  <si>
    <t>対　　比</t>
    <rPh sb="0" eb="4">
      <t>タイヒ</t>
    </rPh>
    <phoneticPr fontId="2"/>
  </si>
  <si>
    <t xml:space="preserve">  　　回転率 当　　　月</t>
    <rPh sb="4" eb="6">
      <t>カイテン</t>
    </rPh>
    <rPh sb="6" eb="7">
      <t>リツ</t>
    </rPh>
    <rPh sb="12" eb="13">
      <t>ツキ</t>
    </rPh>
    <phoneticPr fontId="2"/>
  </si>
  <si>
    <t xml:space="preserve">  　　回転率 前  　　月</t>
    <rPh sb="4" eb="6">
      <t>カイテン</t>
    </rPh>
    <rPh sb="6" eb="7">
      <t>リツ</t>
    </rPh>
    <phoneticPr fontId="2"/>
  </si>
  <si>
    <t xml:space="preserve">      回転率 前年同月</t>
    <rPh sb="6" eb="8">
      <t>カイテン</t>
    </rPh>
    <rPh sb="8" eb="9">
      <t>リツ</t>
    </rPh>
    <phoneticPr fontId="2"/>
  </si>
  <si>
    <t>当月</t>
    <rPh sb="0" eb="2">
      <t>トウゲツ</t>
    </rPh>
    <phoneticPr fontId="2"/>
  </si>
  <si>
    <t>（令和 ２年 １２月分）</t>
    <rPh sb="1" eb="3">
      <t>レイワ</t>
    </rPh>
    <rPh sb="5" eb="6">
      <t>ネン</t>
    </rPh>
    <rPh sb="9" eb="10">
      <t>ツキ</t>
    </rPh>
    <rPh sb="10" eb="11">
      <t>ブン</t>
    </rPh>
    <phoneticPr fontId="2"/>
  </si>
  <si>
    <t xml:space="preserve">                      （  単位：  トン,  千円,  ％  ）</t>
    <rPh sb="25" eb="27">
      <t>タンイ</t>
    </rPh>
    <rPh sb="35" eb="37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</si>
</sst>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0.0%"/>
    <numFmt numFmtId="180" formatCode="#,##0.0_);[Red]\(#,##0.0\)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 style="thin"/>
      <bottom/>
      <diagonal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Protection="0">
      <alignment/>
    </xf>
  </cellStyleXfs>
  <cellXfs count="103">
    <xf numFmtId="0" fontId="0" fillId="0" borderId="0" xfId="0"/>
    <xf numFmtId="0" fontId="0" fillId="0" borderId="0" xfId="0" applyBorder="1"/>
    <xf numFmtId="176" fontId="3" fillId="0" borderId="0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8" fontId="7" fillId="0" borderId="2" xfId="20" applyFont="1" applyBorder="1"/>
    <xf numFmtId="176" fontId="7" fillId="0" borderId="0" xfId="0" applyNumberFormat="1" applyFont="1" applyFill="1" applyBorder="1" applyAlignment="1">
      <alignment horizontal="center"/>
    </xf>
    <xf numFmtId="176" fontId="7" fillId="0" borderId="3" xfId="0" applyNumberFormat="1" applyFont="1" applyBorder="1"/>
    <xf numFmtId="177" fontId="7" fillId="0" borderId="4" xfId="20" applyNumberFormat="1" applyFont="1" applyBorder="1"/>
    <xf numFmtId="38" fontId="7" fillId="0" borderId="3" xfId="20" applyFont="1" applyBorder="1"/>
    <xf numFmtId="176" fontId="7" fillId="0" borderId="4" xfId="0" applyNumberFormat="1" applyFont="1" applyBorder="1"/>
    <xf numFmtId="38" fontId="7" fillId="0" borderId="4" xfId="20" applyFont="1" applyBorder="1"/>
    <xf numFmtId="38" fontId="7" fillId="0" borderId="0" xfId="20" applyFont="1"/>
    <xf numFmtId="38" fontId="0" fillId="0" borderId="0" xfId="20" applyFont="1"/>
    <xf numFmtId="178" fontId="7" fillId="0" borderId="2" xfId="20" applyNumberFormat="1" applyFont="1" applyBorder="1"/>
    <xf numFmtId="178" fontId="7" fillId="0" borderId="2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/>
    </xf>
    <xf numFmtId="180" fontId="0" fillId="0" borderId="10" xfId="0" applyNumberFormat="1" applyBorder="1"/>
    <xf numFmtId="180" fontId="7" fillId="0" borderId="10" xfId="0" applyNumberFormat="1" applyFont="1" applyBorder="1" applyAlignment="1">
      <alignment horizontal="center"/>
    </xf>
    <xf numFmtId="0" fontId="7" fillId="0" borderId="11" xfId="0" applyFont="1" applyBorder="1"/>
    <xf numFmtId="176" fontId="7" fillId="0" borderId="12" xfId="0" applyNumberFormat="1" applyFont="1" applyBorder="1"/>
    <xf numFmtId="176" fontId="7" fillId="0" borderId="13" xfId="0" applyNumberFormat="1" applyFont="1" applyBorder="1"/>
    <xf numFmtId="0" fontId="7" fillId="0" borderId="14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16" xfId="0" applyFont="1" applyBorder="1" applyAlignment="1">
      <alignment horizontal="center" vertical="center"/>
    </xf>
    <xf numFmtId="38" fontId="7" fillId="0" borderId="17" xfId="20" applyFont="1" applyBorder="1"/>
    <xf numFmtId="1" fontId="7" fillId="0" borderId="3" xfId="0" applyNumberFormat="1" applyFont="1" applyBorder="1"/>
    <xf numFmtId="180" fontId="7" fillId="0" borderId="18" xfId="0" applyNumberFormat="1" applyFont="1" applyBorder="1" applyAlignment="1">
      <alignment horizontal="center"/>
    </xf>
    <xf numFmtId="38" fontId="7" fillId="0" borderId="7" xfId="20" applyFont="1" applyBorder="1"/>
    <xf numFmtId="178" fontId="7" fillId="0" borderId="7" xfId="20" applyNumberFormat="1" applyFont="1" applyBorder="1"/>
    <xf numFmtId="180" fontId="7" fillId="0" borderId="8" xfId="0" applyNumberFormat="1" applyFont="1" applyBorder="1" applyAlignment="1">
      <alignment horizontal="center"/>
    </xf>
    <xf numFmtId="38" fontId="7" fillId="0" borderId="19" xfId="20" applyFont="1" applyBorder="1"/>
    <xf numFmtId="178" fontId="7" fillId="0" borderId="19" xfId="20" applyNumberFormat="1" applyFont="1" applyBorder="1"/>
    <xf numFmtId="180" fontId="7" fillId="0" borderId="20" xfId="0" applyNumberFormat="1" applyFont="1" applyBorder="1" applyAlignment="1">
      <alignment horizontal="center"/>
    </xf>
    <xf numFmtId="178" fontId="7" fillId="0" borderId="1" xfId="0" applyNumberFormat="1" applyFont="1" applyBorder="1"/>
    <xf numFmtId="180" fontId="7" fillId="0" borderId="2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7" fillId="0" borderId="23" xfId="20" applyFont="1" applyBorder="1"/>
    <xf numFmtId="38" fontId="7" fillId="0" borderId="22" xfId="20" applyFont="1" applyBorder="1"/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7" fillId="0" borderId="19" xfId="0" applyNumberFormat="1" applyFont="1" applyBorder="1"/>
    <xf numFmtId="180" fontId="7" fillId="0" borderId="25" xfId="0" applyNumberFormat="1" applyFont="1" applyBorder="1" applyAlignment="1">
      <alignment horizontal="center"/>
    </xf>
    <xf numFmtId="178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/>
    <xf numFmtId="176" fontId="7" fillId="0" borderId="28" xfId="0" applyNumberFormat="1" applyFont="1" applyBorder="1"/>
    <xf numFmtId="0" fontId="7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8" fontId="7" fillId="0" borderId="35" xfId="20" applyFont="1" applyBorder="1"/>
    <xf numFmtId="38" fontId="7" fillId="0" borderId="37" xfId="20" applyFont="1" applyBorder="1"/>
    <xf numFmtId="38" fontId="7" fillId="0" borderId="38" xfId="20" applyFont="1" applyBorder="1"/>
    <xf numFmtId="38" fontId="7" fillId="0" borderId="39" xfId="20" applyFont="1" applyBorder="1"/>
    <xf numFmtId="178" fontId="7" fillId="0" borderId="37" xfId="0" applyNumberFormat="1" applyFont="1" applyBorder="1"/>
    <xf numFmtId="178" fontId="7" fillId="0" borderId="36" xfId="0" applyNumberFormat="1" applyFont="1" applyBorder="1"/>
    <xf numFmtId="178" fontId="7" fillId="0" borderId="38" xfId="0" applyNumberFormat="1" applyFont="1" applyBorder="1"/>
    <xf numFmtId="178" fontId="7" fillId="0" borderId="4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5" xfId="0" applyBorder="1" applyAlignment="1">
      <alignment horizontal="left" vertical="distributed" textRotation="255" indent="3"/>
    </xf>
    <xf numFmtId="0" fontId="0" fillId="0" borderId="40" xfId="0" applyBorder="1" applyAlignment="1">
      <alignment horizontal="left" vertical="distributed" textRotation="255" indent="3"/>
    </xf>
    <xf numFmtId="0" fontId="0" fillId="0" borderId="43" xfId="0" applyBorder="1" applyAlignment="1">
      <alignment horizontal="left" vertical="distributed" textRotation="255" indent="3"/>
    </xf>
    <xf numFmtId="0" fontId="0" fillId="0" borderId="4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7" fillId="0" borderId="41" xfId="23" applyNumberFormat="1" applyFont="1" applyBorder="1" applyAlignment="1">
      <alignment horizontal="center"/>
    </xf>
    <xf numFmtId="178" fontId="7" fillId="0" borderId="42" xfId="23" applyNumberFormat="1" applyFont="1" applyBorder="1" applyAlignment="1">
      <alignment horizontal="center"/>
    </xf>
    <xf numFmtId="178" fontId="7" fillId="0" borderId="43" xfId="23" applyNumberFormat="1" applyFont="1" applyBorder="1" applyAlignment="1">
      <alignment horizontal="center"/>
    </xf>
    <xf numFmtId="178" fontId="7" fillId="0" borderId="44" xfId="23" applyNumberFormat="1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標準 2" xfId="22"/>
    <cellStyle name="パーセント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tabSelected="1" zoomScaleSheetLayoutView="75" workbookViewId="0" topLeftCell="A1">
      <selection activeCell="M21" sqref="M2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3" t="s">
        <v>7</v>
      </c>
      <c r="D1" s="83"/>
      <c r="E1" s="83"/>
      <c r="F1" s="83"/>
      <c r="G1" s="83"/>
      <c r="H1" s="71" t="s">
        <v>28</v>
      </c>
      <c r="I1" s="72"/>
      <c r="J1" s="3"/>
    </row>
    <row r="2" spans="2:12" ht="17.25">
      <c r="B2" s="3"/>
      <c r="C2" s="92"/>
      <c r="D2" s="92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4" t="s">
        <v>29</v>
      </c>
      <c r="K5" s="84"/>
      <c r="L5" s="84"/>
      <c r="M5" s="84"/>
    </row>
    <row r="6" spans="2:13" ht="13.5">
      <c r="B6" s="18"/>
      <c r="C6" s="19"/>
      <c r="D6" s="19"/>
      <c r="E6" s="61">
        <v>27</v>
      </c>
      <c r="F6" s="20">
        <v>28</v>
      </c>
      <c r="G6" s="20">
        <v>29</v>
      </c>
      <c r="H6" s="20">
        <v>30</v>
      </c>
      <c r="I6" s="20">
        <v>35</v>
      </c>
      <c r="J6" s="73" t="s">
        <v>8</v>
      </c>
      <c r="K6" s="73" t="s">
        <v>9</v>
      </c>
      <c r="L6" s="75" t="s">
        <v>3</v>
      </c>
      <c r="M6" s="21" t="s">
        <v>4</v>
      </c>
    </row>
    <row r="7" spans="2:13" ht="14.25" thickBot="1">
      <c r="B7" s="29"/>
      <c r="C7" s="30"/>
      <c r="D7" s="30"/>
      <c r="E7" s="62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4"/>
      <c r="K7" s="74"/>
      <c r="L7" s="76"/>
      <c r="M7" s="32" t="s">
        <v>5</v>
      </c>
    </row>
    <row r="8" spans="2:15" ht="20.1" customHeight="1">
      <c r="B8" s="93" t="s">
        <v>27</v>
      </c>
      <c r="C8" s="96" t="s">
        <v>15</v>
      </c>
      <c r="D8" s="56" t="s">
        <v>16</v>
      </c>
      <c r="E8" s="63">
        <v>18832</v>
      </c>
      <c r="F8" s="36">
        <v>14</v>
      </c>
      <c r="G8" s="36">
        <v>6923</v>
      </c>
      <c r="H8" s="36">
        <v>61</v>
      </c>
      <c r="I8" s="36">
        <v>31</v>
      </c>
      <c r="J8" s="36">
        <f aca="true" t="shared" si="0" ref="J8:J20">SUM(E8:I8)</f>
        <v>25861</v>
      </c>
      <c r="K8" s="36">
        <v>26354</v>
      </c>
      <c r="L8" s="37">
        <f aca="true" t="shared" si="1" ref="L8:L13">J8/K8</f>
        <v>0.9812931623282993</v>
      </c>
      <c r="M8" s="38">
        <f>+J8/114319*100</f>
        <v>22.621786404709628</v>
      </c>
      <c r="O8" s="14"/>
    </row>
    <row r="9" spans="2:15" ht="20.1" customHeight="1">
      <c r="B9" s="94"/>
      <c r="C9" s="97"/>
      <c r="D9" s="57" t="s">
        <v>17</v>
      </c>
      <c r="E9" s="64">
        <v>2852570</v>
      </c>
      <c r="F9" s="7">
        <v>2268</v>
      </c>
      <c r="G9" s="7">
        <v>1678579</v>
      </c>
      <c r="H9" s="7">
        <v>27617</v>
      </c>
      <c r="I9" s="7">
        <v>53778</v>
      </c>
      <c r="J9" s="7">
        <f t="shared" si="0"/>
        <v>4614812</v>
      </c>
      <c r="K9" s="7">
        <v>5076678</v>
      </c>
      <c r="L9" s="16">
        <f t="shared" si="1"/>
        <v>0.9090220021833175</v>
      </c>
      <c r="M9" s="22">
        <f>+J9/31207254*100</f>
        <v>14.787625979523863</v>
      </c>
      <c r="O9" s="15"/>
    </row>
    <row r="10" spans="2:15" ht="20.1" customHeight="1">
      <c r="B10" s="94"/>
      <c r="C10" s="74" t="s">
        <v>18</v>
      </c>
      <c r="D10" s="57" t="s">
        <v>16</v>
      </c>
      <c r="E10" s="64">
        <v>17680</v>
      </c>
      <c r="F10" s="7">
        <v>108</v>
      </c>
      <c r="G10" s="7">
        <v>6788</v>
      </c>
      <c r="H10" s="7">
        <v>67</v>
      </c>
      <c r="I10" s="7">
        <v>75</v>
      </c>
      <c r="J10" s="7">
        <f t="shared" si="0"/>
        <v>24718</v>
      </c>
      <c r="K10" s="7">
        <v>24889</v>
      </c>
      <c r="L10" s="16">
        <f t="shared" si="1"/>
        <v>0.9931294949576118</v>
      </c>
      <c r="M10" s="22">
        <f>+J10/114954*100</f>
        <v>21.5025140490979</v>
      </c>
      <c r="O10" s="15"/>
    </row>
    <row r="11" spans="2:15" ht="20.1" customHeight="1">
      <c r="B11" s="94"/>
      <c r="C11" s="97"/>
      <c r="D11" s="57" t="s">
        <v>17</v>
      </c>
      <c r="E11" s="64">
        <v>2701716</v>
      </c>
      <c r="F11" s="7">
        <v>243042</v>
      </c>
      <c r="G11" s="7">
        <v>1765014</v>
      </c>
      <c r="H11" s="7">
        <v>23571</v>
      </c>
      <c r="I11" s="7">
        <v>74036</v>
      </c>
      <c r="J11" s="7">
        <f t="shared" si="0"/>
        <v>4807379</v>
      </c>
      <c r="K11" s="7">
        <v>5024548</v>
      </c>
      <c r="L11" s="16">
        <f t="shared" si="1"/>
        <v>0.956778400763611</v>
      </c>
      <c r="M11" s="22">
        <f>+J11/31531585*100</f>
        <v>15.24623326103017</v>
      </c>
      <c r="O11" s="15"/>
    </row>
    <row r="12" spans="2:15" ht="20.1" customHeight="1">
      <c r="B12" s="94"/>
      <c r="C12" s="74" t="s">
        <v>19</v>
      </c>
      <c r="D12" s="57" t="s">
        <v>16</v>
      </c>
      <c r="E12" s="64">
        <f>E14+E8-E10</f>
        <v>43872</v>
      </c>
      <c r="F12" s="7">
        <f>F14+F8-F10</f>
        <v>376</v>
      </c>
      <c r="G12" s="7">
        <f>G14+G8-G10</f>
        <v>12871</v>
      </c>
      <c r="H12" s="7">
        <f>H14+H8-H10</f>
        <v>237</v>
      </c>
      <c r="I12" s="7">
        <f>I14+I8-I10</f>
        <v>155</v>
      </c>
      <c r="J12" s="7">
        <f>SUM(E12:I12)</f>
        <v>57511</v>
      </c>
      <c r="K12" s="7">
        <v>64263</v>
      </c>
      <c r="L12" s="16">
        <f t="shared" si="1"/>
        <v>0.8949317647791108</v>
      </c>
      <c r="M12" s="22">
        <f>+J12/126141*100</f>
        <v>45.59263046907825</v>
      </c>
      <c r="O12" s="15"/>
    </row>
    <row r="13" spans="2:15" ht="20.1" customHeight="1" thickBot="1">
      <c r="B13" s="95"/>
      <c r="C13" s="98"/>
      <c r="D13" s="58" t="s">
        <v>17</v>
      </c>
      <c r="E13" s="65">
        <f>E16+E9-E11</f>
        <v>6081541</v>
      </c>
      <c r="F13" s="39">
        <f>F16+F9-F11</f>
        <v>709436</v>
      </c>
      <c r="G13" s="39">
        <f>G16+G9-G11</f>
        <v>3966200</v>
      </c>
      <c r="H13" s="39">
        <f>H16+H9-H11</f>
        <v>152403</v>
      </c>
      <c r="I13" s="39">
        <f>I16+I9-I11</f>
        <v>179869</v>
      </c>
      <c r="J13" s="39">
        <f t="shared" si="0"/>
        <v>11089449</v>
      </c>
      <c r="K13" s="39">
        <v>11900577</v>
      </c>
      <c r="L13" s="40">
        <f t="shared" si="1"/>
        <v>0.9318412880316643</v>
      </c>
      <c r="M13" s="41">
        <f>+J13/25711379*100</f>
        <v>43.13051042497565</v>
      </c>
      <c r="O13" s="15"/>
    </row>
    <row r="14" spans="2:13" ht="20.1" customHeight="1">
      <c r="B14" s="29"/>
      <c r="C14" s="31"/>
      <c r="D14" s="59" t="s">
        <v>16</v>
      </c>
      <c r="E14" s="66">
        <v>42720</v>
      </c>
      <c r="F14" s="33">
        <v>470</v>
      </c>
      <c r="G14" s="33">
        <v>12736</v>
      </c>
      <c r="H14" s="33">
        <v>243</v>
      </c>
      <c r="I14" s="33">
        <v>199</v>
      </c>
      <c r="J14" s="33">
        <f t="shared" si="0"/>
        <v>56368</v>
      </c>
      <c r="K14" s="34"/>
      <c r="L14" s="10"/>
      <c r="M14" s="35">
        <f>+J14/127987*100</f>
        <v>44.04197301288412</v>
      </c>
    </row>
    <row r="15" spans="2:13" ht="20.1" customHeight="1">
      <c r="B15" s="90" t="s">
        <v>20</v>
      </c>
      <c r="C15" s="91"/>
      <c r="D15" s="57" t="s">
        <v>0</v>
      </c>
      <c r="E15" s="67">
        <f aca="true" t="shared" si="2" ref="E15:J15">E12/E14</f>
        <v>1.0269662921348315</v>
      </c>
      <c r="F15" s="17">
        <f t="shared" si="2"/>
        <v>0.8</v>
      </c>
      <c r="G15" s="17">
        <f t="shared" si="2"/>
        <v>1.0105998743718594</v>
      </c>
      <c r="H15" s="17">
        <f t="shared" si="2"/>
        <v>0.9753086419753086</v>
      </c>
      <c r="I15" s="17">
        <f t="shared" si="2"/>
        <v>0.7788944723618091</v>
      </c>
      <c r="J15" s="17">
        <f t="shared" si="2"/>
        <v>1.0202774623900086</v>
      </c>
      <c r="K15" s="9"/>
      <c r="L15" s="10"/>
      <c r="M15" s="23"/>
    </row>
    <row r="16" spans="2:13" ht="20.1" customHeight="1">
      <c r="B16" s="90" t="s">
        <v>21</v>
      </c>
      <c r="C16" s="91"/>
      <c r="D16" s="57" t="s">
        <v>17</v>
      </c>
      <c r="E16" s="64">
        <v>5930687</v>
      </c>
      <c r="F16" s="7">
        <v>950210</v>
      </c>
      <c r="G16" s="7">
        <v>4052635</v>
      </c>
      <c r="H16" s="7">
        <v>148357</v>
      </c>
      <c r="I16" s="7">
        <v>200127</v>
      </c>
      <c r="J16" s="7">
        <f t="shared" si="0"/>
        <v>11282016</v>
      </c>
      <c r="K16" s="11"/>
      <c r="L16" s="10"/>
      <c r="M16" s="22">
        <f>+J16/26036105*100</f>
        <v>43.332195810394836</v>
      </c>
    </row>
    <row r="17" spans="2:13" ht="20.1" customHeight="1" thickBot="1">
      <c r="B17" s="29"/>
      <c r="C17" s="31"/>
      <c r="D17" s="60" t="s">
        <v>1</v>
      </c>
      <c r="E17" s="68">
        <f aca="true" t="shared" si="3" ref="E17:J17">E13/E16</f>
        <v>1.0254361762810953</v>
      </c>
      <c r="F17" s="42">
        <f t="shared" si="3"/>
        <v>0.7466096968038645</v>
      </c>
      <c r="G17" s="42">
        <f t="shared" si="3"/>
        <v>0.9786719011211225</v>
      </c>
      <c r="H17" s="42">
        <f t="shared" si="3"/>
        <v>1.0272720532229689</v>
      </c>
      <c r="I17" s="42">
        <f t="shared" si="3"/>
        <v>0.8987742783332584</v>
      </c>
      <c r="J17" s="42">
        <f t="shared" si="3"/>
        <v>0.9829315079858068</v>
      </c>
      <c r="K17" s="9"/>
      <c r="L17" s="10"/>
      <c r="M17" s="43"/>
    </row>
    <row r="18" spans="2:13" ht="20.1" customHeight="1">
      <c r="B18" s="44"/>
      <c r="C18" s="45"/>
      <c r="D18" s="56" t="s">
        <v>16</v>
      </c>
      <c r="E18" s="63">
        <v>49035</v>
      </c>
      <c r="F18" s="36">
        <v>328</v>
      </c>
      <c r="G18" s="36">
        <v>14425</v>
      </c>
      <c r="H18" s="36">
        <v>334</v>
      </c>
      <c r="I18" s="36">
        <v>141</v>
      </c>
      <c r="J18" s="36">
        <f t="shared" si="0"/>
        <v>64263</v>
      </c>
      <c r="K18" s="46"/>
      <c r="L18" s="47"/>
      <c r="M18" s="38">
        <f>+J18/156319*100</f>
        <v>41.11016575080445</v>
      </c>
    </row>
    <row r="19" spans="2:13" ht="20.1" customHeight="1">
      <c r="B19" s="88" t="s">
        <v>22</v>
      </c>
      <c r="C19" s="89"/>
      <c r="D19" s="57" t="s">
        <v>0</v>
      </c>
      <c r="E19" s="67">
        <f aca="true" t="shared" si="4" ref="E19:J19">E12/E18</f>
        <v>0.8947078617314164</v>
      </c>
      <c r="F19" s="17">
        <f t="shared" si="4"/>
        <v>1.146341463414634</v>
      </c>
      <c r="G19" s="17">
        <f t="shared" si="4"/>
        <v>0.8922703639514732</v>
      </c>
      <c r="H19" s="17">
        <f t="shared" si="4"/>
        <v>0.7095808383233533</v>
      </c>
      <c r="I19" s="17">
        <f t="shared" si="4"/>
        <v>1.099290780141844</v>
      </c>
      <c r="J19" s="17">
        <f t="shared" si="4"/>
        <v>0.8949317647791108</v>
      </c>
      <c r="K19" s="9"/>
      <c r="L19" s="12"/>
      <c r="M19" s="24"/>
    </row>
    <row r="20" spans="2:13" ht="20.1" customHeight="1">
      <c r="B20" s="88" t="s">
        <v>23</v>
      </c>
      <c r="C20" s="89"/>
      <c r="D20" s="57" t="s">
        <v>17</v>
      </c>
      <c r="E20" s="64">
        <v>6848845</v>
      </c>
      <c r="F20" s="7">
        <v>631185</v>
      </c>
      <c r="G20" s="7">
        <v>4053606</v>
      </c>
      <c r="H20" s="7">
        <v>181055</v>
      </c>
      <c r="I20" s="7">
        <v>185886</v>
      </c>
      <c r="J20" s="7">
        <f t="shared" si="0"/>
        <v>11900577</v>
      </c>
      <c r="K20" s="11"/>
      <c r="L20" s="13"/>
      <c r="M20" s="22">
        <f>+J20/24620481*100</f>
        <v>48.336086528935</v>
      </c>
    </row>
    <row r="21" spans="2:13" ht="20.1" customHeight="1" thickBot="1">
      <c r="B21" s="48"/>
      <c r="C21" s="49"/>
      <c r="D21" s="58" t="s">
        <v>1</v>
      </c>
      <c r="E21" s="69">
        <f aca="true" t="shared" si="5" ref="E21:J21">E13/E20</f>
        <v>0.887965927101577</v>
      </c>
      <c r="F21" s="50">
        <f t="shared" si="5"/>
        <v>1.1239747459144307</v>
      </c>
      <c r="G21" s="50">
        <f t="shared" si="5"/>
        <v>0.9784374702425446</v>
      </c>
      <c r="H21" s="50">
        <f t="shared" si="5"/>
        <v>0.8417497445527602</v>
      </c>
      <c r="I21" s="50">
        <f t="shared" si="5"/>
        <v>0.9676306983850317</v>
      </c>
      <c r="J21" s="50">
        <f t="shared" si="5"/>
        <v>0.9318412880316643</v>
      </c>
      <c r="K21" s="26"/>
      <c r="L21" s="27"/>
      <c r="M21" s="51"/>
    </row>
    <row r="22" spans="2:13" ht="19.5" customHeight="1" thickBot="1">
      <c r="B22" s="77" t="s">
        <v>24</v>
      </c>
      <c r="C22" s="78"/>
      <c r="D22" s="79"/>
      <c r="E22" s="70">
        <f aca="true" t="shared" si="6" ref="E22:J22">(E8+E10)/(E12+E14)</f>
        <v>0.42165558019216554</v>
      </c>
      <c r="F22" s="52">
        <f t="shared" si="6"/>
        <v>0.14420803782505912</v>
      </c>
      <c r="G22" s="52">
        <f t="shared" si="6"/>
        <v>0.5354395282539931</v>
      </c>
      <c r="H22" s="52">
        <f t="shared" si="6"/>
        <v>0.26666666666666666</v>
      </c>
      <c r="I22" s="52">
        <f t="shared" si="6"/>
        <v>0.2994350282485876</v>
      </c>
      <c r="J22" s="52">
        <f t="shared" si="6"/>
        <v>0.4441468576295893</v>
      </c>
      <c r="K22" s="9"/>
      <c r="L22" s="12"/>
      <c r="M22" s="25"/>
    </row>
    <row r="23" spans="2:13" ht="17.25" customHeight="1" thickBot="1">
      <c r="B23" s="80" t="s">
        <v>25</v>
      </c>
      <c r="C23" s="81"/>
      <c r="D23" s="82"/>
      <c r="E23" s="99">
        <v>0.352</v>
      </c>
      <c r="F23" s="100">
        <v>0.135</v>
      </c>
      <c r="G23" s="100">
        <v>0.556</v>
      </c>
      <c r="H23" s="100">
        <v>0.352</v>
      </c>
      <c r="I23" s="100">
        <v>0.437</v>
      </c>
      <c r="J23" s="100">
        <v>0.396</v>
      </c>
      <c r="K23" s="53"/>
      <c r="L23" s="54"/>
      <c r="M23" s="55"/>
    </row>
    <row r="24" spans="2:13" ht="20.1" customHeight="1" thickBot="1">
      <c r="B24" s="85" t="s">
        <v>26</v>
      </c>
      <c r="C24" s="86"/>
      <c r="D24" s="87"/>
      <c r="E24" s="101">
        <v>0.368</v>
      </c>
      <c r="F24" s="102">
        <v>0.655</v>
      </c>
      <c r="G24" s="102">
        <v>0.526</v>
      </c>
      <c r="H24" s="102">
        <v>0.249</v>
      </c>
      <c r="I24" s="102">
        <v>0.016</v>
      </c>
      <c r="J24" s="102">
        <v>0.392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mergeCells count="18"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J16 E15:I15 E21:J22 E17:I17 E19:I19 J20" evalError="1"/>
    <ignoredError sqref="J15 J17:J19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Tsukamoto Takanori(塚本 崇徳)</cp:lastModifiedBy>
  <cp:lastPrinted>2012-09-11T00:26:00Z</cp:lastPrinted>
  <dcterms:created xsi:type="dcterms:W3CDTF">1999-04-12T07:07:16Z</dcterms:created>
  <dcterms:modified xsi:type="dcterms:W3CDTF">2021-02-04T06:52:10Z</dcterms:modified>
  <cp:category/>
  <cp:version/>
  <cp:contentType/>
  <cp:contentStatus/>
</cp:coreProperties>
</file>