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[Ｃ][Ｄ][Ｆ] 石倉協倉庫協会ＨＰ掲載帳票　2020.12～\"/>
    </mc:Choice>
  </mc:AlternateContent>
  <xr:revisionPtr revIDLastSave="0" documentId="13_ncr:1_{CDC1A0E6-21AC-434C-A1F2-6BA9A217F34A}" xr6:coauthVersionLast="36" xr6:coauthVersionMax="36" xr10:uidLastSave="{00000000-0000-0000-0000-000000000000}"/>
  <bookViews>
    <workbookView xWindow="32760" yWindow="4245" windowWidth="15405" windowHeight="3885" firstSheet="1" activeTab="1" xr2:uid="{00000000-000D-0000-FFFF-FFFF00000000}"/>
  </bookViews>
  <sheets>
    <sheet name="10品目別管理表 (令和3年2月) " sheetId="3" r:id="rId1"/>
    <sheet name="10品目別管理表 (令和3年5月) " sheetId="5" r:id="rId2"/>
    <sheet name="(令和3年4月) " sheetId="6" r:id="rId3"/>
    <sheet name="(令和3年3月) " sheetId="4" r:id="rId4"/>
  </sheets>
  <definedNames>
    <definedName name="_xlnm.Print_Area" localSheetId="3">'(令和3年3月) '!$A$1:$Z$49</definedName>
    <definedName name="_xlnm.Print_Area" localSheetId="2">'(令和3年4月) '!$A$1:$Z$49</definedName>
    <definedName name="_xlnm.Print_Area" localSheetId="0">'10品目別管理表 (令和3年2月) '!$A$1:$Z$49</definedName>
    <definedName name="_xlnm.Print_Area" localSheetId="1">'10品目別管理表 (令和3年5月)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0" i="5" l="1"/>
  <c r="Y10" i="5"/>
  <c r="Z9" i="5"/>
  <c r="Y9" i="5"/>
  <c r="Z8" i="5"/>
  <c r="Y8" i="5"/>
  <c r="Z7" i="5"/>
  <c r="Y7" i="5"/>
  <c r="Z6" i="5"/>
  <c r="Y6" i="5"/>
  <c r="Z5" i="5"/>
  <c r="Y5" i="5"/>
  <c r="F20" i="5" l="1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Y20" i="5" l="1"/>
  <c r="Y22" i="5"/>
  <c r="Y21" i="5"/>
  <c r="Z20" i="5"/>
  <c r="Z22" i="5"/>
  <c r="Z21" i="5"/>
  <c r="Z29" i="5"/>
  <c r="Y29" i="5"/>
  <c r="Z28" i="5"/>
  <c r="Y28" i="5"/>
  <c r="Z27" i="5"/>
  <c r="Y27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E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S49" i="6"/>
  <c r="K49" i="6"/>
  <c r="Y48" i="6"/>
  <c r="Q48" i="6"/>
  <c r="I48" i="6"/>
  <c r="W47" i="6"/>
  <c r="O47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Y25" i="6" s="1"/>
  <c r="E25" i="6"/>
  <c r="Y23" i="6"/>
  <c r="Y46" i="6" s="1"/>
  <c r="W23" i="6"/>
  <c r="W46" i="6" s="1"/>
  <c r="U23" i="6"/>
  <c r="U46" i="6" s="1"/>
  <c r="S23" i="6"/>
  <c r="S46" i="6" s="1"/>
  <c r="Q23" i="6"/>
  <c r="Q46" i="6" s="1"/>
  <c r="O23" i="6"/>
  <c r="O46" i="6" s="1"/>
  <c r="M23" i="6"/>
  <c r="M46" i="6" s="1"/>
  <c r="K23" i="6"/>
  <c r="K46" i="6" s="1"/>
  <c r="I23" i="6"/>
  <c r="I46" i="6" s="1"/>
  <c r="G23" i="6"/>
  <c r="G46" i="6" s="1"/>
  <c r="E23" i="6"/>
  <c r="E46" i="6" s="1"/>
  <c r="L43" i="6" l="1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Y34" i="5" s="1"/>
  <c r="W23" i="5"/>
  <c r="W34" i="5" s="1"/>
  <c r="U23" i="5"/>
  <c r="U34" i="5" s="1"/>
  <c r="S23" i="5"/>
  <c r="S34" i="5" s="1"/>
  <c r="Q23" i="5"/>
  <c r="Q34" i="5" s="1"/>
  <c r="O23" i="5"/>
  <c r="O34" i="5" s="1"/>
  <c r="M23" i="5"/>
  <c r="M34" i="5" s="1"/>
  <c r="K23" i="5"/>
  <c r="K34" i="5" s="1"/>
  <c r="I23" i="5"/>
  <c r="I34" i="5" s="1"/>
  <c r="G23" i="5"/>
  <c r="G34" i="5" s="1"/>
  <c r="E23" i="5"/>
  <c r="E34" i="5" s="1"/>
  <c r="Y25" i="5" l="1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48" i="5" l="1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E41" i="4"/>
  <c r="Z40" i="4"/>
  <c r="Z48" i="4" s="1"/>
  <c r="Y40" i="4"/>
  <c r="X40" i="4"/>
  <c r="W40" i="4"/>
  <c r="W48" i="4" s="1"/>
  <c r="V40" i="4"/>
  <c r="U40" i="4"/>
  <c r="T40" i="4"/>
  <c r="S40" i="4"/>
  <c r="R40" i="4"/>
  <c r="R48" i="4" s="1"/>
  <c r="Q40" i="4"/>
  <c r="P40" i="4"/>
  <c r="O40" i="4"/>
  <c r="O48" i="4" s="1"/>
  <c r="N40" i="4"/>
  <c r="M40" i="4"/>
  <c r="L40" i="4"/>
  <c r="K40" i="4"/>
  <c r="J40" i="4"/>
  <c r="J48" i="4" s="1"/>
  <c r="I40" i="4"/>
  <c r="H40" i="4"/>
  <c r="G40" i="4"/>
  <c r="G44" i="4" s="1"/>
  <c r="F40" i="4"/>
  <c r="E40" i="4"/>
  <c r="Z39" i="4"/>
  <c r="Y39" i="4"/>
  <c r="X39" i="4"/>
  <c r="X47" i="4" s="1"/>
  <c r="W39" i="4"/>
  <c r="V39" i="4"/>
  <c r="U39" i="4"/>
  <c r="U47" i="4" s="1"/>
  <c r="T39" i="4"/>
  <c r="S39" i="4"/>
  <c r="R39" i="4"/>
  <c r="Q39" i="4"/>
  <c r="P39" i="4"/>
  <c r="P47" i="4" s="1"/>
  <c r="O39" i="4"/>
  <c r="N39" i="4"/>
  <c r="M39" i="4"/>
  <c r="M47" i="4" s="1"/>
  <c r="L39" i="4"/>
  <c r="K39" i="4"/>
  <c r="J39" i="4"/>
  <c r="I39" i="4"/>
  <c r="H39" i="4"/>
  <c r="H47" i="4" s="1"/>
  <c r="G39" i="4"/>
  <c r="F39" i="4"/>
  <c r="E39" i="4"/>
  <c r="E47" i="4" s="1"/>
  <c r="Z49" i="4"/>
  <c r="X49" i="4"/>
  <c r="W45" i="4"/>
  <c r="V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F45" i="4"/>
  <c r="E45" i="4"/>
  <c r="Z44" i="4"/>
  <c r="Y44" i="4"/>
  <c r="X48" i="4"/>
  <c r="V48" i="4"/>
  <c r="U44" i="4"/>
  <c r="T44" i="4"/>
  <c r="S44" i="4"/>
  <c r="R44" i="4"/>
  <c r="Q44" i="4"/>
  <c r="P48" i="4"/>
  <c r="N48" i="4"/>
  <c r="M44" i="4"/>
  <c r="L44" i="4"/>
  <c r="K44" i="4"/>
  <c r="J44" i="4"/>
  <c r="I44" i="4"/>
  <c r="H48" i="4"/>
  <c r="F48" i="4"/>
  <c r="E44" i="4"/>
  <c r="Z43" i="4"/>
  <c r="Y43" i="4"/>
  <c r="X43" i="4"/>
  <c r="W43" i="4"/>
  <c r="V47" i="4"/>
  <c r="T47" i="4"/>
  <c r="S43" i="4"/>
  <c r="R43" i="4"/>
  <c r="Q43" i="4"/>
  <c r="P43" i="4"/>
  <c r="O43" i="4"/>
  <c r="N47" i="4"/>
  <c r="L47" i="4"/>
  <c r="K43" i="4"/>
  <c r="J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<sst xmlns="http://schemas.openxmlformats.org/spreadsheetml/2006/main" count="512" uniqueCount="67">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</sst>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74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67" t="s">
        <v>63</v>
      </c>
      <c r="B1" s="168"/>
      <c r="C1" s="168"/>
      <c r="D1" s="168"/>
      <c r="E1" s="169" t="s">
        <v>0</v>
      </c>
      <c r="F1" s="170"/>
      <c r="G1" s="170"/>
      <c r="H1" s="170"/>
      <c r="J1" s="171" t="s">
        <v>1</v>
      </c>
      <c r="K1" s="168"/>
      <c r="L1" s="1" t="s">
        <v>2</v>
      </c>
      <c r="M1" s="1" t="s">
        <v>3</v>
      </c>
      <c r="N1" s="1" t="s">
        <v>4</v>
      </c>
      <c r="O1" s="171" t="s">
        <v>5</v>
      </c>
      <c r="P1" s="168"/>
      <c r="Q1" s="168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72" t="s">
        <v>7</v>
      </c>
      <c r="F2" s="173"/>
      <c r="G2" s="166" t="s">
        <v>8</v>
      </c>
      <c r="H2" s="166"/>
      <c r="I2" s="164" t="s">
        <v>9</v>
      </c>
      <c r="J2" s="165"/>
      <c r="K2" s="166" t="s">
        <v>10</v>
      </c>
      <c r="L2" s="166"/>
      <c r="M2" s="164" t="s">
        <v>11</v>
      </c>
      <c r="N2" s="165"/>
      <c r="O2" s="166" t="s">
        <v>12</v>
      </c>
      <c r="P2" s="166"/>
      <c r="Q2" s="164" t="s">
        <v>13</v>
      </c>
      <c r="R2" s="165"/>
      <c r="S2" s="166" t="s">
        <v>14</v>
      </c>
      <c r="T2" s="166"/>
      <c r="U2" s="164" t="s">
        <v>15</v>
      </c>
      <c r="V2" s="165"/>
      <c r="W2" s="166" t="s">
        <v>16</v>
      </c>
      <c r="X2" s="166"/>
      <c r="Y2" s="158" t="s">
        <v>17</v>
      </c>
      <c r="Z2" s="159"/>
    </row>
    <row r="3" spans="1:26" ht="18.75" x14ac:dyDescent="0.2">
      <c r="A3" s="7"/>
      <c r="C3" s="162"/>
      <c r="D3" s="163"/>
      <c r="E3" s="155" t="s">
        <v>53</v>
      </c>
      <c r="F3" s="156"/>
      <c r="G3" s="157" t="s">
        <v>54</v>
      </c>
      <c r="H3" s="157"/>
      <c r="I3" s="155" t="s">
        <v>55</v>
      </c>
      <c r="J3" s="156"/>
      <c r="K3" s="157" t="s">
        <v>56</v>
      </c>
      <c r="L3" s="157"/>
      <c r="M3" s="155" t="s">
        <v>57</v>
      </c>
      <c r="N3" s="156"/>
      <c r="O3" s="157">
        <v>26</v>
      </c>
      <c r="P3" s="157"/>
      <c r="Q3" s="155" t="s">
        <v>58</v>
      </c>
      <c r="R3" s="156"/>
      <c r="S3" s="157" t="s">
        <v>59</v>
      </c>
      <c r="T3" s="157"/>
      <c r="U3" s="155" t="s">
        <v>60</v>
      </c>
      <c r="V3" s="156"/>
      <c r="W3" s="157">
        <v>40</v>
      </c>
      <c r="X3" s="157"/>
      <c r="Y3" s="160"/>
      <c r="Z3" s="16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51" t="e">
        <f>(E20+E21)/(E22+E41)*100</f>
        <v>#REF!</v>
      </c>
      <c r="F23" s="152"/>
      <c r="G23" s="151" t="e">
        <f>(G20+G21)/(G22+G41)*100</f>
        <v>#REF!</v>
      </c>
      <c r="H23" s="152"/>
      <c r="I23" s="151" t="e">
        <f>(I20+I21)/(I22+I41)*100</f>
        <v>#REF!</v>
      </c>
      <c r="J23" s="152"/>
      <c r="K23" s="151" t="e">
        <f>(K20+K21)/(K22+K41)*100</f>
        <v>#REF!</v>
      </c>
      <c r="L23" s="152"/>
      <c r="M23" s="151" t="e">
        <f>(M20+M21)/(M22+M41)*100</f>
        <v>#REF!</v>
      </c>
      <c r="N23" s="152"/>
      <c r="O23" s="151" t="e">
        <f>(O20+O21)/(O22+O41)*100</f>
        <v>#REF!</v>
      </c>
      <c r="P23" s="152"/>
      <c r="Q23" s="151" t="e">
        <f>(Q20+Q21)/(Q22+Q41)*100</f>
        <v>#REF!</v>
      </c>
      <c r="R23" s="152"/>
      <c r="S23" s="151" t="e">
        <f>(S20+S21)/(S22+S41)*100</f>
        <v>#REF!</v>
      </c>
      <c r="T23" s="152"/>
      <c r="U23" s="151" t="e">
        <f>(U20+U21)/(U22+U41)*100</f>
        <v>#REF!</v>
      </c>
      <c r="V23" s="152"/>
      <c r="W23" s="151" t="e">
        <f>(W20+W21)/(W22+W41)*100</f>
        <v>#REF!</v>
      </c>
      <c r="X23" s="152"/>
      <c r="Y23" s="151" t="e">
        <f>(Y20+Y21)/(Y22+Y41)*100</f>
        <v>#REF!</v>
      </c>
      <c r="Z23" s="15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53">
        <f>F22/E22*1000</f>
        <v>226343.04307406259</v>
      </c>
      <c r="F24" s="154"/>
      <c r="G24" s="147">
        <f>H22/G22*1000</f>
        <v>383147.52475247526</v>
      </c>
      <c r="H24" s="148"/>
      <c r="I24" s="149">
        <f>J22/I22*1000</f>
        <v>1166294.5632798574</v>
      </c>
      <c r="J24" s="150"/>
      <c r="K24" s="147">
        <f>L22/K22*1000</f>
        <v>1691355.5327868853</v>
      </c>
      <c r="L24" s="148"/>
      <c r="M24" s="149">
        <f>N22/M22*1000</f>
        <v>226612.30024061256</v>
      </c>
      <c r="N24" s="150"/>
      <c r="O24" s="147">
        <f>P22/O22*1000</f>
        <v>285146.43440391944</v>
      </c>
      <c r="P24" s="148"/>
      <c r="Q24" s="149">
        <f>R22/Q22*1000</f>
        <v>184680.19400352734</v>
      </c>
      <c r="R24" s="150"/>
      <c r="S24" s="147">
        <f>T22/S22*1000</f>
        <v>78576.3753674646</v>
      </c>
      <c r="T24" s="148"/>
      <c r="U24" s="149">
        <f>V22/U22*1000</f>
        <v>319892.75454835623</v>
      </c>
      <c r="V24" s="150"/>
      <c r="W24" s="147">
        <f>X22/W22*1000</f>
        <v>226477.29554836551</v>
      </c>
      <c r="X24" s="148"/>
      <c r="Y24" s="149">
        <f>Z22/Y22*1000</f>
        <v>212177.27586034499</v>
      </c>
      <c r="Z24" s="15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44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145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145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145"/>
      <c r="C30" s="7"/>
      <c r="D30" s="60" t="s">
        <v>44</v>
      </c>
      <c r="E30" s="142">
        <v>65.5</v>
      </c>
      <c r="F30" s="143"/>
      <c r="G30" s="142">
        <v>56.1</v>
      </c>
      <c r="H30" s="143"/>
      <c r="I30" s="142">
        <v>80.7</v>
      </c>
      <c r="J30" s="143"/>
      <c r="K30" s="142">
        <v>71.7</v>
      </c>
      <c r="L30" s="143"/>
      <c r="M30" s="142">
        <v>54.2</v>
      </c>
      <c r="N30" s="143"/>
      <c r="O30" s="142">
        <v>112.4</v>
      </c>
      <c r="P30" s="143"/>
      <c r="Q30" s="142">
        <v>40.4</v>
      </c>
      <c r="R30" s="143"/>
      <c r="S30" s="142">
        <v>122.3</v>
      </c>
      <c r="T30" s="143"/>
      <c r="U30" s="142">
        <v>36.200000000000003</v>
      </c>
      <c r="V30" s="143"/>
      <c r="W30" s="142">
        <v>20.7</v>
      </c>
      <c r="X30" s="143"/>
      <c r="Y30" s="142">
        <v>52.9</v>
      </c>
      <c r="Z30" s="143"/>
    </row>
    <row r="31" spans="1:28" ht="18.95" customHeight="1" x14ac:dyDescent="0.15">
      <c r="A31" s="22"/>
      <c r="B31" s="145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145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145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145"/>
      <c r="C34" s="69"/>
      <c r="D34" s="28" t="s">
        <v>44</v>
      </c>
      <c r="E34" s="136">
        <v>87.05268389662028</v>
      </c>
      <c r="F34" s="135"/>
      <c r="G34" s="140">
        <v>56.006240249609988</v>
      </c>
      <c r="H34" s="141"/>
      <c r="I34" s="136">
        <v>114.56217666219581</v>
      </c>
      <c r="J34" s="135"/>
      <c r="K34" s="140">
        <v>31.067961165048541</v>
      </c>
      <c r="L34" s="141"/>
      <c r="M34" s="136">
        <v>60.09323577016454</v>
      </c>
      <c r="N34" s="135"/>
      <c r="O34" s="140">
        <v>110.78748651564186</v>
      </c>
      <c r="P34" s="141"/>
      <c r="Q34" s="136">
        <v>44.466676927812834</v>
      </c>
      <c r="R34" s="135"/>
      <c r="S34" s="140">
        <v>133.80239238956392</v>
      </c>
      <c r="T34" s="141"/>
      <c r="U34" s="136">
        <v>67.037804246504408</v>
      </c>
      <c r="V34" s="135"/>
      <c r="W34" s="140">
        <v>48.559225820403306</v>
      </c>
      <c r="X34" s="141"/>
      <c r="Y34" s="136">
        <v>70.541282564502538</v>
      </c>
      <c r="Z34" s="135"/>
    </row>
    <row r="35" spans="1:38" ht="18.95" customHeight="1" x14ac:dyDescent="0.15">
      <c r="A35" s="22"/>
      <c r="B35" s="145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145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146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7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38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38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138"/>
      <c r="C42" s="22"/>
      <c r="D42" s="101" t="s">
        <v>44</v>
      </c>
      <c r="E42" s="134" t="e">
        <f>+#REF!</f>
        <v>#REF!</v>
      </c>
      <c r="F42" s="135" t="e">
        <f>+#REF!</f>
        <v>#REF!</v>
      </c>
      <c r="G42" s="134" t="e">
        <f>+#REF!</f>
        <v>#REF!</v>
      </c>
      <c r="H42" s="135" t="e">
        <f>+#REF!</f>
        <v>#REF!</v>
      </c>
      <c r="I42" s="134" t="e">
        <f>+#REF!</f>
        <v>#REF!</v>
      </c>
      <c r="J42" s="135" t="e">
        <f>+#REF!</f>
        <v>#REF!</v>
      </c>
      <c r="K42" s="134" t="e">
        <f>+#REF!</f>
        <v>#REF!</v>
      </c>
      <c r="L42" s="135" t="e">
        <f>+#REF!</f>
        <v>#REF!</v>
      </c>
      <c r="M42" s="134" t="e">
        <f>+#REF!</f>
        <v>#REF!</v>
      </c>
      <c r="N42" s="135" t="e">
        <f>+#REF!</f>
        <v>#REF!</v>
      </c>
      <c r="O42" s="134" t="e">
        <f>+#REF!</f>
        <v>#REF!</v>
      </c>
      <c r="P42" s="135" t="e">
        <f>+#REF!</f>
        <v>#REF!</v>
      </c>
      <c r="Q42" s="134" t="e">
        <f>+#REF!</f>
        <v>#REF!</v>
      </c>
      <c r="R42" s="135" t="e">
        <f>+#REF!</f>
        <v>#REF!</v>
      </c>
      <c r="S42" s="134" t="e">
        <f>+#REF!</f>
        <v>#REF!</v>
      </c>
      <c r="T42" s="135" t="e">
        <f>+#REF!</f>
        <v>#REF!</v>
      </c>
      <c r="U42" s="134" t="e">
        <f>+#REF!</f>
        <v>#REF!</v>
      </c>
      <c r="V42" s="135" t="e">
        <f>+#REF!</f>
        <v>#REF!</v>
      </c>
      <c r="W42" s="134" t="e">
        <f>+#REF!</f>
        <v>#REF!</v>
      </c>
      <c r="X42" s="135" t="e">
        <f>+#REF!</f>
        <v>#REF!</v>
      </c>
      <c r="Y42" s="134" t="e">
        <f>+#REF!</f>
        <v>#REF!</v>
      </c>
      <c r="Z42" s="135" t="e">
        <f>+#REF!</f>
        <v>#REF!</v>
      </c>
    </row>
    <row r="43" spans="1:38" ht="18.95" customHeight="1" x14ac:dyDescent="0.15">
      <c r="A43" s="22"/>
      <c r="B43" s="138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138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138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138"/>
      <c r="C46" s="46"/>
      <c r="D46" s="101" t="s">
        <v>44</v>
      </c>
      <c r="E46" s="134" t="e">
        <f>E23-E42</f>
        <v>#REF!</v>
      </c>
      <c r="F46" s="135"/>
      <c r="G46" s="134" t="e">
        <f>G23-G42</f>
        <v>#REF!</v>
      </c>
      <c r="H46" s="135"/>
      <c r="I46" s="134" t="e">
        <f>I23-I42</f>
        <v>#REF!</v>
      </c>
      <c r="J46" s="135"/>
      <c r="K46" s="134" t="e">
        <f>K23-K42</f>
        <v>#REF!</v>
      </c>
      <c r="L46" s="135"/>
      <c r="M46" s="134" t="e">
        <f>M23-M42</f>
        <v>#REF!</v>
      </c>
      <c r="N46" s="135"/>
      <c r="O46" s="134" t="e">
        <f t="shared" si="3"/>
        <v>#REF!</v>
      </c>
      <c r="P46" s="135"/>
      <c r="Q46" s="134" t="e">
        <f t="shared" si="3"/>
        <v>#REF!</v>
      </c>
      <c r="R46" s="135"/>
      <c r="S46" s="134" t="e">
        <f t="shared" si="3"/>
        <v>#REF!</v>
      </c>
      <c r="T46" s="135"/>
      <c r="U46" s="134" t="e">
        <f t="shared" si="3"/>
        <v>#REF!</v>
      </c>
      <c r="V46" s="135"/>
      <c r="W46" s="134" t="e">
        <f t="shared" si="3"/>
        <v>#REF!</v>
      </c>
      <c r="X46" s="135"/>
      <c r="Y46" s="134" t="e">
        <f t="shared" si="3"/>
        <v>#REF!</v>
      </c>
      <c r="Z46" s="135"/>
      <c r="AA46" s="132"/>
      <c r="AB46" s="133"/>
      <c r="AC46" s="132"/>
      <c r="AD46" s="133"/>
      <c r="AE46" s="132"/>
      <c r="AF46" s="133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38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138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139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D27" sqref="D27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167" t="s">
        <v>66</v>
      </c>
      <c r="B1" s="168"/>
      <c r="C1" s="168"/>
      <c r="D1" s="168"/>
      <c r="E1" s="169" t="s">
        <v>0</v>
      </c>
      <c r="F1" s="170"/>
      <c r="G1" s="170"/>
      <c r="H1" s="170"/>
      <c r="J1" s="171" t="s">
        <v>1</v>
      </c>
      <c r="K1" s="168"/>
      <c r="L1" s="1" t="s">
        <v>2</v>
      </c>
      <c r="M1" s="1" t="s">
        <v>3</v>
      </c>
      <c r="N1" s="1" t="s">
        <v>4</v>
      </c>
      <c r="O1" s="171" t="s">
        <v>5</v>
      </c>
      <c r="P1" s="168"/>
      <c r="Q1" s="168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172" t="s">
        <v>7</v>
      </c>
      <c r="F2" s="173"/>
      <c r="G2" s="166" t="s">
        <v>8</v>
      </c>
      <c r="H2" s="166"/>
      <c r="I2" s="164" t="s">
        <v>9</v>
      </c>
      <c r="J2" s="165"/>
      <c r="K2" s="166" t="s">
        <v>10</v>
      </c>
      <c r="L2" s="166"/>
      <c r="M2" s="164" t="s">
        <v>11</v>
      </c>
      <c r="N2" s="165"/>
      <c r="O2" s="166" t="s">
        <v>12</v>
      </c>
      <c r="P2" s="166"/>
      <c r="Q2" s="164" t="s">
        <v>13</v>
      </c>
      <c r="R2" s="165"/>
      <c r="S2" s="166" t="s">
        <v>14</v>
      </c>
      <c r="T2" s="166"/>
      <c r="U2" s="164" t="s">
        <v>15</v>
      </c>
      <c r="V2" s="165"/>
      <c r="W2" s="166" t="s">
        <v>16</v>
      </c>
      <c r="X2" s="166"/>
      <c r="Y2" s="158" t="s">
        <v>17</v>
      </c>
      <c r="Z2" s="159"/>
    </row>
    <row r="3" spans="1:26" ht="18.75" x14ac:dyDescent="0.2">
      <c r="A3" s="7"/>
      <c r="C3" s="162"/>
      <c r="D3" s="163"/>
      <c r="E3" s="155" t="s">
        <v>53</v>
      </c>
      <c r="F3" s="156"/>
      <c r="G3" s="157" t="s">
        <v>54</v>
      </c>
      <c r="H3" s="157"/>
      <c r="I3" s="155" t="s">
        <v>55</v>
      </c>
      <c r="J3" s="156"/>
      <c r="K3" s="157" t="s">
        <v>56</v>
      </c>
      <c r="L3" s="157"/>
      <c r="M3" s="155" t="s">
        <v>57</v>
      </c>
      <c r="N3" s="156"/>
      <c r="O3" s="157">
        <v>26</v>
      </c>
      <c r="P3" s="157"/>
      <c r="Q3" s="155" t="s">
        <v>58</v>
      </c>
      <c r="R3" s="156"/>
      <c r="S3" s="157" t="s">
        <v>59</v>
      </c>
      <c r="T3" s="157"/>
      <c r="U3" s="155" t="s">
        <v>60</v>
      </c>
      <c r="V3" s="156"/>
      <c r="W3" s="157">
        <v>40</v>
      </c>
      <c r="X3" s="157"/>
      <c r="Y3" s="160"/>
      <c r="Z3" s="16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Y10" si="0">+W5+U5+S5+Q5+O5+M5+K5+I5+G5+E5</f>
        <v>33685</v>
      </c>
      <c r="Z5" s="21">
        <f t="shared" ref="Z5:Z10" si="1">+X5+V5+T5+R5+P5+N5+L5+J5+H5+F5</f>
        <v>10820429</v>
      </c>
    </row>
    <row r="6" spans="1:26" ht="18.95" customHeight="1" x14ac:dyDescent="0.15">
      <c r="A6" s="7"/>
      <c r="B6" s="22"/>
      <c r="C6" s="106"/>
      <c r="D6" s="112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1"/>
        <v>10827120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1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1"/>
        <v>4725248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1"/>
        <v>4751283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1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ref="Z11:Z19" si="2">+X11+V11+T11+R11+P11+N11+L11+J11+H11+F11</f>
        <v>617328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3">+W12+U12+S12+Q12+O12+M12+K12+I12+G12+E12</f>
        <v>1936</v>
      </c>
      <c r="Z12" s="21">
        <f t="shared" si="2"/>
        <v>584289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3"/>
        <v>6288</v>
      </c>
      <c r="Z13" s="36">
        <f t="shared" si="2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4397</v>
      </c>
      <c r="Z14" s="14">
        <f t="shared" si="2"/>
        <v>396833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71535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6816</v>
      </c>
      <c r="Z16" s="36">
        <f t="shared" si="2"/>
        <v>714891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3"/>
        <v>17247</v>
      </c>
      <c r="Z17" s="42">
        <f t="shared" si="2"/>
        <v>4592578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3"/>
        <v>17633</v>
      </c>
      <c r="Z18" s="24">
        <f t="shared" si="2"/>
        <v>4615067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3"/>
        <v>21684</v>
      </c>
      <c r="Z19" s="36">
        <f t="shared" si="2"/>
        <v>6178883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979</v>
      </c>
      <c r="F20" s="14">
        <f t="shared" ref="E20:Z21" si="4">+F17+F14+F11+F8+F5</f>
        <v>60552</v>
      </c>
      <c r="G20" s="19">
        <f t="shared" ref="F20:Z20" si="5">+G17+G14+G11+G8+G5</f>
        <v>597</v>
      </c>
      <c r="H20" s="18">
        <f t="shared" si="5"/>
        <v>205645</v>
      </c>
      <c r="I20" s="13">
        <f t="shared" si="5"/>
        <v>2225</v>
      </c>
      <c r="J20" s="14">
        <f t="shared" si="5"/>
        <v>1109727</v>
      </c>
      <c r="K20" s="19">
        <f t="shared" si="5"/>
        <v>744</v>
      </c>
      <c r="L20" s="18">
        <f t="shared" si="5"/>
        <v>1499703</v>
      </c>
      <c r="M20" s="13">
        <f t="shared" si="5"/>
        <v>9979</v>
      </c>
      <c r="N20" s="14">
        <f t="shared" si="5"/>
        <v>1688414</v>
      </c>
      <c r="O20" s="19">
        <f t="shared" si="5"/>
        <v>4400</v>
      </c>
      <c r="P20" s="18">
        <f t="shared" si="5"/>
        <v>1532505</v>
      </c>
      <c r="Q20" s="13">
        <f t="shared" si="5"/>
        <v>27176</v>
      </c>
      <c r="R20" s="14">
        <f t="shared" si="5"/>
        <v>4633373</v>
      </c>
      <c r="S20" s="19">
        <f t="shared" si="5"/>
        <v>36055</v>
      </c>
      <c r="T20" s="18">
        <f t="shared" si="5"/>
        <v>8553753</v>
      </c>
      <c r="U20" s="13">
        <f t="shared" si="5"/>
        <v>2488</v>
      </c>
      <c r="V20" s="14">
        <f t="shared" si="5"/>
        <v>493760</v>
      </c>
      <c r="W20" s="13">
        <f t="shared" si="5"/>
        <v>7229</v>
      </c>
      <c r="X20" s="18">
        <f t="shared" si="5"/>
        <v>1374984</v>
      </c>
      <c r="Y20" s="31">
        <f t="shared" si="5"/>
        <v>91872</v>
      </c>
      <c r="Z20" s="32">
        <f t="shared" si="5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1480</v>
      </c>
      <c r="F21" s="21">
        <f t="shared" si="4"/>
        <v>187550</v>
      </c>
      <c r="G21" s="25">
        <f t="shared" si="4"/>
        <v>646</v>
      </c>
      <c r="H21" s="26">
        <f t="shared" si="4"/>
        <v>220594</v>
      </c>
      <c r="I21" s="27">
        <f t="shared" si="4"/>
        <v>2416</v>
      </c>
      <c r="J21" s="21">
        <f t="shared" si="4"/>
        <v>1093633</v>
      </c>
      <c r="K21" s="25">
        <f t="shared" si="4"/>
        <v>712</v>
      </c>
      <c r="L21" s="26">
        <f t="shared" si="4"/>
        <v>1541405</v>
      </c>
      <c r="M21" s="27">
        <f t="shared" si="4"/>
        <v>6376</v>
      </c>
      <c r="N21" s="21">
        <f t="shared" si="4"/>
        <v>1390948</v>
      </c>
      <c r="O21" s="25">
        <f t="shared" si="4"/>
        <v>4354</v>
      </c>
      <c r="P21" s="26">
        <f t="shared" si="4"/>
        <v>1526246</v>
      </c>
      <c r="Q21" s="27">
        <f t="shared" si="4"/>
        <v>24928</v>
      </c>
      <c r="R21" s="21">
        <f t="shared" si="4"/>
        <v>4473619</v>
      </c>
      <c r="S21" s="25">
        <f t="shared" si="4"/>
        <v>35429</v>
      </c>
      <c r="T21" s="26">
        <f t="shared" si="4"/>
        <v>8561002</v>
      </c>
      <c r="U21" s="27">
        <f t="shared" si="4"/>
        <v>2685</v>
      </c>
      <c r="V21" s="21">
        <f t="shared" si="4"/>
        <v>488178</v>
      </c>
      <c r="W21" s="27">
        <f t="shared" si="4"/>
        <v>6898</v>
      </c>
      <c r="X21" s="26">
        <f t="shared" si="4"/>
        <v>1366119</v>
      </c>
      <c r="Y21" s="23">
        <f t="shared" si="4"/>
        <v>85924</v>
      </c>
      <c r="Z21" s="24">
        <f t="shared" si="4"/>
        <v>20849294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2450</v>
      </c>
      <c r="F22" s="24">
        <f t="shared" si="6"/>
        <v>502222</v>
      </c>
      <c r="G22" s="33">
        <f t="shared" si="6"/>
        <v>845</v>
      </c>
      <c r="H22" s="34">
        <f t="shared" si="6"/>
        <v>386258</v>
      </c>
      <c r="I22" s="23">
        <f t="shared" si="6"/>
        <v>2023</v>
      </c>
      <c r="J22" s="24">
        <f t="shared" si="6"/>
        <v>1593691</v>
      </c>
      <c r="K22" s="33">
        <f t="shared" si="6"/>
        <v>1111</v>
      </c>
      <c r="L22" s="34">
        <f t="shared" si="6"/>
        <v>1900112</v>
      </c>
      <c r="M22" s="23">
        <f t="shared" si="6"/>
        <v>15438</v>
      </c>
      <c r="N22" s="24">
        <f t="shared" si="6"/>
        <v>2835603</v>
      </c>
      <c r="O22" s="33">
        <f t="shared" si="6"/>
        <v>4094</v>
      </c>
      <c r="P22" s="34">
        <f t="shared" si="6"/>
        <v>1176873</v>
      </c>
      <c r="Q22" s="23">
        <f t="shared" si="6"/>
        <v>59786</v>
      </c>
      <c r="R22" s="24">
        <f t="shared" si="6"/>
        <v>10088445</v>
      </c>
      <c r="S22" s="33">
        <f t="shared" si="6"/>
        <v>29402</v>
      </c>
      <c r="T22" s="34">
        <f t="shared" si="6"/>
        <v>2467728</v>
      </c>
      <c r="U22" s="23">
        <f t="shared" si="6"/>
        <v>4776</v>
      </c>
      <c r="V22" s="24">
        <f t="shared" si="6"/>
        <v>1411623</v>
      </c>
      <c r="W22" s="23">
        <f t="shared" si="6"/>
        <v>10028</v>
      </c>
      <c r="X22" s="34">
        <f t="shared" si="6"/>
        <v>2186209</v>
      </c>
      <c r="Y22" s="23">
        <f t="shared" si="6"/>
        <v>129953</v>
      </c>
      <c r="Z22" s="24">
        <f t="shared" si="6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51">
        <f>(E20+E21)/(E22+E41)*100</f>
        <v>45.528605813738196</v>
      </c>
      <c r="F23" s="152"/>
      <c r="G23" s="151">
        <f>(G20+G21)/(G22+G41)*100</f>
        <v>71.477860839562965</v>
      </c>
      <c r="H23" s="152"/>
      <c r="I23" s="151">
        <f>(I20+I21)/(I22+I41)*100</f>
        <v>109.53504838329007</v>
      </c>
      <c r="J23" s="152"/>
      <c r="K23" s="151">
        <f>(K20+K21)/(K22+K41)*100</f>
        <v>66.484018264840188</v>
      </c>
      <c r="L23" s="152"/>
      <c r="M23" s="151">
        <f>(M20+M21)/(M22+M41)*100</f>
        <v>59.967513777311709</v>
      </c>
      <c r="N23" s="152"/>
      <c r="O23" s="151">
        <f>(O20+O21)/(O22+O41)*100</f>
        <v>107.51658069270449</v>
      </c>
      <c r="P23" s="152"/>
      <c r="Q23" s="151">
        <f>(Q20+Q21)/(Q22+Q41)*100</f>
        <v>44.41035082336095</v>
      </c>
      <c r="R23" s="152"/>
      <c r="S23" s="151">
        <f>(S20+S21)/(S22+S41)*100</f>
        <v>122.87118842174019</v>
      </c>
      <c r="T23" s="152"/>
      <c r="U23" s="151">
        <f>(U20+U21)/(U22+U41)*100</f>
        <v>53.061852497692072</v>
      </c>
      <c r="V23" s="152"/>
      <c r="W23" s="151">
        <f>(W20+W21)/(W22+W41)*100</f>
        <v>71.619771863117876</v>
      </c>
      <c r="X23" s="152"/>
      <c r="Y23" s="151">
        <f>(Y20+Y21)/(Y22+Y41)*100</f>
        <v>70.009974086276443</v>
      </c>
      <c r="Z23" s="15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53">
        <v>204989</v>
      </c>
      <c r="F24" s="154"/>
      <c r="G24" s="147">
        <v>457110</v>
      </c>
      <c r="H24" s="148"/>
      <c r="I24" s="149">
        <v>787786</v>
      </c>
      <c r="J24" s="150"/>
      <c r="K24" s="147">
        <v>1710272</v>
      </c>
      <c r="L24" s="148"/>
      <c r="M24" s="149">
        <v>183676</v>
      </c>
      <c r="N24" s="150"/>
      <c r="O24" s="147">
        <v>287463</v>
      </c>
      <c r="P24" s="148"/>
      <c r="Q24" s="149">
        <v>168743</v>
      </c>
      <c r="R24" s="150"/>
      <c r="S24" s="147">
        <v>83931</v>
      </c>
      <c r="T24" s="148"/>
      <c r="U24" s="149">
        <v>295566</v>
      </c>
      <c r="V24" s="150"/>
      <c r="W24" s="147">
        <v>218010</v>
      </c>
      <c r="X24" s="148"/>
      <c r="Y24" s="149">
        <v>188905</v>
      </c>
      <c r="Z24" s="15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144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7">+X27+V27+T27+R27+P27+N27+L27+J27+H27+F27</f>
        <v>20451872</v>
      </c>
    </row>
    <row r="28" spans="1:28" ht="18.95" customHeight="1" x14ac:dyDescent="0.15">
      <c r="A28" s="22"/>
      <c r="B28" s="145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8">+W28+U28+S28+Q28+O28+M28+K28+I28+G28+E28</f>
        <v>82613</v>
      </c>
      <c r="Z28" s="59">
        <f t="shared" si="7"/>
        <v>19080734</v>
      </c>
    </row>
    <row r="29" spans="1:28" ht="18.95" customHeight="1" x14ac:dyDescent="0.15">
      <c r="A29" s="22"/>
      <c r="B29" s="145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8"/>
        <v>234735</v>
      </c>
      <c r="Z29" s="59">
        <f t="shared" si="7"/>
        <v>26226780</v>
      </c>
    </row>
    <row r="30" spans="1:28" ht="18.95" customHeight="1" thickBot="1" x14ac:dyDescent="0.2">
      <c r="A30" s="22" t="s">
        <v>29</v>
      </c>
      <c r="B30" s="145"/>
      <c r="C30" s="7"/>
      <c r="D30" s="60" t="s">
        <v>44</v>
      </c>
      <c r="E30" s="142">
        <v>55.5</v>
      </c>
      <c r="F30" s="143"/>
      <c r="G30" s="142">
        <v>43.4</v>
      </c>
      <c r="H30" s="143"/>
      <c r="I30" s="142">
        <v>85</v>
      </c>
      <c r="J30" s="143"/>
      <c r="K30" s="142">
        <v>39.4</v>
      </c>
      <c r="L30" s="143"/>
      <c r="M30" s="142">
        <v>50</v>
      </c>
      <c r="N30" s="143"/>
      <c r="O30" s="142">
        <v>103</v>
      </c>
      <c r="P30" s="143"/>
      <c r="Q30" s="142">
        <v>33.700000000000003</v>
      </c>
      <c r="R30" s="143"/>
      <c r="S30" s="142">
        <v>126.5</v>
      </c>
      <c r="T30" s="143"/>
      <c r="U30" s="142">
        <v>42.3</v>
      </c>
      <c r="V30" s="143"/>
      <c r="W30" s="142">
        <v>67.3</v>
      </c>
      <c r="X30" s="143"/>
      <c r="Y30" s="142">
        <v>60.8</v>
      </c>
      <c r="Z30" s="143"/>
    </row>
    <row r="31" spans="1:28" ht="18.95" customHeight="1" x14ac:dyDescent="0.15">
      <c r="A31" s="22"/>
      <c r="B31" s="145"/>
      <c r="C31" s="4" t="s">
        <v>45</v>
      </c>
      <c r="D31" s="105" t="s">
        <v>21</v>
      </c>
      <c r="E31" s="124">
        <f>E20-E27</f>
        <v>14</v>
      </c>
      <c r="F31" s="125">
        <f t="shared" ref="F31:Z33" si="9">F20-F27</f>
        <v>-922</v>
      </c>
      <c r="G31" s="126">
        <f t="shared" si="9"/>
        <v>-107</v>
      </c>
      <c r="H31" s="127">
        <f t="shared" si="9"/>
        <v>-68841</v>
      </c>
      <c r="I31" s="124">
        <f t="shared" si="9"/>
        <v>274</v>
      </c>
      <c r="J31" s="125">
        <f t="shared" si="9"/>
        <v>231721</v>
      </c>
      <c r="K31" s="126">
        <f t="shared" si="9"/>
        <v>584</v>
      </c>
      <c r="L31" s="127">
        <f t="shared" si="9"/>
        <v>1443393</v>
      </c>
      <c r="M31" s="124">
        <f t="shared" si="9"/>
        <v>4132</v>
      </c>
      <c r="N31" s="125">
        <f t="shared" si="9"/>
        <v>229865</v>
      </c>
      <c r="O31" s="126">
        <f t="shared" si="9"/>
        <v>-145</v>
      </c>
      <c r="P31" s="127">
        <f t="shared" si="9"/>
        <v>8466</v>
      </c>
      <c r="Q31" s="124">
        <f t="shared" si="9"/>
        <v>4137</v>
      </c>
      <c r="R31" s="125">
        <f t="shared" si="9"/>
        <v>-688529</v>
      </c>
      <c r="S31" s="126">
        <f t="shared" si="9"/>
        <v>3868</v>
      </c>
      <c r="T31" s="127">
        <f t="shared" si="9"/>
        <v>572731</v>
      </c>
      <c r="U31" s="124">
        <f t="shared" si="9"/>
        <v>-653</v>
      </c>
      <c r="V31" s="125">
        <f t="shared" si="9"/>
        <v>-366279</v>
      </c>
      <c r="W31" s="126">
        <f t="shared" si="9"/>
        <v>-2846</v>
      </c>
      <c r="X31" s="127">
        <f t="shared" si="9"/>
        <v>-661061</v>
      </c>
      <c r="Y31" s="124">
        <f t="shared" si="9"/>
        <v>9258</v>
      </c>
      <c r="Z31" s="125">
        <f t="shared" si="9"/>
        <v>700544</v>
      </c>
    </row>
    <row r="32" spans="1:28" ht="18.95" customHeight="1" x14ac:dyDescent="0.15">
      <c r="A32" s="22" t="s">
        <v>46</v>
      </c>
      <c r="B32" s="145"/>
      <c r="C32" s="7"/>
      <c r="D32" s="112" t="s">
        <v>22</v>
      </c>
      <c r="E32" s="128">
        <f t="shared" ref="E32:T33" si="10">E21-E28</f>
        <v>358</v>
      </c>
      <c r="F32" s="129">
        <f t="shared" si="10"/>
        <v>98563</v>
      </c>
      <c r="G32" s="130">
        <f t="shared" si="10"/>
        <v>51</v>
      </c>
      <c r="H32" s="131">
        <f t="shared" si="10"/>
        <v>-31579</v>
      </c>
      <c r="I32" s="128">
        <f t="shared" si="10"/>
        <v>404</v>
      </c>
      <c r="J32" s="129">
        <f t="shared" si="10"/>
        <v>222237</v>
      </c>
      <c r="K32" s="130">
        <f t="shared" si="10"/>
        <v>536</v>
      </c>
      <c r="L32" s="131">
        <f t="shared" si="10"/>
        <v>1481862</v>
      </c>
      <c r="M32" s="128">
        <f t="shared" si="10"/>
        <v>2374</v>
      </c>
      <c r="N32" s="129">
        <f t="shared" si="10"/>
        <v>258967</v>
      </c>
      <c r="O32" s="130">
        <f t="shared" si="10"/>
        <v>479</v>
      </c>
      <c r="P32" s="131">
        <f t="shared" si="10"/>
        <v>204782</v>
      </c>
      <c r="Q32" s="128">
        <f t="shared" si="10"/>
        <v>4994</v>
      </c>
      <c r="R32" s="129">
        <f t="shared" si="10"/>
        <v>-85067</v>
      </c>
      <c r="S32" s="130">
        <f t="shared" si="10"/>
        <v>3547</v>
      </c>
      <c r="T32" s="131">
        <f t="shared" si="10"/>
        <v>726544</v>
      </c>
      <c r="U32" s="128">
        <f t="shared" si="9"/>
        <v>-280</v>
      </c>
      <c r="V32" s="129">
        <f t="shared" si="9"/>
        <v>-373948</v>
      </c>
      <c r="W32" s="130">
        <f t="shared" si="9"/>
        <v>-9152</v>
      </c>
      <c r="X32" s="131">
        <f t="shared" si="9"/>
        <v>-733801</v>
      </c>
      <c r="Y32" s="128">
        <f t="shared" si="9"/>
        <v>3311</v>
      </c>
      <c r="Z32" s="129">
        <f t="shared" si="9"/>
        <v>1768560</v>
      </c>
    </row>
    <row r="33" spans="1:38" ht="18.95" customHeight="1" x14ac:dyDescent="0.15">
      <c r="A33" s="22"/>
      <c r="B33" s="145"/>
      <c r="C33" s="7"/>
      <c r="D33" s="112" t="s">
        <v>24</v>
      </c>
      <c r="E33" s="128">
        <f t="shared" si="10"/>
        <v>655</v>
      </c>
      <c r="F33" s="129">
        <f t="shared" si="9"/>
        <v>270620</v>
      </c>
      <c r="G33" s="130">
        <f t="shared" si="9"/>
        <v>-705</v>
      </c>
      <c r="H33" s="131">
        <f t="shared" si="9"/>
        <v>-141773</v>
      </c>
      <c r="I33" s="128">
        <f t="shared" si="9"/>
        <v>-261</v>
      </c>
      <c r="J33" s="129">
        <f t="shared" si="9"/>
        <v>-749515</v>
      </c>
      <c r="K33" s="130">
        <f t="shared" si="9"/>
        <v>570</v>
      </c>
      <c r="L33" s="131">
        <f t="shared" si="9"/>
        <v>1713006</v>
      </c>
      <c r="M33" s="128">
        <f t="shared" si="9"/>
        <v>-95032</v>
      </c>
      <c r="N33" s="129">
        <f t="shared" si="9"/>
        <v>352076</v>
      </c>
      <c r="O33" s="130">
        <f t="shared" si="9"/>
        <v>-320</v>
      </c>
      <c r="P33" s="131">
        <f t="shared" si="9"/>
        <v>-162564</v>
      </c>
      <c r="Q33" s="128">
        <f t="shared" si="9"/>
        <v>-5626</v>
      </c>
      <c r="R33" s="129">
        <f t="shared" si="9"/>
        <v>-2503448</v>
      </c>
      <c r="S33" s="130">
        <f t="shared" si="9"/>
        <v>3696</v>
      </c>
      <c r="T33" s="131">
        <f t="shared" si="9"/>
        <v>210395</v>
      </c>
      <c r="U33" s="128">
        <f t="shared" si="9"/>
        <v>-2439</v>
      </c>
      <c r="V33" s="129">
        <f t="shared" si="9"/>
        <v>-979998</v>
      </c>
      <c r="W33" s="130">
        <f t="shared" si="9"/>
        <v>-5320</v>
      </c>
      <c r="X33" s="131">
        <f t="shared" si="9"/>
        <v>313185</v>
      </c>
      <c r="Y33" s="128">
        <f t="shared" si="9"/>
        <v>-104782</v>
      </c>
      <c r="Z33" s="129">
        <f t="shared" si="9"/>
        <v>-1678016</v>
      </c>
    </row>
    <row r="34" spans="1:38" ht="18.95" customHeight="1" thickBot="1" x14ac:dyDescent="0.2">
      <c r="A34" s="22" t="s">
        <v>47</v>
      </c>
      <c r="B34" s="145"/>
      <c r="C34" s="69"/>
      <c r="D34" s="28" t="s">
        <v>44</v>
      </c>
      <c r="E34" s="136">
        <f>+E23-E30</f>
        <v>-9.9713941862618043</v>
      </c>
      <c r="F34" s="135"/>
      <c r="G34" s="140">
        <f t="shared" ref="G34" si="11">+G23-G30</f>
        <v>28.077860839562966</v>
      </c>
      <c r="H34" s="141"/>
      <c r="I34" s="136">
        <f t="shared" ref="I34" si="12">+I23-I30</f>
        <v>24.535048383290075</v>
      </c>
      <c r="J34" s="135"/>
      <c r="K34" s="140">
        <f t="shared" ref="K34" si="13">+K23-K30</f>
        <v>27.084018264840189</v>
      </c>
      <c r="L34" s="141"/>
      <c r="M34" s="136">
        <f t="shared" ref="M34" si="14">+M23-M30</f>
        <v>9.9675137773117086</v>
      </c>
      <c r="N34" s="135"/>
      <c r="O34" s="140">
        <f t="shared" ref="O34" si="15">+O23-O30</f>
        <v>4.516580692704494</v>
      </c>
      <c r="P34" s="141"/>
      <c r="Q34" s="136">
        <f t="shared" ref="Q34" si="16">+Q23-Q30</f>
        <v>10.710350823360947</v>
      </c>
      <c r="R34" s="135"/>
      <c r="S34" s="140">
        <f t="shared" ref="S34" si="17">+S23-S30</f>
        <v>-3.628811578259814</v>
      </c>
      <c r="T34" s="141"/>
      <c r="U34" s="136">
        <f t="shared" ref="U34" si="18">+U23-U30</f>
        <v>10.761852497692075</v>
      </c>
      <c r="V34" s="135"/>
      <c r="W34" s="140">
        <f t="shared" ref="W34" si="19">+W23-W30</f>
        <v>4.3197718631178788</v>
      </c>
      <c r="X34" s="141"/>
      <c r="Y34" s="136">
        <f t="shared" ref="Y34" si="20">+Y23-Y30</f>
        <v>9.2099740862764463</v>
      </c>
      <c r="Z34" s="135"/>
    </row>
    <row r="35" spans="1:38" ht="18.95" customHeight="1" x14ac:dyDescent="0.15">
      <c r="A35" s="22"/>
      <c r="B35" s="145"/>
      <c r="C35" s="7" t="s">
        <v>48</v>
      </c>
      <c r="D35" s="70" t="s">
        <v>21</v>
      </c>
      <c r="E35" s="71">
        <f t="shared" ref="E35:Z37" si="21">E20/E27*100</f>
        <v>101.45077720207254</v>
      </c>
      <c r="F35" s="72">
        <f t="shared" si="21"/>
        <v>98.500178937436971</v>
      </c>
      <c r="G35" s="73">
        <f t="shared" si="21"/>
        <v>84.80113636363636</v>
      </c>
      <c r="H35" s="74">
        <f t="shared" si="21"/>
        <v>74.920032351376747</v>
      </c>
      <c r="I35" s="71">
        <f t="shared" si="21"/>
        <v>114.0440799589954</v>
      </c>
      <c r="J35" s="72">
        <f t="shared" si="21"/>
        <v>126.39173308610647</v>
      </c>
      <c r="K35" s="73">
        <f t="shared" si="21"/>
        <v>465.00000000000006</v>
      </c>
      <c r="L35" s="74">
        <f t="shared" si="21"/>
        <v>2663.2978156632921</v>
      </c>
      <c r="M35" s="71">
        <f t="shared" si="21"/>
        <v>170.66871900119719</v>
      </c>
      <c r="N35" s="72">
        <f t="shared" si="21"/>
        <v>115.75984077326164</v>
      </c>
      <c r="O35" s="73">
        <f t="shared" si="21"/>
        <v>96.809680968096814</v>
      </c>
      <c r="P35" s="74">
        <f t="shared" si="21"/>
        <v>100.55549759553398</v>
      </c>
      <c r="Q35" s="71">
        <f t="shared" si="21"/>
        <v>117.95650852901602</v>
      </c>
      <c r="R35" s="72">
        <f t="shared" si="21"/>
        <v>87.062351016610222</v>
      </c>
      <c r="S35" s="73">
        <f t="shared" si="21"/>
        <v>112.0172740547426</v>
      </c>
      <c r="T35" s="74">
        <f t="shared" si="21"/>
        <v>107.17616114828401</v>
      </c>
      <c r="U35" s="71">
        <f t="shared" si="21"/>
        <v>79.210442534224768</v>
      </c>
      <c r="V35" s="72">
        <f t="shared" si="21"/>
        <v>57.411349950409232</v>
      </c>
      <c r="W35" s="73">
        <f t="shared" si="21"/>
        <v>71.75186104218362</v>
      </c>
      <c r="X35" s="74">
        <f t="shared" si="21"/>
        <v>67.532102679459442</v>
      </c>
      <c r="Y35" s="71">
        <f t="shared" si="21"/>
        <v>111.20633306703465</v>
      </c>
      <c r="Z35" s="72">
        <f t="shared" si="21"/>
        <v>103.42532947595214</v>
      </c>
    </row>
    <row r="36" spans="1:38" ht="18.95" customHeight="1" x14ac:dyDescent="0.15">
      <c r="A36" s="22" t="s">
        <v>49</v>
      </c>
      <c r="B36" s="145"/>
      <c r="C36" s="7" t="s">
        <v>62</v>
      </c>
      <c r="D36" s="60" t="s">
        <v>22</v>
      </c>
      <c r="E36" s="75">
        <f t="shared" si="21"/>
        <v>131.90730837789661</v>
      </c>
      <c r="F36" s="76">
        <f t="shared" si="21"/>
        <v>210.7611224111387</v>
      </c>
      <c r="G36" s="77">
        <f t="shared" si="21"/>
        <v>108.57142857142857</v>
      </c>
      <c r="H36" s="78">
        <f t="shared" si="21"/>
        <v>87.477247762448798</v>
      </c>
      <c r="I36" s="75">
        <f t="shared" si="21"/>
        <v>120.07952286282307</v>
      </c>
      <c r="J36" s="76">
        <f t="shared" si="21"/>
        <v>125.50355980518617</v>
      </c>
      <c r="K36" s="77">
        <f t="shared" si="21"/>
        <v>404.54545454545456</v>
      </c>
      <c r="L36" s="78">
        <f t="shared" si="21"/>
        <v>2588.7257948037554</v>
      </c>
      <c r="M36" s="75">
        <f t="shared" si="21"/>
        <v>159.32033983008495</v>
      </c>
      <c r="N36" s="76">
        <f t="shared" si="21"/>
        <v>122.87732744630873</v>
      </c>
      <c r="O36" s="77">
        <f t="shared" si="21"/>
        <v>112.36129032258064</v>
      </c>
      <c r="P36" s="78">
        <f t="shared" si="21"/>
        <v>115.49660073978558</v>
      </c>
      <c r="Q36" s="75">
        <f t="shared" si="21"/>
        <v>125.05267382361794</v>
      </c>
      <c r="R36" s="76">
        <f t="shared" si="21"/>
        <v>98.133957899271849</v>
      </c>
      <c r="S36" s="77">
        <f t="shared" si="21"/>
        <v>111.12539991217616</v>
      </c>
      <c r="T36" s="78">
        <f t="shared" si="21"/>
        <v>109.27369832093044</v>
      </c>
      <c r="U36" s="75">
        <f t="shared" si="21"/>
        <v>90.556492411467119</v>
      </c>
      <c r="V36" s="76">
        <f t="shared" si="21"/>
        <v>56.624901696503763</v>
      </c>
      <c r="W36" s="77">
        <f t="shared" si="21"/>
        <v>42.978193146417446</v>
      </c>
      <c r="X36" s="78">
        <f t="shared" si="21"/>
        <v>65.055764029105873</v>
      </c>
      <c r="Y36" s="75">
        <f t="shared" si="21"/>
        <v>104.00784380182296</v>
      </c>
      <c r="Z36" s="76">
        <f t="shared" si="21"/>
        <v>109.26882582189972</v>
      </c>
    </row>
    <row r="37" spans="1:38" ht="18.95" customHeight="1" thickBot="1" x14ac:dyDescent="0.2">
      <c r="A37" s="22"/>
      <c r="B37" s="146"/>
      <c r="C37" s="69"/>
      <c r="D37" s="47" t="s">
        <v>24</v>
      </c>
      <c r="E37" s="79">
        <f t="shared" si="21"/>
        <v>136.49025069637884</v>
      </c>
      <c r="F37" s="80">
        <f t="shared" si="21"/>
        <v>216.8470047754337</v>
      </c>
      <c r="G37" s="81">
        <f t="shared" si="21"/>
        <v>54.516129032258064</v>
      </c>
      <c r="H37" s="82">
        <f t="shared" si="21"/>
        <v>73.150629413803358</v>
      </c>
      <c r="I37" s="79">
        <f t="shared" si="21"/>
        <v>88.572679509632223</v>
      </c>
      <c r="J37" s="80">
        <f t="shared" si="21"/>
        <v>68.01326899982331</v>
      </c>
      <c r="K37" s="81">
        <f t="shared" si="21"/>
        <v>205.36044362292051</v>
      </c>
      <c r="L37" s="82">
        <f t="shared" si="21"/>
        <v>1015.5270274603702</v>
      </c>
      <c r="M37" s="79">
        <f t="shared" si="21"/>
        <v>13.974834796777404</v>
      </c>
      <c r="N37" s="80">
        <f t="shared" si="21"/>
        <v>114.17645147405283</v>
      </c>
      <c r="O37" s="81">
        <f t="shared" si="21"/>
        <v>92.750339827820568</v>
      </c>
      <c r="P37" s="82">
        <f t="shared" si="21"/>
        <v>87.863258966267168</v>
      </c>
      <c r="Q37" s="79">
        <f t="shared" si="21"/>
        <v>91.399131657799799</v>
      </c>
      <c r="R37" s="80">
        <f t="shared" si="21"/>
        <v>80.118573116845894</v>
      </c>
      <c r="S37" s="81">
        <f t="shared" si="21"/>
        <v>114.37796623356415</v>
      </c>
      <c r="T37" s="82">
        <f t="shared" si="21"/>
        <v>109.32051230367873</v>
      </c>
      <c r="U37" s="79">
        <f t="shared" si="21"/>
        <v>66.195426195426194</v>
      </c>
      <c r="V37" s="80">
        <f t="shared" si="21"/>
        <v>59.023691462819571</v>
      </c>
      <c r="W37" s="81">
        <f t="shared" si="21"/>
        <v>65.337503257753454</v>
      </c>
      <c r="X37" s="82">
        <f t="shared" si="21"/>
        <v>116.72082151643546</v>
      </c>
      <c r="Y37" s="79">
        <f t="shared" si="21"/>
        <v>55.361577949602747</v>
      </c>
      <c r="Z37" s="80">
        <f t="shared" si="21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7" t="s">
        <v>51</v>
      </c>
      <c r="C39" s="12" t="s">
        <v>43</v>
      </c>
      <c r="D39" s="104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38"/>
      <c r="C40" s="22"/>
      <c r="D40" s="103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38"/>
      <c r="C41" s="22"/>
      <c r="D41" s="103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38"/>
      <c r="C42" s="22"/>
      <c r="D42" s="102" t="s">
        <v>44</v>
      </c>
      <c r="E42" s="134">
        <f>+'(令和3年4月) '!E23:F23</f>
        <v>42.07559681697613</v>
      </c>
      <c r="F42" s="135">
        <f>+'10品目別管理表 (令和3年2月) '!F23</f>
        <v>0</v>
      </c>
      <c r="G42" s="134">
        <f>+'(令和3年4月) '!G23:H23</f>
        <v>89.588497768963805</v>
      </c>
      <c r="H42" s="135">
        <f>+'10品目別管理表 (令和3年2月) '!H23</f>
        <v>0</v>
      </c>
      <c r="I42" s="134">
        <f>+'(令和3年4月) '!I23:J23</f>
        <v>118.61322275973278</v>
      </c>
      <c r="J42" s="135">
        <f>+'10品目別管理表 (令和3年2月) '!J23</f>
        <v>0</v>
      </c>
      <c r="K42" s="134">
        <f>+'(令和3年4月) '!K23:L23</f>
        <v>86.238071320944258</v>
      </c>
      <c r="L42" s="135">
        <f>+'10品目別管理表 (令和3年2月) '!L23</f>
        <v>0</v>
      </c>
      <c r="M42" s="134">
        <f>+'(令和3年4月) '!M23:N23</f>
        <v>61.80712168736121</v>
      </c>
      <c r="N42" s="135">
        <f>+'10品目別管理表 (令和3年2月) '!N23</f>
        <v>0</v>
      </c>
      <c r="O42" s="134">
        <f>+'(令和3年4月) '!O23:P23</f>
        <v>127.77350755828849</v>
      </c>
      <c r="P42" s="135">
        <f>+'10品目別管理表 (令和3年2月) '!P23</f>
        <v>0</v>
      </c>
      <c r="Q42" s="134">
        <f>+'(令和3年4月) '!Q23:R23</f>
        <v>51.713360478542839</v>
      </c>
      <c r="R42" s="135">
        <f>+'10品目別管理表 (令和3年2月) '!R23</f>
        <v>0</v>
      </c>
      <c r="S42" s="134">
        <f>+'(令和3年4月) '!S23:T23</f>
        <v>169.02032542202608</v>
      </c>
      <c r="T42" s="135">
        <f>+'10品目別管理表 (令和3年2月) '!T23</f>
        <v>0</v>
      </c>
      <c r="U42" s="134">
        <f>+'(令和3年4月) '!U23:V23</f>
        <v>75.885395941106253</v>
      </c>
      <c r="V42" s="135">
        <f>+'10品目別管理表 (令和3年2月) '!V23</f>
        <v>0</v>
      </c>
      <c r="W42" s="134">
        <f>+'(令和3年4月) '!W23:X23</f>
        <v>101.36435748281332</v>
      </c>
      <c r="X42" s="135">
        <f>+'10品目別管理表 (令和3年2月) '!X23</f>
        <v>0</v>
      </c>
      <c r="Y42" s="134">
        <f>+'(令和3年4月) '!Y23:Z23</f>
        <v>88.111876134689808</v>
      </c>
      <c r="Z42" s="135">
        <f>+'10品目別管理表 (令和3年2月) '!Z23</f>
        <v>0</v>
      </c>
    </row>
    <row r="43" spans="1:38" ht="18.95" customHeight="1" x14ac:dyDescent="0.15">
      <c r="A43" s="22"/>
      <c r="B43" s="138"/>
      <c r="C43" s="12" t="s">
        <v>45</v>
      </c>
      <c r="D43" s="104" t="s">
        <v>21</v>
      </c>
      <c r="E43" s="124">
        <f t="shared" ref="E43:Z46" si="22">E20-E39</f>
        <v>-225</v>
      </c>
      <c r="F43" s="127">
        <f t="shared" si="22"/>
        <v>-31522</v>
      </c>
      <c r="G43" s="124">
        <f t="shared" si="22"/>
        <v>-192</v>
      </c>
      <c r="H43" s="125">
        <f t="shared" si="22"/>
        <v>-42072</v>
      </c>
      <c r="I43" s="126">
        <f t="shared" si="22"/>
        <v>-393</v>
      </c>
      <c r="J43" s="127">
        <f t="shared" si="22"/>
        <v>-159353</v>
      </c>
      <c r="K43" s="124">
        <f t="shared" si="22"/>
        <v>-198</v>
      </c>
      <c r="L43" s="125">
        <f t="shared" si="22"/>
        <v>-617747</v>
      </c>
      <c r="M43" s="126">
        <f t="shared" si="22"/>
        <v>2564</v>
      </c>
      <c r="N43" s="127">
        <f t="shared" si="22"/>
        <v>128715</v>
      </c>
      <c r="O43" s="124">
        <f t="shared" si="22"/>
        <v>-732</v>
      </c>
      <c r="P43" s="125">
        <f t="shared" si="22"/>
        <v>-242633</v>
      </c>
      <c r="Q43" s="126">
        <f t="shared" si="22"/>
        <v>-2553</v>
      </c>
      <c r="R43" s="127">
        <f t="shared" si="22"/>
        <v>-1261594</v>
      </c>
      <c r="S43" s="124">
        <f t="shared" si="22"/>
        <v>-11958</v>
      </c>
      <c r="T43" s="125">
        <f t="shared" si="22"/>
        <v>-2523314</v>
      </c>
      <c r="U43" s="126">
        <f t="shared" si="22"/>
        <v>-1273</v>
      </c>
      <c r="V43" s="127">
        <f t="shared" si="22"/>
        <v>-363775</v>
      </c>
      <c r="W43" s="124">
        <f t="shared" si="22"/>
        <v>-2597</v>
      </c>
      <c r="X43" s="125">
        <f t="shared" si="22"/>
        <v>-652882</v>
      </c>
      <c r="Y43" s="124">
        <f t="shared" si="22"/>
        <v>-17557</v>
      </c>
      <c r="Z43" s="125">
        <f t="shared" si="22"/>
        <v>-5766177</v>
      </c>
    </row>
    <row r="44" spans="1:38" ht="18.95" customHeight="1" x14ac:dyDescent="0.15">
      <c r="A44" s="22"/>
      <c r="B44" s="138"/>
      <c r="C44" s="22"/>
      <c r="D44" s="103" t="s">
        <v>22</v>
      </c>
      <c r="E44" s="128">
        <f t="shared" si="22"/>
        <v>146</v>
      </c>
      <c r="F44" s="131">
        <f t="shared" si="22"/>
        <v>44051</v>
      </c>
      <c r="G44" s="128">
        <f t="shared" si="22"/>
        <v>-372</v>
      </c>
      <c r="H44" s="129">
        <f t="shared" si="22"/>
        <v>-10636</v>
      </c>
      <c r="I44" s="130">
        <f t="shared" si="22"/>
        <v>-115</v>
      </c>
      <c r="J44" s="131">
        <f t="shared" si="22"/>
        <v>-219191</v>
      </c>
      <c r="K44" s="128">
        <f t="shared" si="22"/>
        <v>-63</v>
      </c>
      <c r="L44" s="129">
        <f t="shared" si="22"/>
        <v>-127347</v>
      </c>
      <c r="M44" s="130">
        <f t="shared" si="22"/>
        <v>-515</v>
      </c>
      <c r="N44" s="131">
        <f t="shared" si="22"/>
        <v>-88368</v>
      </c>
      <c r="O44" s="128">
        <f t="shared" si="22"/>
        <v>-488</v>
      </c>
      <c r="P44" s="129">
        <f t="shared" si="22"/>
        <v>-132206</v>
      </c>
      <c r="Q44" s="130">
        <f t="shared" si="22"/>
        <v>-4908</v>
      </c>
      <c r="R44" s="131">
        <f t="shared" si="22"/>
        <v>-1697030</v>
      </c>
      <c r="S44" s="128">
        <f t="shared" si="22"/>
        <v>-10775</v>
      </c>
      <c r="T44" s="129">
        <f t="shared" si="22"/>
        <v>-2124444</v>
      </c>
      <c r="U44" s="130">
        <f t="shared" si="22"/>
        <v>-1182</v>
      </c>
      <c r="V44" s="131">
        <f t="shared" si="22"/>
        <v>-399216</v>
      </c>
      <c r="W44" s="128">
        <f t="shared" si="22"/>
        <v>-2444</v>
      </c>
      <c r="X44" s="129">
        <f t="shared" si="22"/>
        <v>-547217</v>
      </c>
      <c r="Y44" s="128">
        <f t="shared" si="22"/>
        <v>-20716</v>
      </c>
      <c r="Z44" s="129">
        <f t="shared" si="22"/>
        <v>-5301604</v>
      </c>
    </row>
    <row r="45" spans="1:38" ht="18.95" customHeight="1" x14ac:dyDescent="0.15">
      <c r="A45" s="22"/>
      <c r="B45" s="138"/>
      <c r="C45" s="22"/>
      <c r="D45" s="103" t="s">
        <v>24</v>
      </c>
      <c r="E45" s="128">
        <f t="shared" si="22"/>
        <v>-501</v>
      </c>
      <c r="F45" s="131">
        <f t="shared" si="22"/>
        <v>-126998</v>
      </c>
      <c r="G45" s="128">
        <f t="shared" si="22"/>
        <v>-49</v>
      </c>
      <c r="H45" s="129">
        <f t="shared" si="22"/>
        <v>-14949</v>
      </c>
      <c r="I45" s="130">
        <f t="shared" si="22"/>
        <v>-191</v>
      </c>
      <c r="J45" s="131">
        <f t="shared" si="22"/>
        <v>16094</v>
      </c>
      <c r="K45" s="128">
        <f t="shared" si="22"/>
        <v>32</v>
      </c>
      <c r="L45" s="129">
        <f t="shared" si="22"/>
        <v>-41702</v>
      </c>
      <c r="M45" s="130">
        <f t="shared" si="22"/>
        <v>3602.8999999999996</v>
      </c>
      <c r="N45" s="131">
        <f t="shared" si="22"/>
        <v>297466</v>
      </c>
      <c r="O45" s="128">
        <f t="shared" si="22"/>
        <v>46</v>
      </c>
      <c r="P45" s="129">
        <f t="shared" si="22"/>
        <v>6259</v>
      </c>
      <c r="Q45" s="130">
        <f t="shared" si="22"/>
        <v>2248</v>
      </c>
      <c r="R45" s="131">
        <f t="shared" si="22"/>
        <v>159754</v>
      </c>
      <c r="S45" s="128">
        <f t="shared" si="22"/>
        <v>626</v>
      </c>
      <c r="T45" s="129">
        <f t="shared" si="22"/>
        <v>-7249</v>
      </c>
      <c r="U45" s="130">
        <f t="shared" si="22"/>
        <v>-197</v>
      </c>
      <c r="V45" s="131">
        <f t="shared" si="22"/>
        <v>5582</v>
      </c>
      <c r="W45" s="128">
        <f t="shared" si="22"/>
        <v>331</v>
      </c>
      <c r="X45" s="129">
        <f t="shared" si="22"/>
        <v>8865</v>
      </c>
      <c r="Y45" s="128">
        <f t="shared" si="22"/>
        <v>5947.8999999999942</v>
      </c>
      <c r="Z45" s="129">
        <f t="shared" si="22"/>
        <v>303122</v>
      </c>
    </row>
    <row r="46" spans="1:38" ht="18.95" customHeight="1" thickBot="1" x14ac:dyDescent="0.2">
      <c r="A46" s="22"/>
      <c r="B46" s="138"/>
      <c r="C46" s="46"/>
      <c r="D46" s="102" t="s">
        <v>44</v>
      </c>
      <c r="E46" s="134">
        <f>E23-E42</f>
        <v>3.4530089967620654</v>
      </c>
      <c r="F46" s="135"/>
      <c r="G46" s="134">
        <f>G23-G42</f>
        <v>-18.11063692940084</v>
      </c>
      <c r="H46" s="135"/>
      <c r="I46" s="134">
        <f>I23-I42</f>
        <v>-9.0781743764427034</v>
      </c>
      <c r="J46" s="135"/>
      <c r="K46" s="134">
        <f>K23-K42</f>
        <v>-19.75405305610407</v>
      </c>
      <c r="L46" s="135"/>
      <c r="M46" s="134">
        <f>M23-M42</f>
        <v>-1.8396079100495015</v>
      </c>
      <c r="N46" s="135"/>
      <c r="O46" s="134">
        <f t="shared" si="22"/>
        <v>-20.256926865583992</v>
      </c>
      <c r="P46" s="135"/>
      <c r="Q46" s="134">
        <f t="shared" si="22"/>
        <v>-7.3030096551818886</v>
      </c>
      <c r="R46" s="135"/>
      <c r="S46" s="134">
        <f t="shared" si="22"/>
        <v>-46.14913700028589</v>
      </c>
      <c r="T46" s="135"/>
      <c r="U46" s="134">
        <f t="shared" si="22"/>
        <v>-22.823543443414181</v>
      </c>
      <c r="V46" s="135"/>
      <c r="W46" s="134">
        <f t="shared" si="22"/>
        <v>-29.744585619695442</v>
      </c>
      <c r="X46" s="135"/>
      <c r="Y46" s="134">
        <f t="shared" si="22"/>
        <v>-18.101902048413365</v>
      </c>
      <c r="Z46" s="135"/>
      <c r="AA46" s="132"/>
      <c r="AB46" s="133"/>
      <c r="AC46" s="132"/>
      <c r="AD46" s="133"/>
      <c r="AE46" s="132"/>
      <c r="AF46" s="133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138"/>
      <c r="C47" s="22" t="s">
        <v>48</v>
      </c>
      <c r="D47" s="54" t="s">
        <v>21</v>
      </c>
      <c r="E47" s="83">
        <f t="shared" ref="E47:Z49" si="23">E20/E39*100</f>
        <v>81.312292358803987</v>
      </c>
      <c r="F47" s="84">
        <f t="shared" si="23"/>
        <v>65.764493776744786</v>
      </c>
      <c r="G47" s="83">
        <f t="shared" si="23"/>
        <v>75.665399239543731</v>
      </c>
      <c r="H47" s="85">
        <f t="shared" si="23"/>
        <v>83.016103053080741</v>
      </c>
      <c r="I47" s="86">
        <f t="shared" si="23"/>
        <v>84.988540870893814</v>
      </c>
      <c r="J47" s="84">
        <f t="shared" si="23"/>
        <v>87.443423582437674</v>
      </c>
      <c r="K47" s="83">
        <f t="shared" si="23"/>
        <v>78.98089171974523</v>
      </c>
      <c r="L47" s="85">
        <f t="shared" si="23"/>
        <v>70.825899076719637</v>
      </c>
      <c r="M47" s="86">
        <f t="shared" si="23"/>
        <v>134.57855697909642</v>
      </c>
      <c r="N47" s="84">
        <f t="shared" si="23"/>
        <v>108.25255385814827</v>
      </c>
      <c r="O47" s="83">
        <f t="shared" si="23"/>
        <v>85.736554949337489</v>
      </c>
      <c r="P47" s="85">
        <f t="shared" si="23"/>
        <v>86.33159788140415</v>
      </c>
      <c r="Q47" s="86">
        <f t="shared" si="23"/>
        <v>91.412425577718722</v>
      </c>
      <c r="R47" s="84">
        <f t="shared" si="23"/>
        <v>78.598794530995676</v>
      </c>
      <c r="S47" s="83">
        <f t="shared" si="23"/>
        <v>75.094245308562265</v>
      </c>
      <c r="T47" s="85">
        <f t="shared" si="23"/>
        <v>77.220377921339647</v>
      </c>
      <c r="U47" s="86">
        <f t="shared" si="23"/>
        <v>66.152618984312682</v>
      </c>
      <c r="V47" s="84">
        <f t="shared" si="23"/>
        <v>57.578990944976006</v>
      </c>
      <c r="W47" s="83">
        <f t="shared" si="23"/>
        <v>73.570120089558316</v>
      </c>
      <c r="X47" s="85">
        <f t="shared" si="23"/>
        <v>67.804480177684326</v>
      </c>
      <c r="Y47" s="83">
        <f t="shared" si="23"/>
        <v>83.955806961591534</v>
      </c>
      <c r="Z47" s="85">
        <f t="shared" si="23"/>
        <v>78.579203601020311</v>
      </c>
    </row>
    <row r="48" spans="1:38" ht="18.95" customHeight="1" x14ac:dyDescent="0.15">
      <c r="A48" s="22"/>
      <c r="B48" s="138"/>
      <c r="C48" s="22"/>
      <c r="D48" s="57" t="s">
        <v>22</v>
      </c>
      <c r="E48" s="75">
        <f t="shared" si="23"/>
        <v>110.94452773613193</v>
      </c>
      <c r="F48" s="78">
        <f t="shared" si="23"/>
        <v>130.69777489738607</v>
      </c>
      <c r="G48" s="75">
        <f t="shared" si="23"/>
        <v>63.457760314341847</v>
      </c>
      <c r="H48" s="76">
        <f t="shared" si="23"/>
        <v>95.400250832504426</v>
      </c>
      <c r="I48" s="77">
        <f t="shared" si="23"/>
        <v>95.456341367048609</v>
      </c>
      <c r="J48" s="78">
        <f t="shared" si="23"/>
        <v>83.303854896010435</v>
      </c>
      <c r="K48" s="75">
        <f t="shared" si="23"/>
        <v>91.870967741935488</v>
      </c>
      <c r="L48" s="76">
        <f t="shared" si="23"/>
        <v>92.368728247217078</v>
      </c>
      <c r="M48" s="77">
        <f t="shared" si="23"/>
        <v>92.526483819474677</v>
      </c>
      <c r="N48" s="78">
        <f t="shared" si="23"/>
        <v>94.026428430436766</v>
      </c>
      <c r="O48" s="75">
        <f t="shared" si="23"/>
        <v>89.921520033044203</v>
      </c>
      <c r="P48" s="76">
        <f t="shared" si="23"/>
        <v>92.028349328168673</v>
      </c>
      <c r="Q48" s="77">
        <f t="shared" si="23"/>
        <v>83.550073736425787</v>
      </c>
      <c r="R48" s="78">
        <f t="shared" si="23"/>
        <v>72.498354711149503</v>
      </c>
      <c r="S48" s="75">
        <f t="shared" si="23"/>
        <v>76.679508267682451</v>
      </c>
      <c r="T48" s="76">
        <f t="shared" si="23"/>
        <v>80.118340404321913</v>
      </c>
      <c r="U48" s="77">
        <f t="shared" si="23"/>
        <v>69.433669511249036</v>
      </c>
      <c r="V48" s="78">
        <f t="shared" si="23"/>
        <v>55.012542343085478</v>
      </c>
      <c r="W48" s="75">
        <f t="shared" si="23"/>
        <v>73.838578462855921</v>
      </c>
      <c r="X48" s="76">
        <f t="shared" si="23"/>
        <v>71.399848223208053</v>
      </c>
      <c r="Y48" s="75">
        <f t="shared" si="23"/>
        <v>80.573893473368344</v>
      </c>
      <c r="Z48" s="76">
        <f t="shared" si="23"/>
        <v>79.726875918371903</v>
      </c>
    </row>
    <row r="49" spans="1:26" ht="18.95" customHeight="1" thickBot="1" x14ac:dyDescent="0.2">
      <c r="A49" s="46"/>
      <c r="B49" s="139"/>
      <c r="C49" s="46"/>
      <c r="D49" s="47" t="s">
        <v>24</v>
      </c>
      <c r="E49" s="79">
        <f t="shared" si="23"/>
        <v>83.022704168078619</v>
      </c>
      <c r="F49" s="82">
        <f t="shared" si="23"/>
        <v>79.816598328088745</v>
      </c>
      <c r="G49" s="79">
        <f t="shared" si="23"/>
        <v>94.519015659955258</v>
      </c>
      <c r="H49" s="80">
        <f t="shared" si="23"/>
        <v>96.273993225442226</v>
      </c>
      <c r="I49" s="81">
        <f t="shared" si="23"/>
        <v>91.373080397470645</v>
      </c>
      <c r="J49" s="82">
        <f t="shared" si="23"/>
        <v>101.02015914076917</v>
      </c>
      <c r="K49" s="79">
        <f t="shared" si="23"/>
        <v>102.96570898980536</v>
      </c>
      <c r="L49" s="80">
        <f t="shared" si="23"/>
        <v>97.852420468695769</v>
      </c>
      <c r="M49" s="81">
        <f t="shared" si="23"/>
        <v>130.44249731730193</v>
      </c>
      <c r="N49" s="82">
        <f t="shared" si="23"/>
        <v>111.71985594158235</v>
      </c>
      <c r="O49" s="79">
        <f t="shared" si="23"/>
        <v>101.13636363636364</v>
      </c>
      <c r="P49" s="80">
        <f t="shared" si="23"/>
        <v>100.5346766739506</v>
      </c>
      <c r="Q49" s="81">
        <f t="shared" si="23"/>
        <v>103.90698321109528</v>
      </c>
      <c r="R49" s="82">
        <f t="shared" si="23"/>
        <v>101.60901371590676</v>
      </c>
      <c r="S49" s="79">
        <f t="shared" si="23"/>
        <v>102.17542396441479</v>
      </c>
      <c r="T49" s="80">
        <f t="shared" si="23"/>
        <v>99.707108389290084</v>
      </c>
      <c r="U49" s="81">
        <f t="shared" si="23"/>
        <v>96.038608485823445</v>
      </c>
      <c r="V49" s="82">
        <f t="shared" si="23"/>
        <v>100.39700122542656</v>
      </c>
      <c r="W49" s="79">
        <f t="shared" si="23"/>
        <v>103.41342683304116</v>
      </c>
      <c r="X49" s="80">
        <f t="shared" si="23"/>
        <v>100.40714742365009</v>
      </c>
      <c r="Y49" s="79">
        <f t="shared" si="23"/>
        <v>104.79649627313714</v>
      </c>
      <c r="Z49" s="80">
        <f t="shared" si="23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167" t="s">
        <v>65</v>
      </c>
      <c r="B1" s="168"/>
      <c r="C1" s="168"/>
      <c r="D1" s="168"/>
      <c r="E1" s="169" t="s">
        <v>0</v>
      </c>
      <c r="F1" s="170"/>
      <c r="G1" s="170"/>
      <c r="H1" s="170"/>
      <c r="J1" s="171" t="s">
        <v>1</v>
      </c>
      <c r="K1" s="168"/>
      <c r="L1" s="1" t="s">
        <v>2</v>
      </c>
      <c r="M1" s="1" t="s">
        <v>3</v>
      </c>
      <c r="N1" s="1" t="s">
        <v>4</v>
      </c>
      <c r="O1" s="171" t="s">
        <v>5</v>
      </c>
      <c r="P1" s="168"/>
      <c r="Q1" s="168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172" t="s">
        <v>7</v>
      </c>
      <c r="F2" s="173"/>
      <c r="G2" s="166" t="s">
        <v>8</v>
      </c>
      <c r="H2" s="166"/>
      <c r="I2" s="164" t="s">
        <v>9</v>
      </c>
      <c r="J2" s="165"/>
      <c r="K2" s="166" t="s">
        <v>10</v>
      </c>
      <c r="L2" s="166"/>
      <c r="M2" s="164" t="s">
        <v>11</v>
      </c>
      <c r="N2" s="165"/>
      <c r="O2" s="166" t="s">
        <v>12</v>
      </c>
      <c r="P2" s="166"/>
      <c r="Q2" s="164" t="s">
        <v>13</v>
      </c>
      <c r="R2" s="165"/>
      <c r="S2" s="166" t="s">
        <v>14</v>
      </c>
      <c r="T2" s="166"/>
      <c r="U2" s="164" t="s">
        <v>15</v>
      </c>
      <c r="V2" s="165"/>
      <c r="W2" s="166" t="s">
        <v>16</v>
      </c>
      <c r="X2" s="166"/>
      <c r="Y2" s="158" t="s">
        <v>17</v>
      </c>
      <c r="Z2" s="159"/>
    </row>
    <row r="3" spans="1:26" ht="18.75" x14ac:dyDescent="0.2">
      <c r="A3" s="7"/>
      <c r="C3" s="162"/>
      <c r="D3" s="163"/>
      <c r="E3" s="155" t="s">
        <v>53</v>
      </c>
      <c r="F3" s="156"/>
      <c r="G3" s="157" t="s">
        <v>54</v>
      </c>
      <c r="H3" s="157"/>
      <c r="I3" s="155" t="s">
        <v>55</v>
      </c>
      <c r="J3" s="156"/>
      <c r="K3" s="157" t="s">
        <v>56</v>
      </c>
      <c r="L3" s="157"/>
      <c r="M3" s="155" t="s">
        <v>57</v>
      </c>
      <c r="N3" s="156"/>
      <c r="O3" s="157">
        <v>26</v>
      </c>
      <c r="P3" s="157"/>
      <c r="Q3" s="155" t="s">
        <v>58</v>
      </c>
      <c r="R3" s="156"/>
      <c r="S3" s="157" t="s">
        <v>59</v>
      </c>
      <c r="T3" s="157"/>
      <c r="U3" s="155" t="s">
        <v>60</v>
      </c>
      <c r="V3" s="156"/>
      <c r="W3" s="157">
        <v>40</v>
      </c>
      <c r="X3" s="157"/>
      <c r="Y3" s="160"/>
      <c r="Z3" s="16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51">
        <f>(E20+E21)/(E22+E41)*100</f>
        <v>42.07559681697613</v>
      </c>
      <c r="F23" s="152"/>
      <c r="G23" s="151">
        <f>(G20+G21)/(G22+G41)*100</f>
        <v>89.588497768963805</v>
      </c>
      <c r="H23" s="152"/>
      <c r="I23" s="151">
        <f>(I20+I21)/(I22+I41)*100</f>
        <v>118.61322275973278</v>
      </c>
      <c r="J23" s="152"/>
      <c r="K23" s="151">
        <f>(K20+K21)/(K22+K41)*100</f>
        <v>86.238071320944258</v>
      </c>
      <c r="L23" s="152"/>
      <c r="M23" s="151">
        <f>(M20+M21)/(M22+M41)*100</f>
        <v>61.80712168736121</v>
      </c>
      <c r="N23" s="152"/>
      <c r="O23" s="151">
        <f>(O20+O21)/(O22+O41)*100</f>
        <v>127.77350755828849</v>
      </c>
      <c r="P23" s="152"/>
      <c r="Q23" s="151">
        <f>(Q20+Q21)/(Q22+Q41)*100</f>
        <v>51.713360478542839</v>
      </c>
      <c r="R23" s="152"/>
      <c r="S23" s="151">
        <f>(S20+S21)/(S22+S41)*100</f>
        <v>169.02032542202608</v>
      </c>
      <c r="T23" s="152"/>
      <c r="U23" s="151">
        <f>(U20+U21)/(U22+U41)*100</f>
        <v>75.885395941106253</v>
      </c>
      <c r="V23" s="152"/>
      <c r="W23" s="151">
        <f>(W20+W21)/(W22+W41)*100</f>
        <v>101.36435748281332</v>
      </c>
      <c r="X23" s="152"/>
      <c r="Y23" s="151">
        <f>(Y20+Y21)/(Y22+Y41)*100</f>
        <v>88.111876134689808</v>
      </c>
      <c r="Z23" s="15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53">
        <v>213223</v>
      </c>
      <c r="F24" s="154"/>
      <c r="G24" s="147">
        <v>448777</v>
      </c>
      <c r="H24" s="148"/>
      <c r="I24" s="149">
        <v>712555</v>
      </c>
      <c r="J24" s="150"/>
      <c r="K24" s="147">
        <v>1799642</v>
      </c>
      <c r="L24" s="148"/>
      <c r="M24" s="149">
        <v>214458</v>
      </c>
      <c r="N24" s="150"/>
      <c r="O24" s="147">
        <v>289183</v>
      </c>
      <c r="P24" s="148"/>
      <c r="Q24" s="149">
        <v>172559</v>
      </c>
      <c r="R24" s="150"/>
      <c r="S24" s="147">
        <v>86008</v>
      </c>
      <c r="T24" s="148"/>
      <c r="U24" s="149">
        <v>282735</v>
      </c>
      <c r="V24" s="150"/>
      <c r="W24" s="147">
        <v>224538</v>
      </c>
      <c r="X24" s="148"/>
      <c r="Y24" s="149">
        <v>195521</v>
      </c>
      <c r="Z24" s="15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44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45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45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45"/>
      <c r="C30" s="7"/>
      <c r="D30" s="60" t="s">
        <v>44</v>
      </c>
      <c r="E30" s="142">
        <v>64.7</v>
      </c>
      <c r="F30" s="143"/>
      <c r="G30" s="142">
        <v>55.6</v>
      </c>
      <c r="H30" s="143"/>
      <c r="I30" s="142">
        <v>86.4</v>
      </c>
      <c r="J30" s="143"/>
      <c r="K30" s="142">
        <v>68.400000000000006</v>
      </c>
      <c r="L30" s="143"/>
      <c r="M30" s="142">
        <v>60.3</v>
      </c>
      <c r="N30" s="143"/>
      <c r="O30" s="142">
        <v>134</v>
      </c>
      <c r="P30" s="143"/>
      <c r="Q30" s="142">
        <v>44.3</v>
      </c>
      <c r="R30" s="143"/>
      <c r="S30" s="142">
        <v>142.30000000000001</v>
      </c>
      <c r="T30" s="143"/>
      <c r="U30" s="142">
        <v>48.7</v>
      </c>
      <c r="V30" s="143"/>
      <c r="W30" s="142">
        <v>51.3</v>
      </c>
      <c r="X30" s="143"/>
      <c r="Y30" s="142">
        <v>68.599999999999994</v>
      </c>
      <c r="Z30" s="143"/>
    </row>
    <row r="31" spans="1:28" ht="18.95" customHeight="1" x14ac:dyDescent="0.15">
      <c r="A31" s="22"/>
      <c r="B31" s="145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145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145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145"/>
      <c r="C34" s="69"/>
      <c r="D34" s="28" t="s">
        <v>44</v>
      </c>
      <c r="E34" s="136">
        <v>87.05268389662028</v>
      </c>
      <c r="F34" s="135"/>
      <c r="G34" s="140">
        <v>56.006240249609988</v>
      </c>
      <c r="H34" s="141"/>
      <c r="I34" s="136">
        <v>114.56217666219581</v>
      </c>
      <c r="J34" s="135"/>
      <c r="K34" s="140">
        <v>31.067961165048541</v>
      </c>
      <c r="L34" s="141"/>
      <c r="M34" s="136">
        <v>60.09323577016454</v>
      </c>
      <c r="N34" s="135"/>
      <c r="O34" s="140">
        <v>110.78748651564186</v>
      </c>
      <c r="P34" s="141"/>
      <c r="Q34" s="136">
        <v>44.466676927812834</v>
      </c>
      <c r="R34" s="135"/>
      <c r="S34" s="140">
        <v>133.80239238956392</v>
      </c>
      <c r="T34" s="141"/>
      <c r="U34" s="136">
        <v>67.037804246504408</v>
      </c>
      <c r="V34" s="135"/>
      <c r="W34" s="140">
        <v>48.559225820403306</v>
      </c>
      <c r="X34" s="141"/>
      <c r="Y34" s="136">
        <v>70.541282564502538</v>
      </c>
      <c r="Z34" s="135"/>
    </row>
    <row r="35" spans="1:38" ht="18.95" customHeight="1" x14ac:dyDescent="0.15">
      <c r="A35" s="22"/>
      <c r="B35" s="145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145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146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7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138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138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138"/>
      <c r="C42" s="22"/>
      <c r="D42" s="123" t="s">
        <v>44</v>
      </c>
      <c r="E42" s="134">
        <f>+'(令和3年3月) '!E23:F23</f>
        <v>41.552441090405054</v>
      </c>
      <c r="F42" s="135">
        <f>+'10品目別管理表 (令和3年2月) '!F23</f>
        <v>0</v>
      </c>
      <c r="G42" s="134">
        <f>+'(令和3年3月) '!G23:H23</f>
        <v>70.377270610153715</v>
      </c>
      <c r="H42" s="135">
        <f>+'10品目別管理表 (令和3年2月) '!H23</f>
        <v>0</v>
      </c>
      <c r="I42" s="134">
        <f>+'(令和3年3月) '!I23:J23</f>
        <v>202.89162112932604</v>
      </c>
      <c r="J42" s="135">
        <f>+'10品目別管理表 (令和3年2月) '!J23</f>
        <v>0</v>
      </c>
      <c r="K42" s="134">
        <f>+'(令和3年3月) '!K23:L23</f>
        <v>122.28571428571429</v>
      </c>
      <c r="L42" s="135">
        <f>+'10品目別管理表 (令和3年2月) '!L23</f>
        <v>0</v>
      </c>
      <c r="M42" s="134">
        <f>+'(令和3年3月) '!M23:N23</f>
        <v>49.879858766446986</v>
      </c>
      <c r="N42" s="135">
        <f>+'10品目別管理表 (令和3年2月) '!N23</f>
        <v>0</v>
      </c>
      <c r="O42" s="134">
        <f>+'(令和3年3月) '!O23:P23</f>
        <v>136.48314460497201</v>
      </c>
      <c r="P42" s="135">
        <f>+'10品目別管理表 (令和3年2月) '!P23</f>
        <v>0</v>
      </c>
      <c r="Q42" s="134">
        <f>+'(令和3年3月) '!Q23:R23</f>
        <v>52.161421266276555</v>
      </c>
      <c r="R42" s="135">
        <f>+'10品目別管理表 (令和3年2月) '!R23</f>
        <v>0</v>
      </c>
      <c r="S42" s="134">
        <f>+'(令和3年3月) '!S23:T23</f>
        <v>167.27831036548832</v>
      </c>
      <c r="T42" s="135">
        <f>+'10品目別管理表 (令和3年2月) '!T23</f>
        <v>0</v>
      </c>
      <c r="U42" s="134">
        <f>+'(令和3年3月) '!U23:V23</f>
        <v>82.451960030745582</v>
      </c>
      <c r="V42" s="135">
        <f>+'10品目別管理表 (令和3年2月) '!V23</f>
        <v>0</v>
      </c>
      <c r="W42" s="134">
        <f>+'(令和3年3月) '!W23:X23</f>
        <v>88.954075498918002</v>
      </c>
      <c r="X42" s="135">
        <f>+'10品目別管理表 (令和3年2月) '!X23</f>
        <v>0</v>
      </c>
      <c r="Y42" s="134">
        <f>+'(令和3年3月) '!Y23:Z23</f>
        <v>86.827135446093777</v>
      </c>
      <c r="Z42" s="135">
        <f>+'10品目別管理表 (令和3年2月) '!Z23</f>
        <v>0</v>
      </c>
    </row>
    <row r="43" spans="1:38" ht="18.95" customHeight="1" x14ac:dyDescent="0.15">
      <c r="A43" s="22"/>
      <c r="B43" s="138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138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138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138"/>
      <c r="C46" s="46"/>
      <c r="D46" s="123" t="s">
        <v>44</v>
      </c>
      <c r="E46" s="134">
        <f>E23-E42</f>
        <v>0.52315572657107623</v>
      </c>
      <c r="F46" s="135"/>
      <c r="G46" s="134">
        <f>G23-G42</f>
        <v>19.21122715881009</v>
      </c>
      <c r="H46" s="135"/>
      <c r="I46" s="134">
        <f>I23-I42</f>
        <v>-84.278398369593262</v>
      </c>
      <c r="J46" s="135"/>
      <c r="K46" s="134">
        <f>K23-K42</f>
        <v>-36.047642964770034</v>
      </c>
      <c r="L46" s="135"/>
      <c r="M46" s="134">
        <f>M23-M42</f>
        <v>11.927262920914224</v>
      </c>
      <c r="N46" s="135"/>
      <c r="O46" s="134">
        <f t="shared" si="3"/>
        <v>-8.7096370466835253</v>
      </c>
      <c r="P46" s="135"/>
      <c r="Q46" s="134">
        <f t="shared" si="3"/>
        <v>-0.44806078773371638</v>
      </c>
      <c r="R46" s="135"/>
      <c r="S46" s="134">
        <f t="shared" si="3"/>
        <v>1.7420150565377526</v>
      </c>
      <c r="T46" s="135"/>
      <c r="U46" s="134">
        <f t="shared" si="3"/>
        <v>-6.5665640896393285</v>
      </c>
      <c r="V46" s="135"/>
      <c r="W46" s="134">
        <f t="shared" si="3"/>
        <v>12.410281983895317</v>
      </c>
      <c r="X46" s="135"/>
      <c r="Y46" s="134">
        <f t="shared" si="3"/>
        <v>1.2847406885960311</v>
      </c>
      <c r="Z46" s="135"/>
      <c r="AA46" s="132"/>
      <c r="AB46" s="133"/>
      <c r="AC46" s="132"/>
      <c r="AD46" s="133"/>
      <c r="AE46" s="132"/>
      <c r="AF46" s="133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138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138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139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67" t="s">
        <v>64</v>
      </c>
      <c r="B1" s="168"/>
      <c r="C1" s="168"/>
      <c r="D1" s="168"/>
      <c r="E1" s="169" t="s">
        <v>0</v>
      </c>
      <c r="F1" s="170"/>
      <c r="G1" s="170"/>
      <c r="H1" s="170"/>
      <c r="J1" s="171" t="s">
        <v>1</v>
      </c>
      <c r="K1" s="168"/>
      <c r="L1" s="1" t="s">
        <v>2</v>
      </c>
      <c r="M1" s="1" t="s">
        <v>3</v>
      </c>
      <c r="N1" s="1" t="s">
        <v>4</v>
      </c>
      <c r="O1" s="171" t="s">
        <v>5</v>
      </c>
      <c r="P1" s="168"/>
      <c r="Q1" s="168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72" t="s">
        <v>7</v>
      </c>
      <c r="F2" s="173"/>
      <c r="G2" s="166" t="s">
        <v>8</v>
      </c>
      <c r="H2" s="166"/>
      <c r="I2" s="164" t="s">
        <v>9</v>
      </c>
      <c r="J2" s="165"/>
      <c r="K2" s="166" t="s">
        <v>10</v>
      </c>
      <c r="L2" s="166"/>
      <c r="M2" s="164" t="s">
        <v>11</v>
      </c>
      <c r="N2" s="165"/>
      <c r="O2" s="166" t="s">
        <v>12</v>
      </c>
      <c r="P2" s="166"/>
      <c r="Q2" s="164" t="s">
        <v>13</v>
      </c>
      <c r="R2" s="165"/>
      <c r="S2" s="166" t="s">
        <v>14</v>
      </c>
      <c r="T2" s="166"/>
      <c r="U2" s="164" t="s">
        <v>15</v>
      </c>
      <c r="V2" s="165"/>
      <c r="W2" s="166" t="s">
        <v>16</v>
      </c>
      <c r="X2" s="166"/>
      <c r="Y2" s="158" t="s">
        <v>17</v>
      </c>
      <c r="Z2" s="159"/>
    </row>
    <row r="3" spans="1:26" ht="18.75" x14ac:dyDescent="0.2">
      <c r="A3" s="7"/>
      <c r="C3" s="162"/>
      <c r="D3" s="163"/>
      <c r="E3" s="155" t="s">
        <v>53</v>
      </c>
      <c r="F3" s="156"/>
      <c r="G3" s="157" t="s">
        <v>54</v>
      </c>
      <c r="H3" s="157"/>
      <c r="I3" s="155" t="s">
        <v>55</v>
      </c>
      <c r="J3" s="156"/>
      <c r="K3" s="157" t="s">
        <v>56</v>
      </c>
      <c r="L3" s="157"/>
      <c r="M3" s="155" t="s">
        <v>57</v>
      </c>
      <c r="N3" s="156"/>
      <c r="O3" s="157">
        <v>26</v>
      </c>
      <c r="P3" s="157"/>
      <c r="Q3" s="155" t="s">
        <v>58</v>
      </c>
      <c r="R3" s="156"/>
      <c r="S3" s="157" t="s">
        <v>59</v>
      </c>
      <c r="T3" s="157"/>
      <c r="U3" s="155" t="s">
        <v>60</v>
      </c>
      <c r="V3" s="156"/>
      <c r="W3" s="157">
        <v>40</v>
      </c>
      <c r="X3" s="157"/>
      <c r="Y3" s="160"/>
      <c r="Z3" s="16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51">
        <v>41.552441090405054</v>
      </c>
      <c r="F23" s="152"/>
      <c r="G23" s="151">
        <v>70.377270610153715</v>
      </c>
      <c r="H23" s="152"/>
      <c r="I23" s="151">
        <v>202.89162112932604</v>
      </c>
      <c r="J23" s="152"/>
      <c r="K23" s="151">
        <v>122.28571428571429</v>
      </c>
      <c r="L23" s="152"/>
      <c r="M23" s="151">
        <v>49.879858766446986</v>
      </c>
      <c r="N23" s="152"/>
      <c r="O23" s="151">
        <v>136.48314460497201</v>
      </c>
      <c r="P23" s="152"/>
      <c r="Q23" s="151">
        <v>52.161421266276555</v>
      </c>
      <c r="R23" s="152"/>
      <c r="S23" s="151">
        <v>167.27831036548832</v>
      </c>
      <c r="T23" s="152"/>
      <c r="U23" s="151">
        <v>82.451960030745582</v>
      </c>
      <c r="V23" s="152"/>
      <c r="W23" s="151">
        <v>88.954075498918002</v>
      </c>
      <c r="X23" s="152"/>
      <c r="Y23" s="151">
        <v>86.827135446093777</v>
      </c>
      <c r="Z23" s="152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53">
        <v>220916.91009412528</v>
      </c>
      <c r="F24" s="154"/>
      <c r="G24" s="147">
        <v>342582.36865538737</v>
      </c>
      <c r="H24" s="148"/>
      <c r="I24" s="149">
        <v>762266.57263751759</v>
      </c>
      <c r="J24" s="150"/>
      <c r="K24" s="147">
        <v>1637188.5964912281</v>
      </c>
      <c r="L24" s="148"/>
      <c r="M24" s="149">
        <v>217286.9128555136</v>
      </c>
      <c r="N24" s="150"/>
      <c r="O24" s="147">
        <v>280449.17509313469</v>
      </c>
      <c r="P24" s="148"/>
      <c r="Q24" s="149">
        <v>177020.95585046406</v>
      </c>
      <c r="R24" s="150"/>
      <c r="S24" s="147">
        <v>77255.757036377807</v>
      </c>
      <c r="T24" s="148"/>
      <c r="U24" s="149">
        <v>282713.13250639889</v>
      </c>
      <c r="V24" s="150"/>
      <c r="W24" s="147">
        <v>223902.52903505915</v>
      </c>
      <c r="X24" s="148"/>
      <c r="Y24" s="149">
        <v>193686.70498390889</v>
      </c>
      <c r="Z24" s="15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44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145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145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145"/>
      <c r="C30" s="7"/>
      <c r="D30" s="60" t="s">
        <v>44</v>
      </c>
      <c r="E30" s="142">
        <v>66.599999999999994</v>
      </c>
      <c r="F30" s="143"/>
      <c r="G30" s="142">
        <v>55.9</v>
      </c>
      <c r="H30" s="143"/>
      <c r="I30" s="142">
        <v>87.4</v>
      </c>
      <c r="J30" s="143"/>
      <c r="K30" s="142">
        <v>54.1</v>
      </c>
      <c r="L30" s="143"/>
      <c r="M30" s="142">
        <v>50.4</v>
      </c>
      <c r="N30" s="143"/>
      <c r="O30" s="142">
        <v>145.9</v>
      </c>
      <c r="P30" s="143"/>
      <c r="Q30" s="142">
        <v>43</v>
      </c>
      <c r="R30" s="143"/>
      <c r="S30" s="142">
        <v>139</v>
      </c>
      <c r="T30" s="143"/>
      <c r="U30" s="142">
        <v>59.7</v>
      </c>
      <c r="V30" s="143"/>
      <c r="W30" s="142">
        <v>63.7</v>
      </c>
      <c r="X30" s="143"/>
      <c r="Y30" s="142">
        <v>69.099999999999994</v>
      </c>
      <c r="Z30" s="143"/>
    </row>
    <row r="31" spans="1:28" ht="18.95" customHeight="1" x14ac:dyDescent="0.15">
      <c r="A31" s="22"/>
      <c r="B31" s="145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145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145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145"/>
      <c r="C34" s="69"/>
      <c r="D34" s="28" t="s">
        <v>44</v>
      </c>
      <c r="E34" s="136">
        <v>87.05268389662028</v>
      </c>
      <c r="F34" s="135"/>
      <c r="G34" s="140">
        <v>56.006240249609988</v>
      </c>
      <c r="H34" s="141"/>
      <c r="I34" s="136">
        <v>114.56217666219581</v>
      </c>
      <c r="J34" s="135"/>
      <c r="K34" s="140">
        <v>31.067961165048541</v>
      </c>
      <c r="L34" s="141"/>
      <c r="M34" s="136">
        <v>60.09323577016454</v>
      </c>
      <c r="N34" s="135"/>
      <c r="O34" s="140">
        <v>110.78748651564186</v>
      </c>
      <c r="P34" s="141"/>
      <c r="Q34" s="136">
        <v>44.466676927812834</v>
      </c>
      <c r="R34" s="135"/>
      <c r="S34" s="140">
        <v>133.80239238956392</v>
      </c>
      <c r="T34" s="141"/>
      <c r="U34" s="136">
        <v>67.037804246504408</v>
      </c>
      <c r="V34" s="135"/>
      <c r="W34" s="140">
        <v>48.559225820403306</v>
      </c>
      <c r="X34" s="141"/>
      <c r="Y34" s="136">
        <v>70.541282564502538</v>
      </c>
      <c r="Z34" s="135"/>
    </row>
    <row r="35" spans="1:38" ht="18.95" customHeight="1" x14ac:dyDescent="0.15">
      <c r="A35" s="22"/>
      <c r="B35" s="145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145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146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7" t="s">
        <v>51</v>
      </c>
      <c r="C39" s="12" t="s">
        <v>43</v>
      </c>
      <c r="D39" s="98" t="s">
        <v>21</v>
      </c>
      <c r="E39" s="13">
        <f>+'10品目別管理表 (令和3年2月) '!E20</f>
        <v>1151</v>
      </c>
      <c r="F39" s="14">
        <f>+'10品目別管理表 (令和3年2月) '!F20</f>
        <v>100158</v>
      </c>
      <c r="G39" s="13">
        <f>+'10品目別管理表 (令和3年2月) '!G20</f>
        <v>682</v>
      </c>
      <c r="H39" s="14">
        <f>+'10品目別管理表 (令和3年2月) '!H20</f>
        <v>197240</v>
      </c>
      <c r="I39" s="13">
        <f>+'10品目別管理表 (令和3年2月) '!I20</f>
        <v>2297</v>
      </c>
      <c r="J39" s="14">
        <f>+'10品目別管理表 (令和3年2月) '!J20</f>
        <v>1250218</v>
      </c>
      <c r="K39" s="13">
        <f>+'10品目別管理表 (令和3年2月) '!K20</f>
        <v>663</v>
      </c>
      <c r="L39" s="14">
        <f>+'10品目別管理表 (令和3年2月) '!L20</f>
        <v>1070049</v>
      </c>
      <c r="M39" s="13">
        <f>+'10品目別管理表 (令和3年2月) '!M20</f>
        <v>7168</v>
      </c>
      <c r="N39" s="14">
        <f>+'10品目別管理表 (令和3年2月) '!N20</f>
        <v>1929756</v>
      </c>
      <c r="O39" s="13">
        <f>+'10品目別管理表 (令和3年2月) '!O20</f>
        <v>4230</v>
      </c>
      <c r="P39" s="14">
        <f>+'10品目別管理表 (令和3年2月) '!P20</f>
        <v>1442781</v>
      </c>
      <c r="Q39" s="13">
        <f>+'10品目別管理表 (令和3年2月) '!Q20</f>
        <v>23490</v>
      </c>
      <c r="R39" s="14">
        <f>+'10品目別管理表 (令和3年2月) '!R20</f>
        <v>4166540</v>
      </c>
      <c r="S39" s="25">
        <f>+'10品目別管理表 (令和3年2月) '!S20</f>
        <v>37319</v>
      </c>
      <c r="T39" s="26">
        <f>+'10品目別管理表 (令和3年2月) '!T20</f>
        <v>8448024</v>
      </c>
      <c r="U39" s="13">
        <f>+'10品目別管理表 (令和3年2月) '!U20</f>
        <v>4309</v>
      </c>
      <c r="V39" s="14">
        <f>+'10品目別管理表 (令和3年2月) '!V20</f>
        <v>915270</v>
      </c>
      <c r="W39" s="13">
        <f>+'10品目別管理表 (令和3年2月) '!W20</f>
        <v>7489</v>
      </c>
      <c r="X39" s="14">
        <f>+'10品目別管理表 (令和3年2月) '!X20</f>
        <v>1344877</v>
      </c>
      <c r="Y39" s="55">
        <f>+'10品目別管理表 (令和3年2月) '!Y20</f>
        <v>88798</v>
      </c>
      <c r="Z39" s="56">
        <f>+'10品目別管理表 (令和3年2月) '!Z20</f>
        <v>20864913</v>
      </c>
    </row>
    <row r="40" spans="1:38" ht="18.95" customHeight="1" x14ac:dyDescent="0.15">
      <c r="A40" s="22"/>
      <c r="B40" s="138"/>
      <c r="C40" s="22"/>
      <c r="D40" s="96" t="s">
        <v>22</v>
      </c>
      <c r="E40" s="27">
        <f>+'10品目別管理表 (令和3年2月) '!E21</f>
        <v>1221</v>
      </c>
      <c r="F40" s="21">
        <f>+'10品目別管理表 (令和3年2月) '!F21</f>
        <v>98178</v>
      </c>
      <c r="G40" s="27">
        <f>+'10品目別管理表 (令和3年2月) '!G21</f>
        <v>594</v>
      </c>
      <c r="H40" s="21">
        <f>+'10品目別管理表 (令和3年2月) '!H21</f>
        <v>216372</v>
      </c>
      <c r="I40" s="27">
        <f>+'10品目別管理表 (令和3年2月) '!I21</f>
        <v>2225</v>
      </c>
      <c r="J40" s="21">
        <f>+'10品目別管理表 (令和3年2月) '!J21</f>
        <v>1132681</v>
      </c>
      <c r="K40" s="27">
        <f>+'10品目別管理表 (令和3年2月) '!K21</f>
        <v>673</v>
      </c>
      <c r="L40" s="21">
        <f>+'10品目別管理表 (令和3年2月) '!L21</f>
        <v>1027804</v>
      </c>
      <c r="M40" s="27">
        <f>+'10品目別管理表 (令和3年2月) '!M21</f>
        <v>6726</v>
      </c>
      <c r="N40" s="21">
        <f>+'10品目別管理表 (令和3年2月) '!N21</f>
        <v>1428468</v>
      </c>
      <c r="O40" s="27">
        <f>+'10品目別管理表 (令和3年2月) '!O21</f>
        <v>4297</v>
      </c>
      <c r="P40" s="21">
        <f>+'10品目別管理表 (令和3年2月) '!P21</f>
        <v>1448906</v>
      </c>
      <c r="Q40" s="27">
        <f>+'10品目別管理表 (令和3年2月) '!Q21</f>
        <v>24504</v>
      </c>
      <c r="R40" s="21">
        <f>+'10品目別管理表 (令和3年2月) '!R21</f>
        <v>4497623</v>
      </c>
      <c r="S40" s="25">
        <f>+'10品目別管理表 (令和3年2月) '!S21</f>
        <v>36147</v>
      </c>
      <c r="T40" s="26">
        <f>+'10品目別管理表 (令和3年2月) '!T21</f>
        <v>8417776</v>
      </c>
      <c r="U40" s="27">
        <f>+'10品目別管理表 (令和3年2月) '!U21</f>
        <v>4649</v>
      </c>
      <c r="V40" s="21">
        <f>+'10品目別管理表 (令和3年2月) '!V21</f>
        <v>1124696</v>
      </c>
      <c r="W40" s="27">
        <f>+'10品目別管理表 (令和3年2月) '!W21</f>
        <v>8354</v>
      </c>
      <c r="X40" s="21">
        <f>+'10品目別管理表 (令和3年2月) '!X21</f>
        <v>1310188</v>
      </c>
      <c r="Y40" s="58">
        <f>+'10品目別管理表 (令和3年2月) '!Y21</f>
        <v>89390</v>
      </c>
      <c r="Z40" s="59">
        <f>+'10品目別管理表 (令和3年2月) '!Z21</f>
        <v>20702692</v>
      </c>
    </row>
    <row r="41" spans="1:38" ht="18.95" customHeight="1" x14ac:dyDescent="0.15">
      <c r="A41" s="22" t="s">
        <v>52</v>
      </c>
      <c r="B41" s="138"/>
      <c r="C41" s="22"/>
      <c r="D41" s="96" t="s">
        <v>24</v>
      </c>
      <c r="E41" s="27">
        <f>+'10品目別管理表 (令和3年2月) '!E22</f>
        <v>3227</v>
      </c>
      <c r="F41" s="21">
        <f>+'10品目別管理表 (令和3年2月) '!F22</f>
        <v>730409</v>
      </c>
      <c r="G41" s="27">
        <f>+'10品目別管理表 (令和3年2月) '!G22</f>
        <v>1010</v>
      </c>
      <c r="H41" s="21">
        <f>+'10品目別管理表 (令和3年2月) '!H22</f>
        <v>386979</v>
      </c>
      <c r="I41" s="27">
        <f>+'10品目別管理表 (令和3年2月) '!I22</f>
        <v>2244</v>
      </c>
      <c r="J41" s="21">
        <f>+'10品目別管理表 (令和3年2月) '!J22</f>
        <v>2617165</v>
      </c>
      <c r="K41" s="27">
        <f>+'10品目別管理表 (令和3年2月) '!K22</f>
        <v>976</v>
      </c>
      <c r="L41" s="21">
        <f>+'10品目別管理表 (令和3年2月) '!L22</f>
        <v>1650763</v>
      </c>
      <c r="M41" s="27">
        <f>+'10品目別管理表 (令和3年2月) '!M22</f>
        <v>12759.1</v>
      </c>
      <c r="N41" s="21">
        <f>+'10品目別管理表 (令和3年2月) '!N22</f>
        <v>2891369</v>
      </c>
      <c r="O41" s="27">
        <f>+'10品目別管理表 (令和3年2月) '!O22</f>
        <v>3674</v>
      </c>
      <c r="P41" s="21">
        <f>+'10品目別管理表 (令和3年2月) '!P22</f>
        <v>1047628</v>
      </c>
      <c r="Q41" s="27">
        <f>+'10品目別管理表 (令和3年2月) '!Q22</f>
        <v>56700</v>
      </c>
      <c r="R41" s="21">
        <f>+'10品目別管理表 (令和3年2月) '!R22</f>
        <v>10471367</v>
      </c>
      <c r="S41" s="25">
        <f>+'10品目別管理表 (令和3年2月) '!S22</f>
        <v>26193</v>
      </c>
      <c r="T41" s="26">
        <f>+'10品目別管理表 (令和3年2月) '!T22</f>
        <v>2058151</v>
      </c>
      <c r="U41" s="27">
        <f>+'10品目別管理表 (令和3年2月) '!U22</f>
        <v>6266</v>
      </c>
      <c r="V41" s="21">
        <f>+'10品目別管理表 (令和3年2月) '!V22</f>
        <v>2004448</v>
      </c>
      <c r="W41" s="27">
        <f>+'10品目別管理表 (令和3年2月) '!W22</f>
        <v>8963</v>
      </c>
      <c r="X41" s="21">
        <f>+'10品目別管理表 (令和3年2月) '!X22</f>
        <v>2029916</v>
      </c>
      <c r="Y41" s="58">
        <f>+'10品目別管理表 (令和3年2月) '!Y22</f>
        <v>122012.1</v>
      </c>
      <c r="Z41" s="59">
        <f>+'10品目別管理表 (令和3年2月) '!Z22</f>
        <v>25888195</v>
      </c>
    </row>
    <row r="42" spans="1:38" ht="18.95" customHeight="1" thickBot="1" x14ac:dyDescent="0.2">
      <c r="A42" s="22"/>
      <c r="B42" s="138"/>
      <c r="C42" s="22"/>
      <c r="D42" s="101" t="s">
        <v>44</v>
      </c>
      <c r="E42" s="134" t="e">
        <f>+'10品目別管理表 (令和3年2月) '!E23</f>
        <v>#REF!</v>
      </c>
      <c r="F42" s="135">
        <f>+'10品目別管理表 (令和3年2月) '!F23</f>
        <v>0</v>
      </c>
      <c r="G42" s="134" t="e">
        <f>+'10品目別管理表 (令和3年2月) '!G23</f>
        <v>#REF!</v>
      </c>
      <c r="H42" s="135">
        <f>+'10品目別管理表 (令和3年2月) '!H23</f>
        <v>0</v>
      </c>
      <c r="I42" s="134" t="e">
        <f>+'10品目別管理表 (令和3年2月) '!I23</f>
        <v>#REF!</v>
      </c>
      <c r="J42" s="135">
        <f>+'10品目別管理表 (令和3年2月) '!J23</f>
        <v>0</v>
      </c>
      <c r="K42" s="134" t="e">
        <f>+'10品目別管理表 (令和3年2月) '!K23</f>
        <v>#REF!</v>
      </c>
      <c r="L42" s="135">
        <f>+'10品目別管理表 (令和3年2月) '!L23</f>
        <v>0</v>
      </c>
      <c r="M42" s="134" t="e">
        <f>+'10品目別管理表 (令和3年2月) '!M23</f>
        <v>#REF!</v>
      </c>
      <c r="N42" s="135">
        <f>+'10品目別管理表 (令和3年2月) '!N23</f>
        <v>0</v>
      </c>
      <c r="O42" s="134" t="e">
        <f>+'10品目別管理表 (令和3年2月) '!O23</f>
        <v>#REF!</v>
      </c>
      <c r="P42" s="135">
        <f>+'10品目別管理表 (令和3年2月) '!P23</f>
        <v>0</v>
      </c>
      <c r="Q42" s="134" t="e">
        <f>+'10品目別管理表 (令和3年2月) '!Q23</f>
        <v>#REF!</v>
      </c>
      <c r="R42" s="135">
        <f>+'10品目別管理表 (令和3年2月) '!R23</f>
        <v>0</v>
      </c>
      <c r="S42" s="134" t="e">
        <f>+'10品目別管理表 (令和3年2月) '!S23</f>
        <v>#REF!</v>
      </c>
      <c r="T42" s="135">
        <f>+'10品目別管理表 (令和3年2月) '!T23</f>
        <v>0</v>
      </c>
      <c r="U42" s="134" t="e">
        <f>+'10品目別管理表 (令和3年2月) '!U23</f>
        <v>#REF!</v>
      </c>
      <c r="V42" s="135">
        <f>+'10品目別管理表 (令和3年2月) '!V23</f>
        <v>0</v>
      </c>
      <c r="W42" s="134" t="e">
        <f>+'10品目別管理表 (令和3年2月) '!W23</f>
        <v>#REF!</v>
      </c>
      <c r="X42" s="135">
        <f>+'10品目別管理表 (令和3年2月) '!X23</f>
        <v>0</v>
      </c>
      <c r="Y42" s="134" t="e">
        <f>+'10品目別管理表 (令和3年2月) '!Y23</f>
        <v>#REF!</v>
      </c>
      <c r="Z42" s="135">
        <f>+'10品目別管理表 (令和3年2月) '!Z23</f>
        <v>0</v>
      </c>
    </row>
    <row r="43" spans="1:38" ht="18.95" customHeight="1" x14ac:dyDescent="0.15">
      <c r="A43" s="22"/>
      <c r="B43" s="138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138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138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138"/>
      <c r="C46" s="46"/>
      <c r="D46" s="101" t="s">
        <v>44</v>
      </c>
      <c r="E46" s="134" t="e">
        <f>E23-E42</f>
        <v>#REF!</v>
      </c>
      <c r="F46" s="135"/>
      <c r="G46" s="134" t="e">
        <f>G23-G42</f>
        <v>#REF!</v>
      </c>
      <c r="H46" s="135"/>
      <c r="I46" s="134" t="e">
        <f>I23-I42</f>
        <v>#REF!</v>
      </c>
      <c r="J46" s="135"/>
      <c r="K46" s="134" t="e">
        <f>K23-K42</f>
        <v>#REF!</v>
      </c>
      <c r="L46" s="135"/>
      <c r="M46" s="134" t="e">
        <f>M23-M42</f>
        <v>#REF!</v>
      </c>
      <c r="N46" s="135"/>
      <c r="O46" s="134" t="e">
        <f t="shared" si="3"/>
        <v>#REF!</v>
      </c>
      <c r="P46" s="135"/>
      <c r="Q46" s="134" t="e">
        <f t="shared" si="3"/>
        <v>#REF!</v>
      </c>
      <c r="R46" s="135"/>
      <c r="S46" s="134" t="e">
        <f t="shared" si="3"/>
        <v>#REF!</v>
      </c>
      <c r="T46" s="135"/>
      <c r="U46" s="134" t="e">
        <f t="shared" si="3"/>
        <v>#REF!</v>
      </c>
      <c r="V46" s="135"/>
      <c r="W46" s="134" t="e">
        <f t="shared" si="3"/>
        <v>#REF!</v>
      </c>
      <c r="X46" s="135"/>
      <c r="Y46" s="134" t="e">
        <f t="shared" si="3"/>
        <v>#REF!</v>
      </c>
      <c r="Z46" s="135"/>
      <c r="AA46" s="132"/>
      <c r="AB46" s="133"/>
      <c r="AC46" s="132"/>
      <c r="AD46" s="133"/>
      <c r="AE46" s="132"/>
      <c r="AF46" s="133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38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138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139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10品目別管理表 (令和3年2月) </vt:lpstr>
      <vt:lpstr>10品目別管理表 (令和3年5月) </vt:lpstr>
      <vt:lpstr>(令和3年4月) </vt:lpstr>
      <vt:lpstr>(令和3年3月) </vt:lpstr>
      <vt:lpstr>'(令和3年3月) '!Print_Area</vt:lpstr>
      <vt:lpstr>'(令和3年4月) '!Print_Area</vt:lpstr>
      <vt:lpstr>'10品目別管理表 (令和3年2月) '!Print_Area</vt:lpstr>
      <vt:lpstr>'10品目別管理表 (令和3年5月)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2021-06-28T08:13:14Z</cp:lastPrinted>
  <dcterms:created xsi:type="dcterms:W3CDTF">2016-05-20T01:46:25Z</dcterms:created>
  <dcterms:modified xsi:type="dcterms:W3CDTF">2021-06-28T08:13:15Z</dcterms:modified>
</cp:coreProperties>
</file>