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24226"/>
  <bookViews>
    <workbookView xWindow="32760" yWindow="4245" windowWidth="15405" windowHeight="3885" firstSheet="1" activeTab="1"/>
  </bookViews>
  <sheets>
    <sheet name="10品目別管理表 (令和3年2月) " sheetId="3" r:id="rId1"/>
    <sheet name="10品目別管理表 (令和3年5月) " sheetId="5" r:id="rId2"/>
    <sheet name="(令和3年4月) " sheetId="6" r:id="rId3"/>
    <sheet name="(令和3年3月) " sheetId="4" r:id="rId4"/>
  </sheets>
  <definedNames>
    <definedName name="_xlnm.Print_Area" localSheetId="3">'(令和3年3月) '!$A$1:$Z$49</definedName>
    <definedName name="_xlnm.Print_Area" localSheetId="2">'(令和3年4月) '!$A$1:$Z$49</definedName>
    <definedName name="_xlnm.Print_Area" localSheetId="0">'10品目別管理表 (令和3年2月) '!$A$1:$Z$49</definedName>
    <definedName name="_xlnm.Print_Area" localSheetId="1">'10品目別管理表 (令和3年5月) '!$A$1:$Z$49</definedName>
  </definedNames>
  <calcPr calcId="191029"/>
  <extLst/>
</workbook>
</file>

<file path=xl/sharedStrings.xml><?xml version="1.0" encoding="utf-8"?>
<sst xmlns="http://schemas.openxmlformats.org/spreadsheetml/2006/main" count="512" uniqueCount="67">
  <si>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</si>
  <si>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</si>
  <si>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</si>
  <si>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</si>
  <si>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</si>
  <si>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</si>
  <si>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</si>
  <si>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</si>
  <si>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</si>
  <si>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</si>
  <si>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</si>
  <si>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</si>
  <si>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</si>
  <si>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</si>
  <si>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</si>
  <si>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</si>
  <si>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</si>
  <si>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</si>
  <si>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</si>
  <si>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</si>
  <si>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</si>
  <si>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</si>
  <si>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</si>
  <si>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</si>
  <si>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</si>
  <si>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</si>
  <si>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</si>
  <si>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</si>
  <si>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</si>
  <si>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</si>
  <si>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</si>
  <si>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</si>
  <si>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</si>
  <si>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</si>
  <si>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</si>
  <si>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</si>
  <si>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</si>
  <si>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</si>
  <si>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</si>
  <si>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</si>
  <si>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</si>
  <si>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</si>
  <si>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</si>
  <si>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</si>
  <si>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</si>
  <si>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</si>
  <si>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</si>
  <si>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</si>
  <si>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</si>
  <si>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</si>
  <si>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</si>
  <si>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</si>
  <si>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</si>
  <si>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</si>
  <si>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</si>
  <si>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</si>
  <si>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</si>
  <si>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</si>
  <si>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</si>
  <si>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</si>
  <si>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</si>
  <si>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</si>
  <si>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</si>
  <si>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令和3年2月</t>
  </si>
  <si>
    <t>令和3年3月</t>
  </si>
  <si>
    <t>令和3年4月</t>
  </si>
  <si>
    <t>令和3年5月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</si>
</sst>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174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38" fontId="2" fillId="0" borderId="9" xfId="22" applyNumberFormat="1" applyBorder="1">
      <alignment/>
      <protection/>
    </xf>
    <xf numFmtId="38" fontId="2" fillId="0" borderId="10" xfId="22" applyNumberFormat="1" applyBorder="1">
      <alignment/>
      <protection/>
    </xf>
    <xf numFmtId="38" fontId="2" fillId="0" borderId="14" xfId="22" applyNumberFormat="1" applyBorder="1">
      <alignment/>
      <protection/>
    </xf>
    <xf numFmtId="38" fontId="2" fillId="0" borderId="13" xfId="22" applyNumberFormat="1" applyBorder="1">
      <alignment/>
      <protection/>
    </xf>
    <xf numFmtId="38" fontId="2" fillId="0" borderId="22" xfId="22" applyNumberFormat="1" applyBorder="1">
      <alignment/>
      <protection/>
    </xf>
    <xf numFmtId="38" fontId="2" fillId="0" borderId="16" xfId="22" applyNumberFormat="1" applyBorder="1">
      <alignment/>
      <protection/>
    </xf>
    <xf numFmtId="38" fontId="2" fillId="0" borderId="20" xfId="22" applyNumberFormat="1" applyBorder="1">
      <alignment/>
      <protection/>
    </xf>
    <xf numFmtId="38" fontId="2" fillId="0" borderId="21" xfId="22" applyNumberFormat="1" applyBorder="1">
      <alignment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7" fontId="2" fillId="0" borderId="23" xfId="22" applyNumberFormat="1" applyBorder="1" applyAlignment="1">
      <alignment horizontal="center"/>
      <protection/>
    </xf>
    <xf numFmtId="177" fontId="2" fillId="0" borderId="51" xfId="22" applyNumberFormat="1" applyBorder="1" applyAlignment="1">
      <alignment horizontal="center"/>
      <protection/>
    </xf>
    <xf numFmtId="0" fontId="2" fillId="0" borderId="52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3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2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4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4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2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2" fillId="0" borderId="56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8" fontId="3" fillId="0" borderId="58" xfId="22" applyNumberFormat="1" applyFont="1" applyBorder="1">
      <alignment/>
      <protection/>
    </xf>
    <xf numFmtId="0" fontId="2" fillId="0" borderId="58" xfId="22" applyBorder="1">
      <alignment/>
      <protection/>
    </xf>
    <xf numFmtId="0" fontId="5" fillId="0" borderId="58" xfId="22" applyFont="1" applyBorder="1">
      <alignment/>
      <protection/>
    </xf>
    <xf numFmtId="0" fontId="6" fillId="0" borderId="58" xfId="22" applyFont="1" applyBorder="1">
      <alignment/>
      <protection/>
    </xf>
    <xf numFmtId="0" fontId="7" fillId="0" borderId="58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C440-7993-43D7-A029-BFC84197B1D2}">
  <dimension ref="A1:AL49"/>
  <sheetViews>
    <sheetView zoomScaleSheetLayoutView="100" workbookViewId="0" topLeftCell="A1">
      <pane xSplit="4" ySplit="4" topLeftCell="E5" activePane="bottomRight" state="frozen"/>
      <selection pane="topLeft" activeCell="X32" sqref="X32"/>
      <selection pane="topRight" activeCell="X32" sqref="X32"/>
      <selection pane="bottomLeft" activeCell="X32" sqref="X32"/>
      <selection pane="bottomRight" activeCell="X32" sqref="X3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167" t="s">
        <v>63</v>
      </c>
      <c r="B1" s="168"/>
      <c r="C1" s="168"/>
      <c r="D1" s="168"/>
      <c r="E1" s="169" t="s">
        <v>0</v>
      </c>
      <c r="F1" s="170"/>
      <c r="G1" s="170"/>
      <c r="H1" s="170"/>
      <c r="J1" s="171" t="s">
        <v>1</v>
      </c>
      <c r="K1" s="168"/>
      <c r="L1" s="1" t="s">
        <v>2</v>
      </c>
      <c r="M1" s="1" t="s">
        <v>3</v>
      </c>
      <c r="N1" s="1" t="s">
        <v>4</v>
      </c>
      <c r="O1" s="171" t="s">
        <v>5</v>
      </c>
      <c r="P1" s="168"/>
      <c r="Q1" s="168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172" t="s">
        <v>7</v>
      </c>
      <c r="F2" s="173"/>
      <c r="G2" s="166" t="s">
        <v>8</v>
      </c>
      <c r="H2" s="166"/>
      <c r="I2" s="164" t="s">
        <v>9</v>
      </c>
      <c r="J2" s="165"/>
      <c r="K2" s="166" t="s">
        <v>10</v>
      </c>
      <c r="L2" s="166"/>
      <c r="M2" s="164" t="s">
        <v>11</v>
      </c>
      <c r="N2" s="165"/>
      <c r="O2" s="166" t="s">
        <v>12</v>
      </c>
      <c r="P2" s="166"/>
      <c r="Q2" s="164" t="s">
        <v>13</v>
      </c>
      <c r="R2" s="165"/>
      <c r="S2" s="166" t="s">
        <v>14</v>
      </c>
      <c r="T2" s="166"/>
      <c r="U2" s="164" t="s">
        <v>15</v>
      </c>
      <c r="V2" s="165"/>
      <c r="W2" s="166" t="s">
        <v>16</v>
      </c>
      <c r="X2" s="166"/>
      <c r="Y2" s="158" t="s">
        <v>17</v>
      </c>
      <c r="Z2" s="159"/>
    </row>
    <row r="3" spans="1:26" ht="18.75">
      <c r="A3" s="7"/>
      <c r="C3" s="162"/>
      <c r="D3" s="163"/>
      <c r="E3" s="155" t="s">
        <v>53</v>
      </c>
      <c r="F3" s="156"/>
      <c r="G3" s="157" t="s">
        <v>54</v>
      </c>
      <c r="H3" s="157"/>
      <c r="I3" s="155" t="s">
        <v>55</v>
      </c>
      <c r="J3" s="156"/>
      <c r="K3" s="157" t="s">
        <v>56</v>
      </c>
      <c r="L3" s="157"/>
      <c r="M3" s="155" t="s">
        <v>57</v>
      </c>
      <c r="N3" s="156"/>
      <c r="O3" s="157">
        <v>26</v>
      </c>
      <c r="P3" s="157"/>
      <c r="Q3" s="155" t="s">
        <v>58</v>
      </c>
      <c r="R3" s="156"/>
      <c r="S3" s="157" t="s">
        <v>59</v>
      </c>
      <c r="T3" s="157"/>
      <c r="U3" s="155" t="s">
        <v>60</v>
      </c>
      <c r="V3" s="156"/>
      <c r="W3" s="157">
        <v>40</v>
      </c>
      <c r="X3" s="157"/>
      <c r="Y3" s="160"/>
      <c r="Z3" s="16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949</v>
      </c>
      <c r="F5" s="14">
        <v>67044</v>
      </c>
      <c r="G5" s="15">
        <v>50</v>
      </c>
      <c r="H5" s="16">
        <v>9400</v>
      </c>
      <c r="I5" s="13">
        <v>975</v>
      </c>
      <c r="J5" s="14">
        <v>1054460</v>
      </c>
      <c r="K5" s="17">
        <v>562</v>
      </c>
      <c r="L5" s="18">
        <v>986268</v>
      </c>
      <c r="M5" s="13">
        <v>404</v>
      </c>
      <c r="N5" s="87">
        <v>408554</v>
      </c>
      <c r="O5" s="19">
        <v>579</v>
      </c>
      <c r="P5" s="18">
        <v>36180</v>
      </c>
      <c r="Q5" s="13">
        <v>11239</v>
      </c>
      <c r="R5" s="14">
        <v>1723497</v>
      </c>
      <c r="S5" s="19">
        <v>13029</v>
      </c>
      <c r="T5" s="18">
        <v>5835491</v>
      </c>
      <c r="U5" s="13">
        <v>3679</v>
      </c>
      <c r="V5" s="14">
        <v>860025</v>
      </c>
      <c r="W5" s="13">
        <v>1701</v>
      </c>
      <c r="X5" s="18">
        <v>131566</v>
      </c>
      <c r="Y5" s="20">
        <v>33167</v>
      </c>
      <c r="Z5" s="21">
        <v>11112485</v>
      </c>
    </row>
    <row r="6" spans="1:26" ht="18.95" customHeight="1">
      <c r="A6" s="7"/>
      <c r="B6" s="22"/>
      <c r="C6" s="91"/>
      <c r="D6" s="95" t="s">
        <v>22</v>
      </c>
      <c r="E6" s="23">
        <v>991</v>
      </c>
      <c r="F6" s="24">
        <v>56938</v>
      </c>
      <c r="G6" s="25">
        <v>50</v>
      </c>
      <c r="H6" s="26">
        <v>9400</v>
      </c>
      <c r="I6" s="27">
        <v>910</v>
      </c>
      <c r="J6" s="21">
        <v>942527</v>
      </c>
      <c r="K6" s="25">
        <v>551</v>
      </c>
      <c r="L6" s="26">
        <v>958807</v>
      </c>
      <c r="M6" s="27">
        <v>460</v>
      </c>
      <c r="N6" s="88">
        <v>150301</v>
      </c>
      <c r="O6" s="25">
        <v>629</v>
      </c>
      <c r="P6" s="26">
        <v>34876</v>
      </c>
      <c r="Q6" s="27">
        <v>11988</v>
      </c>
      <c r="R6" s="21">
        <v>1830953</v>
      </c>
      <c r="S6" s="25">
        <v>12992</v>
      </c>
      <c r="T6" s="26">
        <v>5871366</v>
      </c>
      <c r="U6" s="27">
        <v>4147</v>
      </c>
      <c r="V6" s="21">
        <v>961792</v>
      </c>
      <c r="W6" s="27">
        <v>2414</v>
      </c>
      <c r="X6" s="26">
        <v>74468</v>
      </c>
      <c r="Y6" s="20">
        <v>35132</v>
      </c>
      <c r="Z6" s="21">
        <v>10891428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2384</v>
      </c>
      <c r="F7" s="24">
        <v>563656</v>
      </c>
      <c r="G7" s="29">
        <v>108</v>
      </c>
      <c r="H7" s="30">
        <v>65638</v>
      </c>
      <c r="I7" s="31">
        <v>1920</v>
      </c>
      <c r="J7" s="32">
        <v>2437733</v>
      </c>
      <c r="K7" s="89">
        <v>852</v>
      </c>
      <c r="L7" s="30">
        <v>1559421</v>
      </c>
      <c r="M7" s="23">
        <v>922</v>
      </c>
      <c r="N7" s="24">
        <v>543760</v>
      </c>
      <c r="O7" s="33">
        <v>1973</v>
      </c>
      <c r="P7" s="34">
        <v>379732</v>
      </c>
      <c r="Q7" s="23">
        <v>29989</v>
      </c>
      <c r="R7" s="24">
        <v>4201380</v>
      </c>
      <c r="S7" s="33">
        <v>23454</v>
      </c>
      <c r="T7" s="34">
        <v>1657069</v>
      </c>
      <c r="U7" s="23">
        <v>3964</v>
      </c>
      <c r="V7" s="24">
        <v>1823206</v>
      </c>
      <c r="W7" s="23">
        <v>1506</v>
      </c>
      <c r="X7" s="34">
        <v>355831</v>
      </c>
      <c r="Y7" s="31">
        <v>67072</v>
      </c>
      <c r="Z7" s="24">
        <v>13587426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118</v>
      </c>
      <c r="J8" s="14">
        <v>72634</v>
      </c>
      <c r="K8" s="17">
        <v>0</v>
      </c>
      <c r="L8" s="18">
        <v>1</v>
      </c>
      <c r="M8" s="13">
        <v>4033</v>
      </c>
      <c r="N8" s="87">
        <v>841667</v>
      </c>
      <c r="O8" s="19">
        <v>0</v>
      </c>
      <c r="P8" s="18">
        <v>0</v>
      </c>
      <c r="Q8" s="13">
        <v>5858</v>
      </c>
      <c r="R8" s="14">
        <v>924846</v>
      </c>
      <c r="S8" s="19">
        <v>24028</v>
      </c>
      <c r="T8" s="18">
        <v>2554634</v>
      </c>
      <c r="U8" s="13">
        <v>626</v>
      </c>
      <c r="V8" s="14">
        <v>54525</v>
      </c>
      <c r="W8" s="13">
        <v>147</v>
      </c>
      <c r="X8" s="18">
        <v>17863</v>
      </c>
      <c r="Y8" s="13">
        <v>34976</v>
      </c>
      <c r="Z8" s="14">
        <v>4493464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180</v>
      </c>
      <c r="F9" s="24">
        <v>31010</v>
      </c>
      <c r="G9" s="25">
        <v>0</v>
      </c>
      <c r="H9" s="26">
        <v>0</v>
      </c>
      <c r="I9" s="27">
        <v>98</v>
      </c>
      <c r="J9" s="21">
        <v>49522</v>
      </c>
      <c r="K9" s="25">
        <v>38</v>
      </c>
      <c r="L9" s="26">
        <v>602</v>
      </c>
      <c r="M9" s="27">
        <v>4089</v>
      </c>
      <c r="N9" s="88">
        <v>745368</v>
      </c>
      <c r="O9" s="25">
        <v>0</v>
      </c>
      <c r="P9" s="26">
        <v>0</v>
      </c>
      <c r="Q9" s="27">
        <v>6455</v>
      </c>
      <c r="R9" s="21">
        <v>1071535</v>
      </c>
      <c r="S9" s="25">
        <v>22895</v>
      </c>
      <c r="T9" s="26">
        <v>2487296</v>
      </c>
      <c r="U9" s="27">
        <v>432</v>
      </c>
      <c r="V9" s="21">
        <v>37635</v>
      </c>
      <c r="W9" s="27">
        <v>187</v>
      </c>
      <c r="X9" s="26">
        <v>24845</v>
      </c>
      <c r="Y9" s="20">
        <v>34374</v>
      </c>
      <c r="Z9" s="21">
        <v>4447813</v>
      </c>
    </row>
    <row r="10" spans="1:26" ht="18.95" customHeight="1" thickBot="1">
      <c r="A10" s="7"/>
      <c r="B10" s="22"/>
      <c r="C10" s="92"/>
      <c r="D10" s="28" t="s">
        <v>24</v>
      </c>
      <c r="E10" s="35">
        <v>237</v>
      </c>
      <c r="F10" s="36">
        <v>46012</v>
      </c>
      <c r="G10" s="29">
        <v>0</v>
      </c>
      <c r="H10" s="30">
        <v>0</v>
      </c>
      <c r="I10" s="37">
        <v>99</v>
      </c>
      <c r="J10" s="38">
        <v>40224</v>
      </c>
      <c r="K10" s="89">
        <v>15</v>
      </c>
      <c r="L10" s="30">
        <v>222</v>
      </c>
      <c r="M10" s="35">
        <v>5393</v>
      </c>
      <c r="N10" s="36">
        <v>1255692</v>
      </c>
      <c r="O10" s="29">
        <v>0</v>
      </c>
      <c r="P10" s="30">
        <v>0</v>
      </c>
      <c r="Q10" s="35">
        <v>11898</v>
      </c>
      <c r="R10" s="36">
        <v>1441368</v>
      </c>
      <c r="S10" s="29">
        <v>2611</v>
      </c>
      <c r="T10" s="30">
        <v>355929</v>
      </c>
      <c r="U10" s="35">
        <v>2197</v>
      </c>
      <c r="V10" s="36">
        <v>162565</v>
      </c>
      <c r="W10" s="35">
        <v>142</v>
      </c>
      <c r="X10" s="30">
        <v>21078</v>
      </c>
      <c r="Y10" s="37">
        <v>22592</v>
      </c>
      <c r="Z10" s="36">
        <v>3323090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16</v>
      </c>
      <c r="J11" s="14">
        <v>13108</v>
      </c>
      <c r="K11" s="17">
        <v>0</v>
      </c>
      <c r="L11" s="18">
        <v>0</v>
      </c>
      <c r="M11" s="13">
        <v>15</v>
      </c>
      <c r="N11" s="87">
        <v>15066</v>
      </c>
      <c r="O11" s="19">
        <v>0</v>
      </c>
      <c r="P11" s="18">
        <v>0</v>
      </c>
      <c r="Q11" s="13">
        <v>1648</v>
      </c>
      <c r="R11" s="14">
        <v>406947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1758</v>
      </c>
      <c r="Z11" s="14">
        <v>510841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15</v>
      </c>
      <c r="J12" s="21">
        <v>11758</v>
      </c>
      <c r="K12" s="25">
        <v>1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1574</v>
      </c>
      <c r="R12" s="21">
        <v>405717</v>
      </c>
      <c r="S12" s="25">
        <v>0</v>
      </c>
      <c r="T12" s="26">
        <v>39</v>
      </c>
      <c r="U12" s="27">
        <v>6</v>
      </c>
      <c r="V12" s="21">
        <v>799</v>
      </c>
      <c r="W12" s="27">
        <v>0</v>
      </c>
      <c r="X12" s="26">
        <v>0</v>
      </c>
      <c r="Y12" s="20">
        <v>1686</v>
      </c>
      <c r="Z12" s="21">
        <v>508313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6324</v>
      </c>
      <c r="R13" s="36">
        <v>1657089</v>
      </c>
      <c r="S13" s="29">
        <v>0</v>
      </c>
      <c r="T13" s="30">
        <v>0</v>
      </c>
      <c r="U13" s="35">
        <v>30</v>
      </c>
      <c r="V13" s="36">
        <v>3427</v>
      </c>
      <c r="W13" s="35">
        <v>0</v>
      </c>
      <c r="X13" s="30">
        <v>0</v>
      </c>
      <c r="Y13" s="37">
        <v>6593.1</v>
      </c>
      <c r="Z13" s="36">
        <v>1905147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2166</v>
      </c>
      <c r="N14" s="87">
        <v>272886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2166</v>
      </c>
      <c r="Z14" s="14">
        <v>272886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1338</v>
      </c>
      <c r="N15" s="88">
        <v>155406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1338</v>
      </c>
      <c r="Z15" s="24">
        <v>155406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4997</v>
      </c>
      <c r="N16" s="36">
        <v>591615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4997</v>
      </c>
      <c r="Z16" s="36">
        <v>591615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36</v>
      </c>
      <c r="F17" s="14">
        <v>5820</v>
      </c>
      <c r="G17" s="19">
        <v>557</v>
      </c>
      <c r="H17" s="18">
        <v>112840</v>
      </c>
      <c r="I17" s="13">
        <v>1188</v>
      </c>
      <c r="J17" s="14">
        <v>110016</v>
      </c>
      <c r="K17" s="19">
        <v>101</v>
      </c>
      <c r="L17" s="18">
        <v>83780</v>
      </c>
      <c r="M17" s="13">
        <v>550</v>
      </c>
      <c r="N17" s="87">
        <v>391583</v>
      </c>
      <c r="O17" s="19">
        <v>3651</v>
      </c>
      <c r="P17" s="18">
        <v>1406601</v>
      </c>
      <c r="Q17" s="13">
        <v>4745</v>
      </c>
      <c r="R17" s="14">
        <v>1111250</v>
      </c>
      <c r="S17" s="19">
        <v>262</v>
      </c>
      <c r="T17" s="18">
        <v>57899</v>
      </c>
      <c r="U17" s="13">
        <v>0</v>
      </c>
      <c r="V17" s="14">
        <v>0</v>
      </c>
      <c r="W17" s="13">
        <v>5641</v>
      </c>
      <c r="X17" s="18">
        <v>1195448</v>
      </c>
      <c r="Y17" s="41">
        <v>16731</v>
      </c>
      <c r="Z17" s="42">
        <v>4475237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50</v>
      </c>
      <c r="F18" s="21">
        <v>10230</v>
      </c>
      <c r="G18" s="25">
        <v>469</v>
      </c>
      <c r="H18" s="26">
        <v>131972</v>
      </c>
      <c r="I18" s="27">
        <v>1202</v>
      </c>
      <c r="J18" s="21">
        <v>128874</v>
      </c>
      <c r="K18" s="25">
        <v>83</v>
      </c>
      <c r="L18" s="26">
        <v>68395</v>
      </c>
      <c r="M18" s="27">
        <v>824</v>
      </c>
      <c r="N18" s="21">
        <v>362393</v>
      </c>
      <c r="O18" s="25">
        <v>3668</v>
      </c>
      <c r="P18" s="26">
        <v>1414030</v>
      </c>
      <c r="Q18" s="27">
        <v>4487</v>
      </c>
      <c r="R18" s="21">
        <v>1189418</v>
      </c>
      <c r="S18" s="25">
        <v>260</v>
      </c>
      <c r="T18" s="26">
        <v>59075</v>
      </c>
      <c r="U18" s="27">
        <v>64</v>
      </c>
      <c r="V18" s="21">
        <v>124470</v>
      </c>
      <c r="W18" s="27">
        <v>5753</v>
      </c>
      <c r="X18" s="26">
        <v>1210875</v>
      </c>
      <c r="Y18" s="23">
        <v>16860</v>
      </c>
      <c r="Z18" s="24">
        <v>4699732</v>
      </c>
    </row>
    <row r="19" spans="1:26" ht="18.95" customHeight="1" thickBot="1">
      <c r="A19" s="7"/>
      <c r="B19" s="22"/>
      <c r="C19" s="92"/>
      <c r="D19" s="43" t="s">
        <v>24</v>
      </c>
      <c r="E19" s="23">
        <v>603</v>
      </c>
      <c r="F19" s="24">
        <v>119841</v>
      </c>
      <c r="G19" s="33">
        <v>707</v>
      </c>
      <c r="H19" s="34">
        <v>126341</v>
      </c>
      <c r="I19" s="23">
        <v>203</v>
      </c>
      <c r="J19" s="24">
        <v>109477</v>
      </c>
      <c r="K19" s="90">
        <v>109</v>
      </c>
      <c r="L19" s="34">
        <v>91120</v>
      </c>
      <c r="M19" s="23">
        <v>1428</v>
      </c>
      <c r="N19" s="24">
        <v>481302</v>
      </c>
      <c r="O19" s="33">
        <v>1701</v>
      </c>
      <c r="P19" s="34">
        <v>667896</v>
      </c>
      <c r="Q19" s="23">
        <v>8489</v>
      </c>
      <c r="R19" s="24">
        <v>3171530</v>
      </c>
      <c r="S19" s="33">
        <v>128</v>
      </c>
      <c r="T19" s="34">
        <v>45153</v>
      </c>
      <c r="U19" s="23">
        <v>75</v>
      </c>
      <c r="V19" s="24">
        <v>15250</v>
      </c>
      <c r="W19" s="23">
        <v>7315</v>
      </c>
      <c r="X19" s="34">
        <v>1653007</v>
      </c>
      <c r="Y19" s="35">
        <v>20758</v>
      </c>
      <c r="Z19" s="36">
        <v>6480917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1151</v>
      </c>
      <c r="F20" s="14">
        <v>100158</v>
      </c>
      <c r="G20" s="19">
        <v>682</v>
      </c>
      <c r="H20" s="18">
        <v>197240</v>
      </c>
      <c r="I20" s="13">
        <v>2297</v>
      </c>
      <c r="J20" s="14">
        <v>1250218</v>
      </c>
      <c r="K20" s="19">
        <v>663</v>
      </c>
      <c r="L20" s="18">
        <v>1070049</v>
      </c>
      <c r="M20" s="13">
        <v>7168</v>
      </c>
      <c r="N20" s="14">
        <v>1929756</v>
      </c>
      <c r="O20" s="19">
        <v>4230</v>
      </c>
      <c r="P20" s="18">
        <v>1442781</v>
      </c>
      <c r="Q20" s="13">
        <v>23490</v>
      </c>
      <c r="R20" s="14">
        <v>4166540</v>
      </c>
      <c r="S20" s="19">
        <v>37319</v>
      </c>
      <c r="T20" s="18">
        <v>8448024</v>
      </c>
      <c r="U20" s="13">
        <v>4309</v>
      </c>
      <c r="V20" s="14">
        <v>915270</v>
      </c>
      <c r="W20" s="13">
        <v>7489</v>
      </c>
      <c r="X20" s="18">
        <v>1344877</v>
      </c>
      <c r="Y20" s="31">
        <v>88798</v>
      </c>
      <c r="Z20" s="32">
        <v>20864913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1221</v>
      </c>
      <c r="F21" s="21">
        <v>98178</v>
      </c>
      <c r="G21" s="25">
        <v>594</v>
      </c>
      <c r="H21" s="26">
        <v>216372</v>
      </c>
      <c r="I21" s="27">
        <v>2225</v>
      </c>
      <c r="J21" s="21">
        <v>1132681</v>
      </c>
      <c r="K21" s="25">
        <v>673</v>
      </c>
      <c r="L21" s="26">
        <v>1027804</v>
      </c>
      <c r="M21" s="27">
        <v>6726</v>
      </c>
      <c r="N21" s="21">
        <v>1428468</v>
      </c>
      <c r="O21" s="25">
        <v>4297</v>
      </c>
      <c r="P21" s="26">
        <v>1448906</v>
      </c>
      <c r="Q21" s="27">
        <v>24504</v>
      </c>
      <c r="R21" s="21">
        <v>4497623</v>
      </c>
      <c r="S21" s="25">
        <v>36147</v>
      </c>
      <c r="T21" s="26">
        <v>8417776</v>
      </c>
      <c r="U21" s="27">
        <v>4649</v>
      </c>
      <c r="V21" s="21">
        <v>1124696</v>
      </c>
      <c r="W21" s="27">
        <v>8354</v>
      </c>
      <c r="X21" s="26">
        <v>1310188</v>
      </c>
      <c r="Y21" s="23">
        <v>89390</v>
      </c>
      <c r="Z21" s="24">
        <v>20702692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3227</v>
      </c>
      <c r="F22" s="24">
        <v>730409</v>
      </c>
      <c r="G22" s="33">
        <v>1010</v>
      </c>
      <c r="H22" s="34">
        <v>386979</v>
      </c>
      <c r="I22" s="23">
        <v>2244</v>
      </c>
      <c r="J22" s="24">
        <v>2617165</v>
      </c>
      <c r="K22" s="33">
        <v>976</v>
      </c>
      <c r="L22" s="34">
        <v>1650763</v>
      </c>
      <c r="M22" s="23">
        <v>12759.1</v>
      </c>
      <c r="N22" s="24">
        <v>2891369</v>
      </c>
      <c r="O22" s="33">
        <v>3674</v>
      </c>
      <c r="P22" s="34">
        <v>1047628</v>
      </c>
      <c r="Q22" s="23">
        <v>56700</v>
      </c>
      <c r="R22" s="24">
        <v>10471367</v>
      </c>
      <c r="S22" s="33">
        <v>26193</v>
      </c>
      <c r="T22" s="34">
        <v>2058151</v>
      </c>
      <c r="U22" s="23">
        <v>6266</v>
      </c>
      <c r="V22" s="24">
        <v>2004448</v>
      </c>
      <c r="W22" s="23">
        <v>8963</v>
      </c>
      <c r="X22" s="34">
        <v>2029916</v>
      </c>
      <c r="Y22" s="23">
        <v>122012.1</v>
      </c>
      <c r="Z22" s="24">
        <v>25888195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51" t="e">
        <f>(E20+E21)/(E22+E41)*100</f>
        <v>#REF!</v>
      </c>
      <c r="F23" s="152"/>
      <c r="G23" s="151" t="e">
        <f>(G20+G21)/(G22+G41)*100</f>
        <v>#REF!</v>
      </c>
      <c r="H23" s="152"/>
      <c r="I23" s="151" t="e">
        <f>(I20+I21)/(I22+I41)*100</f>
        <v>#REF!</v>
      </c>
      <c r="J23" s="152"/>
      <c r="K23" s="151" t="e">
        <f>(K20+K21)/(K22+K41)*100</f>
        <v>#REF!</v>
      </c>
      <c r="L23" s="152"/>
      <c r="M23" s="151" t="e">
        <f>(M20+M21)/(M22+M41)*100</f>
        <v>#REF!</v>
      </c>
      <c r="N23" s="152"/>
      <c r="O23" s="151" t="e">
        <f>(O20+O21)/(O22+O41)*100</f>
        <v>#REF!</v>
      </c>
      <c r="P23" s="152"/>
      <c r="Q23" s="151" t="e">
        <f>(Q20+Q21)/(Q22+Q41)*100</f>
        <v>#REF!</v>
      </c>
      <c r="R23" s="152"/>
      <c r="S23" s="151" t="e">
        <f>(S20+S21)/(S22+S41)*100</f>
        <v>#REF!</v>
      </c>
      <c r="T23" s="152"/>
      <c r="U23" s="151" t="e">
        <f>(U20+U21)/(U22+U41)*100</f>
        <v>#REF!</v>
      </c>
      <c r="V23" s="152"/>
      <c r="W23" s="151" t="e">
        <f>(W20+W21)/(W22+W41)*100</f>
        <v>#REF!</v>
      </c>
      <c r="X23" s="152"/>
      <c r="Y23" s="151" t="e">
        <f>(Y20+Y21)/(Y22+Y41)*100</f>
        <v>#REF!</v>
      </c>
      <c r="Z23" s="152"/>
    </row>
    <row r="24" spans="1:26" ht="18.95" customHeight="1">
      <c r="A24" s="7"/>
      <c r="B24" s="22"/>
      <c r="C24" s="45" t="s">
        <v>39</v>
      </c>
      <c r="D24" s="43" t="s">
        <v>40</v>
      </c>
      <c r="E24" s="153">
        <f>F22/E22*1000</f>
        <v>226343.0430740626</v>
      </c>
      <c r="F24" s="154"/>
      <c r="G24" s="147">
        <f>H22/G22*1000</f>
        <v>383147.52475247526</v>
      </c>
      <c r="H24" s="148"/>
      <c r="I24" s="149">
        <f>J22/I22*1000</f>
        <v>1166294.5632798574</v>
      </c>
      <c r="J24" s="150"/>
      <c r="K24" s="147">
        <f>L22/K22*1000</f>
        <v>1691355.5327868853</v>
      </c>
      <c r="L24" s="148"/>
      <c r="M24" s="149">
        <f>N22/M22*1000</f>
        <v>226612.30024061256</v>
      </c>
      <c r="N24" s="150"/>
      <c r="O24" s="147">
        <f>P22/O22*1000</f>
        <v>285146.43440391944</v>
      </c>
      <c r="P24" s="148"/>
      <c r="Q24" s="149">
        <f>R22/Q22*1000</f>
        <v>184680.19400352734</v>
      </c>
      <c r="R24" s="150"/>
      <c r="S24" s="147">
        <f>T22/S22*1000</f>
        <v>78576.3753674646</v>
      </c>
      <c r="T24" s="148"/>
      <c r="U24" s="149">
        <f>V22/U22*1000</f>
        <v>319892.7545483562</v>
      </c>
      <c r="V24" s="150"/>
      <c r="W24" s="147">
        <f>X22/W22*1000</f>
        <v>226477.2955483655</v>
      </c>
      <c r="X24" s="148"/>
      <c r="Y24" s="149">
        <f>Z22/Y22*1000</f>
        <v>212177.275860345</v>
      </c>
      <c r="Z24" s="15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2.644819653132763</v>
      </c>
      <c r="F25" s="49"/>
      <c r="G25" s="50">
        <f>G22/Y22*100</f>
        <v>0.827786752297518</v>
      </c>
      <c r="H25" s="51"/>
      <c r="I25" s="48">
        <f>I22/Y22*100</f>
        <v>1.839161853619436</v>
      </c>
      <c r="J25" s="49"/>
      <c r="K25" s="50">
        <f>K22/Y22*100</f>
        <v>0.7999206636063145</v>
      </c>
      <c r="L25" s="51"/>
      <c r="M25" s="48">
        <f>M22/Y22*100</f>
        <v>10.457241535880456</v>
      </c>
      <c r="N25" s="49"/>
      <c r="O25" s="50">
        <f>O22/Y22*100</f>
        <v>3.011176760337704</v>
      </c>
      <c r="P25" s="51"/>
      <c r="Q25" s="48">
        <f>Q22/Y22*100</f>
        <v>46.47080084680126</v>
      </c>
      <c r="R25" s="49"/>
      <c r="S25" s="50">
        <f>S22/Y22*100</f>
        <v>21.46754297319692</v>
      </c>
      <c r="T25" s="51"/>
      <c r="U25" s="48">
        <f>U22/Y22*100</f>
        <v>5.1355562276200475</v>
      </c>
      <c r="V25" s="49"/>
      <c r="W25" s="50">
        <f>W22/Y22*100</f>
        <v>7.345992733507578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144" t="s">
        <v>42</v>
      </c>
      <c r="C27" s="4" t="s">
        <v>43</v>
      </c>
      <c r="D27" s="54" t="s">
        <v>21</v>
      </c>
      <c r="E27" s="13">
        <v>1188</v>
      </c>
      <c r="F27" s="14">
        <v>80236</v>
      </c>
      <c r="G27" s="19">
        <v>789</v>
      </c>
      <c r="H27" s="18">
        <v>284960</v>
      </c>
      <c r="I27" s="13">
        <v>1977</v>
      </c>
      <c r="J27" s="14">
        <v>1185063</v>
      </c>
      <c r="K27" s="19">
        <v>168</v>
      </c>
      <c r="L27" s="18">
        <v>93333</v>
      </c>
      <c r="M27" s="13">
        <v>5700</v>
      </c>
      <c r="N27" s="14">
        <v>1342425</v>
      </c>
      <c r="O27" s="19">
        <v>4636</v>
      </c>
      <c r="P27" s="18">
        <v>1611677</v>
      </c>
      <c r="Q27" s="13">
        <v>24624</v>
      </c>
      <c r="R27" s="14">
        <v>5290088</v>
      </c>
      <c r="S27" s="19">
        <v>30271</v>
      </c>
      <c r="T27" s="18">
        <v>4236226</v>
      </c>
      <c r="U27" s="13">
        <v>3131</v>
      </c>
      <c r="V27" s="14">
        <v>1104305</v>
      </c>
      <c r="W27" s="19">
        <v>6802</v>
      </c>
      <c r="X27" s="18">
        <v>1417291</v>
      </c>
      <c r="Y27" s="55">
        <v>79286</v>
      </c>
      <c r="Z27" s="56">
        <v>16645604</v>
      </c>
    </row>
    <row r="28" spans="1:26" ht="18.95" customHeight="1">
      <c r="A28" s="22"/>
      <c r="B28" s="145"/>
      <c r="C28" s="7"/>
      <c r="D28" s="57" t="s">
        <v>22</v>
      </c>
      <c r="E28" s="27">
        <v>1430</v>
      </c>
      <c r="F28" s="21">
        <v>159965</v>
      </c>
      <c r="G28" s="25">
        <v>711</v>
      </c>
      <c r="H28" s="26">
        <v>271206</v>
      </c>
      <c r="I28" s="27">
        <v>2046</v>
      </c>
      <c r="J28" s="21">
        <v>1124156</v>
      </c>
      <c r="K28" s="25">
        <v>100</v>
      </c>
      <c r="L28" s="26">
        <v>54339</v>
      </c>
      <c r="M28" s="27">
        <v>4782</v>
      </c>
      <c r="N28" s="21">
        <v>1329304</v>
      </c>
      <c r="O28" s="25">
        <v>4884</v>
      </c>
      <c r="P28" s="26">
        <v>1693749</v>
      </c>
      <c r="Q28" s="27">
        <v>27075</v>
      </c>
      <c r="R28" s="21">
        <v>5949624</v>
      </c>
      <c r="S28" s="25">
        <v>31692</v>
      </c>
      <c r="T28" s="26">
        <v>4475858</v>
      </c>
      <c r="U28" s="27">
        <v>3578</v>
      </c>
      <c r="V28" s="21">
        <v>976628</v>
      </c>
      <c r="W28" s="25">
        <v>8345</v>
      </c>
      <c r="X28" s="26">
        <v>1670831</v>
      </c>
      <c r="Y28" s="58">
        <v>84643</v>
      </c>
      <c r="Z28" s="59">
        <v>17705660</v>
      </c>
    </row>
    <row r="29" spans="1:26" ht="18.95" customHeight="1">
      <c r="A29" s="22"/>
      <c r="B29" s="145"/>
      <c r="C29" s="7"/>
      <c r="D29" s="57" t="s">
        <v>24</v>
      </c>
      <c r="E29" s="27">
        <v>1879</v>
      </c>
      <c r="F29" s="21">
        <v>247852</v>
      </c>
      <c r="G29" s="25">
        <v>1377</v>
      </c>
      <c r="H29" s="26">
        <v>517865</v>
      </c>
      <c r="I29" s="27">
        <v>2457</v>
      </c>
      <c r="J29" s="21">
        <v>2513144</v>
      </c>
      <c r="K29" s="25">
        <v>221</v>
      </c>
      <c r="L29" s="26">
        <v>130827</v>
      </c>
      <c r="M29" s="27">
        <v>10125</v>
      </c>
      <c r="N29" s="21">
        <v>2186577</v>
      </c>
      <c r="O29" s="25">
        <v>4112</v>
      </c>
      <c r="P29" s="26">
        <v>1233417</v>
      </c>
      <c r="Q29" s="27">
        <v>62730</v>
      </c>
      <c r="R29" s="21">
        <v>11707413</v>
      </c>
      <c r="S29" s="25">
        <v>24612</v>
      </c>
      <c r="T29" s="26">
        <v>1798146</v>
      </c>
      <c r="U29" s="27">
        <v>9034</v>
      </c>
      <c r="V29" s="21">
        <v>2906753</v>
      </c>
      <c r="W29" s="25">
        <v>35847</v>
      </c>
      <c r="X29" s="26">
        <v>2023967</v>
      </c>
      <c r="Y29" s="58">
        <v>152394</v>
      </c>
      <c r="Z29" s="59">
        <v>25265961</v>
      </c>
    </row>
    <row r="30" spans="1:26" ht="18.95" customHeight="1" thickBot="1">
      <c r="A30" s="22" t="s">
        <v>29</v>
      </c>
      <c r="B30" s="145"/>
      <c r="C30" s="7"/>
      <c r="D30" s="60" t="s">
        <v>44</v>
      </c>
      <c r="E30" s="142">
        <v>65.5</v>
      </c>
      <c r="F30" s="143"/>
      <c r="G30" s="142">
        <v>56.1</v>
      </c>
      <c r="H30" s="143"/>
      <c r="I30" s="142">
        <v>80.7</v>
      </c>
      <c r="J30" s="143"/>
      <c r="K30" s="142">
        <v>71.7</v>
      </c>
      <c r="L30" s="143"/>
      <c r="M30" s="142">
        <v>54.2</v>
      </c>
      <c r="N30" s="143"/>
      <c r="O30" s="142">
        <v>112.4</v>
      </c>
      <c r="P30" s="143"/>
      <c r="Q30" s="142">
        <v>40.4</v>
      </c>
      <c r="R30" s="143"/>
      <c r="S30" s="142">
        <v>122.3</v>
      </c>
      <c r="T30" s="143"/>
      <c r="U30" s="142">
        <v>36.2</v>
      </c>
      <c r="V30" s="143"/>
      <c r="W30" s="142">
        <v>20.7</v>
      </c>
      <c r="X30" s="143"/>
      <c r="Y30" s="142">
        <v>52.9</v>
      </c>
      <c r="Z30" s="143"/>
    </row>
    <row r="31" spans="1:26" ht="18.95" customHeight="1">
      <c r="A31" s="22"/>
      <c r="B31" s="145"/>
      <c r="C31" s="4" t="s">
        <v>45</v>
      </c>
      <c r="D31" s="97" t="s">
        <v>21</v>
      </c>
      <c r="E31" s="61">
        <f>E20-E27</f>
        <v>-37</v>
      </c>
      <c r="F31" s="62">
        <f aca="true" t="shared" si="0" ref="F31:Z33">F20-F27</f>
        <v>19922</v>
      </c>
      <c r="G31" s="63">
        <f t="shared" si="0"/>
        <v>-107</v>
      </c>
      <c r="H31" s="64">
        <f t="shared" si="0"/>
        <v>-87720</v>
      </c>
      <c r="I31" s="61">
        <f t="shared" si="0"/>
        <v>320</v>
      </c>
      <c r="J31" s="62">
        <f t="shared" si="0"/>
        <v>65155</v>
      </c>
      <c r="K31" s="63">
        <f t="shared" si="0"/>
        <v>495</v>
      </c>
      <c r="L31" s="64">
        <f t="shared" si="0"/>
        <v>976716</v>
      </c>
      <c r="M31" s="61">
        <f t="shared" si="0"/>
        <v>1468</v>
      </c>
      <c r="N31" s="62">
        <f t="shared" si="0"/>
        <v>587331</v>
      </c>
      <c r="O31" s="63">
        <f t="shared" si="0"/>
        <v>-406</v>
      </c>
      <c r="P31" s="64">
        <f t="shared" si="0"/>
        <v>-168896</v>
      </c>
      <c r="Q31" s="61">
        <f t="shared" si="0"/>
        <v>-1134</v>
      </c>
      <c r="R31" s="62">
        <f t="shared" si="0"/>
        <v>-1123548</v>
      </c>
      <c r="S31" s="63">
        <f t="shared" si="0"/>
        <v>7048</v>
      </c>
      <c r="T31" s="64">
        <f t="shared" si="0"/>
        <v>4211798</v>
      </c>
      <c r="U31" s="61">
        <f t="shared" si="0"/>
        <v>1178</v>
      </c>
      <c r="V31" s="62">
        <f t="shared" si="0"/>
        <v>-189035</v>
      </c>
      <c r="W31" s="63">
        <f t="shared" si="0"/>
        <v>687</v>
      </c>
      <c r="X31" s="64">
        <f t="shared" si="0"/>
        <v>-72414</v>
      </c>
      <c r="Y31" s="61">
        <f t="shared" si="0"/>
        <v>9512</v>
      </c>
      <c r="Z31" s="62">
        <f t="shared" si="0"/>
        <v>4219309</v>
      </c>
    </row>
    <row r="32" spans="1:26" ht="18.95" customHeight="1">
      <c r="A32" s="22" t="s">
        <v>46</v>
      </c>
      <c r="B32" s="145"/>
      <c r="C32" s="7"/>
      <c r="D32" s="95" t="s">
        <v>22</v>
      </c>
      <c r="E32" s="65">
        <f aca="true" t="shared" si="1" ref="E32:T33">E21-E28</f>
        <v>-209</v>
      </c>
      <c r="F32" s="66">
        <f t="shared" si="1"/>
        <v>-61787</v>
      </c>
      <c r="G32" s="67">
        <f t="shared" si="1"/>
        <v>-117</v>
      </c>
      <c r="H32" s="68">
        <f t="shared" si="1"/>
        <v>-54834</v>
      </c>
      <c r="I32" s="65">
        <f t="shared" si="1"/>
        <v>179</v>
      </c>
      <c r="J32" s="66">
        <f t="shared" si="1"/>
        <v>8525</v>
      </c>
      <c r="K32" s="67">
        <f t="shared" si="1"/>
        <v>573</v>
      </c>
      <c r="L32" s="68">
        <f t="shared" si="1"/>
        <v>973465</v>
      </c>
      <c r="M32" s="65">
        <f t="shared" si="1"/>
        <v>1944</v>
      </c>
      <c r="N32" s="66">
        <f t="shared" si="1"/>
        <v>99164</v>
      </c>
      <c r="O32" s="67">
        <f t="shared" si="1"/>
        <v>-587</v>
      </c>
      <c r="P32" s="68">
        <f t="shared" si="1"/>
        <v>-244843</v>
      </c>
      <c r="Q32" s="65">
        <f t="shared" si="1"/>
        <v>-2571</v>
      </c>
      <c r="R32" s="66">
        <f t="shared" si="1"/>
        <v>-1452001</v>
      </c>
      <c r="S32" s="67">
        <f t="shared" si="1"/>
        <v>4455</v>
      </c>
      <c r="T32" s="68">
        <f t="shared" si="1"/>
        <v>3941918</v>
      </c>
      <c r="U32" s="65">
        <f t="shared" si="0"/>
        <v>1071</v>
      </c>
      <c r="V32" s="66">
        <f t="shared" si="0"/>
        <v>148068</v>
      </c>
      <c r="W32" s="67">
        <f t="shared" si="0"/>
        <v>9</v>
      </c>
      <c r="X32" s="68">
        <f t="shared" si="0"/>
        <v>-360643</v>
      </c>
      <c r="Y32" s="65">
        <f t="shared" si="0"/>
        <v>4747</v>
      </c>
      <c r="Z32" s="66">
        <f t="shared" si="0"/>
        <v>2997032</v>
      </c>
    </row>
    <row r="33" spans="1:26" ht="18.95" customHeight="1">
      <c r="A33" s="22"/>
      <c r="B33" s="145"/>
      <c r="C33" s="7"/>
      <c r="D33" s="95" t="s">
        <v>24</v>
      </c>
      <c r="E33" s="65">
        <f t="shared" si="1"/>
        <v>1348</v>
      </c>
      <c r="F33" s="66">
        <f t="shared" si="0"/>
        <v>482557</v>
      </c>
      <c r="G33" s="67">
        <f t="shared" si="0"/>
        <v>-367</v>
      </c>
      <c r="H33" s="68">
        <f t="shared" si="0"/>
        <v>-130886</v>
      </c>
      <c r="I33" s="65">
        <f t="shared" si="0"/>
        <v>-213</v>
      </c>
      <c r="J33" s="66">
        <f t="shared" si="0"/>
        <v>104021</v>
      </c>
      <c r="K33" s="67">
        <f t="shared" si="0"/>
        <v>755</v>
      </c>
      <c r="L33" s="68">
        <f t="shared" si="0"/>
        <v>1519936</v>
      </c>
      <c r="M33" s="65">
        <f t="shared" si="0"/>
        <v>2634.1000000000004</v>
      </c>
      <c r="N33" s="66">
        <f t="shared" si="0"/>
        <v>704792</v>
      </c>
      <c r="O33" s="67">
        <f t="shared" si="0"/>
        <v>-438</v>
      </c>
      <c r="P33" s="68">
        <f t="shared" si="0"/>
        <v>-185789</v>
      </c>
      <c r="Q33" s="65">
        <f t="shared" si="0"/>
        <v>-6030</v>
      </c>
      <c r="R33" s="66">
        <f t="shared" si="0"/>
        <v>-1236046</v>
      </c>
      <c r="S33" s="67">
        <f t="shared" si="0"/>
        <v>1581</v>
      </c>
      <c r="T33" s="68">
        <f t="shared" si="0"/>
        <v>260005</v>
      </c>
      <c r="U33" s="65">
        <f t="shared" si="0"/>
        <v>-2768</v>
      </c>
      <c r="V33" s="66">
        <f t="shared" si="0"/>
        <v>-902305</v>
      </c>
      <c r="W33" s="67">
        <f t="shared" si="0"/>
        <v>-26884</v>
      </c>
      <c r="X33" s="68">
        <f t="shared" si="0"/>
        <v>5949</v>
      </c>
      <c r="Y33" s="65">
        <f t="shared" si="0"/>
        <v>-30381.899999999994</v>
      </c>
      <c r="Z33" s="66">
        <f t="shared" si="0"/>
        <v>622234</v>
      </c>
    </row>
    <row r="34" spans="1:26" ht="18.95" customHeight="1" thickBot="1">
      <c r="A34" s="22" t="s">
        <v>47</v>
      </c>
      <c r="B34" s="145"/>
      <c r="C34" s="69"/>
      <c r="D34" s="28" t="s">
        <v>44</v>
      </c>
      <c r="E34" s="136">
        <v>87.05268389662028</v>
      </c>
      <c r="F34" s="135"/>
      <c r="G34" s="140">
        <v>56.00624024960999</v>
      </c>
      <c r="H34" s="141"/>
      <c r="I34" s="136">
        <v>114.56217666219581</v>
      </c>
      <c r="J34" s="135"/>
      <c r="K34" s="140">
        <v>31.06796116504854</v>
      </c>
      <c r="L34" s="141"/>
      <c r="M34" s="136">
        <v>60.09323577016454</v>
      </c>
      <c r="N34" s="135"/>
      <c r="O34" s="140">
        <v>110.78748651564186</v>
      </c>
      <c r="P34" s="141"/>
      <c r="Q34" s="136">
        <v>44.466676927812834</v>
      </c>
      <c r="R34" s="135"/>
      <c r="S34" s="140">
        <v>133.80239238956392</v>
      </c>
      <c r="T34" s="141"/>
      <c r="U34" s="136">
        <v>67.03780424650441</v>
      </c>
      <c r="V34" s="135"/>
      <c r="W34" s="140">
        <v>48.559225820403306</v>
      </c>
      <c r="X34" s="141"/>
      <c r="Y34" s="136">
        <v>70.54128256450254</v>
      </c>
      <c r="Z34" s="135"/>
    </row>
    <row r="35" spans="1:26" ht="18.95" customHeight="1">
      <c r="A35" s="22"/>
      <c r="B35" s="145"/>
      <c r="C35" s="7" t="s">
        <v>48</v>
      </c>
      <c r="D35" s="70" t="s">
        <v>21</v>
      </c>
      <c r="E35" s="71">
        <f aca="true" t="shared" si="2" ref="E35:Z37">E20/E27*100</f>
        <v>96.88552188552188</v>
      </c>
      <c r="F35" s="72">
        <f t="shared" si="2"/>
        <v>124.82925370158033</v>
      </c>
      <c r="G35" s="73">
        <f t="shared" si="2"/>
        <v>86.4385297845374</v>
      </c>
      <c r="H35" s="74">
        <f t="shared" si="2"/>
        <v>69.21673217293656</v>
      </c>
      <c r="I35" s="71">
        <f t="shared" si="2"/>
        <v>116.1861406170966</v>
      </c>
      <c r="J35" s="72">
        <f t="shared" si="2"/>
        <v>105.49801993649284</v>
      </c>
      <c r="K35" s="73">
        <f t="shared" si="2"/>
        <v>394.64285714285717</v>
      </c>
      <c r="L35" s="74">
        <f t="shared" si="2"/>
        <v>1146.48516601845</v>
      </c>
      <c r="M35" s="71">
        <f t="shared" si="2"/>
        <v>125.75438596491229</v>
      </c>
      <c r="N35" s="72">
        <f t="shared" si="2"/>
        <v>143.75149449689928</v>
      </c>
      <c r="O35" s="73">
        <f t="shared" si="2"/>
        <v>91.24245038826575</v>
      </c>
      <c r="P35" s="74">
        <f t="shared" si="2"/>
        <v>89.520480840764</v>
      </c>
      <c r="Q35" s="71">
        <f t="shared" si="2"/>
        <v>95.39473684210526</v>
      </c>
      <c r="R35" s="72">
        <f t="shared" si="2"/>
        <v>78.76126068224197</v>
      </c>
      <c r="S35" s="73">
        <f t="shared" si="2"/>
        <v>123.28301014171981</v>
      </c>
      <c r="T35" s="74">
        <f t="shared" si="2"/>
        <v>199.42335465577145</v>
      </c>
      <c r="U35" s="71">
        <f t="shared" si="2"/>
        <v>137.6237623762376</v>
      </c>
      <c r="V35" s="72">
        <f t="shared" si="2"/>
        <v>82.88199365211604</v>
      </c>
      <c r="W35" s="73">
        <f t="shared" si="2"/>
        <v>110.09997059688328</v>
      </c>
      <c r="X35" s="74">
        <f t="shared" si="2"/>
        <v>94.89067523888883</v>
      </c>
      <c r="Y35" s="71">
        <f t="shared" si="2"/>
        <v>111.99707388441844</v>
      </c>
      <c r="Z35" s="72">
        <f t="shared" si="2"/>
        <v>125.34788764649214</v>
      </c>
    </row>
    <row r="36" spans="1:26" ht="18.95" customHeight="1">
      <c r="A36" s="22" t="s">
        <v>49</v>
      </c>
      <c r="B36" s="145"/>
      <c r="C36" s="7" t="s">
        <v>62</v>
      </c>
      <c r="D36" s="60" t="s">
        <v>22</v>
      </c>
      <c r="E36" s="75">
        <f t="shared" si="2"/>
        <v>85.38461538461539</v>
      </c>
      <c r="F36" s="76">
        <f t="shared" si="2"/>
        <v>61.374675710311635</v>
      </c>
      <c r="G36" s="77">
        <f t="shared" si="2"/>
        <v>83.54430379746836</v>
      </c>
      <c r="H36" s="78">
        <f t="shared" si="2"/>
        <v>79.78142076502732</v>
      </c>
      <c r="I36" s="75">
        <f t="shared" si="2"/>
        <v>108.7487781036168</v>
      </c>
      <c r="J36" s="76">
        <f t="shared" si="2"/>
        <v>100.75834670632902</v>
      </c>
      <c r="K36" s="77">
        <f t="shared" si="2"/>
        <v>673</v>
      </c>
      <c r="L36" s="78">
        <f t="shared" si="2"/>
        <v>1891.4665341651485</v>
      </c>
      <c r="M36" s="75">
        <f t="shared" si="2"/>
        <v>140.65244667503137</v>
      </c>
      <c r="N36" s="76">
        <f t="shared" si="2"/>
        <v>107.45984364750277</v>
      </c>
      <c r="O36" s="77">
        <f t="shared" si="2"/>
        <v>87.98116298116298</v>
      </c>
      <c r="P36" s="78">
        <f t="shared" si="2"/>
        <v>85.54431618852615</v>
      </c>
      <c r="Q36" s="75">
        <f t="shared" si="2"/>
        <v>90.50415512465374</v>
      </c>
      <c r="R36" s="76">
        <f t="shared" si="2"/>
        <v>75.5950796218383</v>
      </c>
      <c r="S36" s="77">
        <f t="shared" si="2"/>
        <v>114.05717531238166</v>
      </c>
      <c r="T36" s="78">
        <f t="shared" si="2"/>
        <v>188.07066712125362</v>
      </c>
      <c r="U36" s="75">
        <f t="shared" si="2"/>
        <v>129.93292342090555</v>
      </c>
      <c r="V36" s="76">
        <f t="shared" si="2"/>
        <v>115.16114631159459</v>
      </c>
      <c r="W36" s="77">
        <f t="shared" si="2"/>
        <v>100.10784901138405</v>
      </c>
      <c r="X36" s="78">
        <f t="shared" si="2"/>
        <v>78.4153514029845</v>
      </c>
      <c r="Y36" s="75">
        <f t="shared" si="2"/>
        <v>105.6082605767754</v>
      </c>
      <c r="Z36" s="76">
        <f t="shared" si="2"/>
        <v>116.92697137525514</v>
      </c>
    </row>
    <row r="37" spans="1:26" ht="18.95" customHeight="1" thickBot="1">
      <c r="A37" s="22"/>
      <c r="B37" s="146"/>
      <c r="C37" s="69"/>
      <c r="D37" s="47" t="s">
        <v>24</v>
      </c>
      <c r="E37" s="79">
        <f t="shared" si="2"/>
        <v>171.7402873869079</v>
      </c>
      <c r="F37" s="80">
        <f t="shared" si="2"/>
        <v>294.6956248083534</v>
      </c>
      <c r="G37" s="81">
        <f t="shared" si="2"/>
        <v>73.34785766158315</v>
      </c>
      <c r="H37" s="82">
        <f t="shared" si="2"/>
        <v>74.72584553889527</v>
      </c>
      <c r="I37" s="79">
        <f t="shared" si="2"/>
        <v>91.33089133089133</v>
      </c>
      <c r="J37" s="80">
        <f t="shared" si="2"/>
        <v>104.13907838150142</v>
      </c>
      <c r="K37" s="81">
        <f t="shared" si="2"/>
        <v>441.6289592760181</v>
      </c>
      <c r="L37" s="82">
        <f t="shared" si="2"/>
        <v>1261.7907618457962</v>
      </c>
      <c r="M37" s="79">
        <f t="shared" si="2"/>
        <v>126.01580246913579</v>
      </c>
      <c r="N37" s="80">
        <f t="shared" si="2"/>
        <v>132.23266319914643</v>
      </c>
      <c r="O37" s="81">
        <f t="shared" si="2"/>
        <v>89.34824902723736</v>
      </c>
      <c r="P37" s="82">
        <f t="shared" si="2"/>
        <v>84.93704886506347</v>
      </c>
      <c r="Q37" s="79">
        <f t="shared" si="2"/>
        <v>90.38737446197992</v>
      </c>
      <c r="R37" s="80">
        <f t="shared" si="2"/>
        <v>89.4421935913596</v>
      </c>
      <c r="S37" s="81">
        <f t="shared" si="2"/>
        <v>106.42369575816674</v>
      </c>
      <c r="T37" s="82">
        <f t="shared" si="2"/>
        <v>114.45961562631733</v>
      </c>
      <c r="U37" s="79">
        <f t="shared" si="2"/>
        <v>69.36019481957051</v>
      </c>
      <c r="V37" s="80">
        <f t="shared" si="2"/>
        <v>68.95831878388016</v>
      </c>
      <c r="W37" s="81">
        <f t="shared" si="2"/>
        <v>25.003487042151367</v>
      </c>
      <c r="X37" s="82">
        <f t="shared" si="2"/>
        <v>100.29392771720092</v>
      </c>
      <c r="Y37" s="79">
        <f t="shared" si="2"/>
        <v>80.06358518051893</v>
      </c>
      <c r="Z37" s="80">
        <f t="shared" si="2"/>
        <v>102.46273632734571</v>
      </c>
    </row>
    <row r="38" ht="5.25" customHeight="1" thickBot="1">
      <c r="A38" s="22"/>
    </row>
    <row r="39" spans="1:26" ht="18.95" customHeight="1">
      <c r="A39" s="22" t="s">
        <v>50</v>
      </c>
      <c r="B39" s="137" t="s">
        <v>51</v>
      </c>
      <c r="C39" s="12" t="s">
        <v>43</v>
      </c>
      <c r="D39" s="98" t="s">
        <v>21</v>
      </c>
      <c r="E39" s="13" t="e">
        <f>+#REF!</f>
        <v>#REF!</v>
      </c>
      <c r="F39" s="14" t="e">
        <f>+#REF!</f>
        <v>#REF!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138"/>
      <c r="C40" s="22"/>
      <c r="D40" s="96" t="s">
        <v>22</v>
      </c>
      <c r="E40" s="27" t="e">
        <f>+#REF!</f>
        <v>#REF!</v>
      </c>
      <c r="F40" s="21" t="e">
        <f>+#REF!</f>
        <v>#REF!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138"/>
      <c r="C41" s="22"/>
      <c r="D41" s="96" t="s">
        <v>24</v>
      </c>
      <c r="E41" s="27" t="e">
        <f>+#REF!</f>
        <v>#REF!</v>
      </c>
      <c r="F41" s="21" t="e">
        <f>+#REF!</f>
        <v>#REF!</v>
      </c>
      <c r="G41" s="27" t="e">
        <f>+#REF!</f>
        <v>#REF!</v>
      </c>
      <c r="H41" s="21" t="e">
        <f>+#REF!</f>
        <v>#REF!</v>
      </c>
      <c r="I41" s="27" t="e">
        <f>+#REF!</f>
        <v>#REF!</v>
      </c>
      <c r="J41" s="21" t="e">
        <f>+#REF!</f>
        <v>#REF!</v>
      </c>
      <c r="K41" s="27" t="e">
        <f>+#REF!</f>
        <v>#REF!</v>
      </c>
      <c r="L41" s="21" t="e">
        <f>+#REF!</f>
        <v>#REF!</v>
      </c>
      <c r="M41" s="27" t="e">
        <f>+#REF!</f>
        <v>#REF!</v>
      </c>
      <c r="N41" s="21" t="e">
        <f>+#REF!</f>
        <v>#REF!</v>
      </c>
      <c r="O41" s="27" t="e">
        <f>+#REF!</f>
        <v>#REF!</v>
      </c>
      <c r="P41" s="21" t="e">
        <f>+#REF!</f>
        <v>#REF!</v>
      </c>
      <c r="Q41" s="27" t="e">
        <f>+#REF!</f>
        <v>#REF!</v>
      </c>
      <c r="R41" s="21" t="e">
        <f>+#REF!</f>
        <v>#REF!</v>
      </c>
      <c r="S41" s="25" t="e">
        <f>+#REF!</f>
        <v>#REF!</v>
      </c>
      <c r="T41" s="26" t="e">
        <f>+#REF!</f>
        <v>#REF!</v>
      </c>
      <c r="U41" s="27" t="e">
        <f>+#REF!</f>
        <v>#REF!</v>
      </c>
      <c r="V41" s="21" t="e">
        <f>+#REF!</f>
        <v>#REF!</v>
      </c>
      <c r="W41" s="27" t="e">
        <f>+#REF!</f>
        <v>#REF!</v>
      </c>
      <c r="X41" s="21" t="e">
        <f>+#REF!</f>
        <v>#REF!</v>
      </c>
      <c r="Y41" s="58" t="e">
        <f>+#REF!</f>
        <v>#REF!</v>
      </c>
      <c r="Z41" s="59" t="e">
        <f>+#REF!</f>
        <v>#REF!</v>
      </c>
    </row>
    <row r="42" spans="1:26" ht="18.95" customHeight="1" thickBot="1">
      <c r="A42" s="22"/>
      <c r="B42" s="138"/>
      <c r="C42" s="22"/>
      <c r="D42" s="101" t="s">
        <v>44</v>
      </c>
      <c r="E42" s="134" t="e">
        <f>+#REF!</f>
        <v>#REF!</v>
      </c>
      <c r="F42" s="135" t="e">
        <f>+#REF!</f>
        <v>#REF!</v>
      </c>
      <c r="G42" s="134" t="e">
        <f>+#REF!</f>
        <v>#REF!</v>
      </c>
      <c r="H42" s="135" t="e">
        <f>+#REF!</f>
        <v>#REF!</v>
      </c>
      <c r="I42" s="134" t="e">
        <f>+#REF!</f>
        <v>#REF!</v>
      </c>
      <c r="J42" s="135" t="e">
        <f>+#REF!</f>
        <v>#REF!</v>
      </c>
      <c r="K42" s="134" t="e">
        <f>+#REF!</f>
        <v>#REF!</v>
      </c>
      <c r="L42" s="135" t="e">
        <f>+#REF!</f>
        <v>#REF!</v>
      </c>
      <c r="M42" s="134" t="e">
        <f>+#REF!</f>
        <v>#REF!</v>
      </c>
      <c r="N42" s="135" t="e">
        <f>+#REF!</f>
        <v>#REF!</v>
      </c>
      <c r="O42" s="134" t="e">
        <f>+#REF!</f>
        <v>#REF!</v>
      </c>
      <c r="P42" s="135" t="e">
        <f>+#REF!</f>
        <v>#REF!</v>
      </c>
      <c r="Q42" s="134" t="e">
        <f>+#REF!</f>
        <v>#REF!</v>
      </c>
      <c r="R42" s="135" t="e">
        <f>+#REF!</f>
        <v>#REF!</v>
      </c>
      <c r="S42" s="134" t="e">
        <f>+#REF!</f>
        <v>#REF!</v>
      </c>
      <c r="T42" s="135" t="e">
        <f>+#REF!</f>
        <v>#REF!</v>
      </c>
      <c r="U42" s="134" t="e">
        <f>+#REF!</f>
        <v>#REF!</v>
      </c>
      <c r="V42" s="135" t="e">
        <f>+#REF!</f>
        <v>#REF!</v>
      </c>
      <c r="W42" s="134" t="e">
        <f>+#REF!</f>
        <v>#REF!</v>
      </c>
      <c r="X42" s="135" t="e">
        <f>+#REF!</f>
        <v>#REF!</v>
      </c>
      <c r="Y42" s="134" t="e">
        <f>+#REF!</f>
        <v>#REF!</v>
      </c>
      <c r="Z42" s="135" t="e">
        <f>+#REF!</f>
        <v>#REF!</v>
      </c>
    </row>
    <row r="43" spans="1:26" ht="18.95" customHeight="1">
      <c r="A43" s="22"/>
      <c r="B43" s="138"/>
      <c r="C43" s="12" t="s">
        <v>45</v>
      </c>
      <c r="D43" s="98" t="s">
        <v>21</v>
      </c>
      <c r="E43" s="61" t="e">
        <f aca="true" t="shared" si="3" ref="E43:Z46">E20-E39</f>
        <v>#REF!</v>
      </c>
      <c r="F43" s="64" t="e">
        <f t="shared" si="3"/>
        <v>#REF!</v>
      </c>
      <c r="G43" s="61" t="e">
        <f t="shared" si="3"/>
        <v>#REF!</v>
      </c>
      <c r="H43" s="62" t="e">
        <f t="shared" si="3"/>
        <v>#REF!</v>
      </c>
      <c r="I43" s="63" t="e">
        <f t="shared" si="3"/>
        <v>#REF!</v>
      </c>
      <c r="J43" s="64" t="e">
        <f t="shared" si="3"/>
        <v>#REF!</v>
      </c>
      <c r="K43" s="61" t="e">
        <f t="shared" si="3"/>
        <v>#REF!</v>
      </c>
      <c r="L43" s="62" t="e">
        <f t="shared" si="3"/>
        <v>#REF!</v>
      </c>
      <c r="M43" s="63" t="e">
        <f t="shared" si="3"/>
        <v>#REF!</v>
      </c>
      <c r="N43" s="64" t="e">
        <f t="shared" si="3"/>
        <v>#REF!</v>
      </c>
      <c r="O43" s="61" t="e">
        <f t="shared" si="3"/>
        <v>#REF!</v>
      </c>
      <c r="P43" s="62" t="e">
        <f t="shared" si="3"/>
        <v>#REF!</v>
      </c>
      <c r="Q43" s="63" t="e">
        <f t="shared" si="3"/>
        <v>#REF!</v>
      </c>
      <c r="R43" s="64" t="e">
        <f t="shared" si="3"/>
        <v>#REF!</v>
      </c>
      <c r="S43" s="61" t="e">
        <f t="shared" si="3"/>
        <v>#REF!</v>
      </c>
      <c r="T43" s="62" t="e">
        <f t="shared" si="3"/>
        <v>#REF!</v>
      </c>
      <c r="U43" s="63" t="e">
        <f t="shared" si="3"/>
        <v>#REF!</v>
      </c>
      <c r="V43" s="64" t="e">
        <f t="shared" si="3"/>
        <v>#REF!</v>
      </c>
      <c r="W43" s="61" t="e">
        <f t="shared" si="3"/>
        <v>#REF!</v>
      </c>
      <c r="X43" s="62" t="e">
        <f t="shared" si="3"/>
        <v>#REF!</v>
      </c>
      <c r="Y43" s="61" t="e">
        <f t="shared" si="3"/>
        <v>#REF!</v>
      </c>
      <c r="Z43" s="62" t="e">
        <f t="shared" si="3"/>
        <v>#REF!</v>
      </c>
    </row>
    <row r="44" spans="1:26" ht="18.95" customHeight="1">
      <c r="A44" s="22"/>
      <c r="B44" s="138"/>
      <c r="C44" s="22"/>
      <c r="D44" s="96" t="s">
        <v>22</v>
      </c>
      <c r="E44" s="65" t="e">
        <f t="shared" si="3"/>
        <v>#REF!</v>
      </c>
      <c r="F44" s="68" t="e">
        <f t="shared" si="3"/>
        <v>#REF!</v>
      </c>
      <c r="G44" s="65" t="e">
        <f t="shared" si="3"/>
        <v>#REF!</v>
      </c>
      <c r="H44" s="66" t="e">
        <f t="shared" si="3"/>
        <v>#REF!</v>
      </c>
      <c r="I44" s="67" t="e">
        <f t="shared" si="3"/>
        <v>#REF!</v>
      </c>
      <c r="J44" s="68" t="e">
        <f t="shared" si="3"/>
        <v>#REF!</v>
      </c>
      <c r="K44" s="65" t="e">
        <f t="shared" si="3"/>
        <v>#REF!</v>
      </c>
      <c r="L44" s="66" t="e">
        <f t="shared" si="3"/>
        <v>#REF!</v>
      </c>
      <c r="M44" s="67" t="e">
        <f t="shared" si="3"/>
        <v>#REF!</v>
      </c>
      <c r="N44" s="68" t="e">
        <f t="shared" si="3"/>
        <v>#REF!</v>
      </c>
      <c r="O44" s="65" t="e">
        <f t="shared" si="3"/>
        <v>#REF!</v>
      </c>
      <c r="P44" s="66" t="e">
        <f t="shared" si="3"/>
        <v>#REF!</v>
      </c>
      <c r="Q44" s="67" t="e">
        <f t="shared" si="3"/>
        <v>#REF!</v>
      </c>
      <c r="R44" s="68" t="e">
        <f t="shared" si="3"/>
        <v>#REF!</v>
      </c>
      <c r="S44" s="65" t="e">
        <f t="shared" si="3"/>
        <v>#REF!</v>
      </c>
      <c r="T44" s="66" t="e">
        <f t="shared" si="3"/>
        <v>#REF!</v>
      </c>
      <c r="U44" s="67" t="e">
        <f t="shared" si="3"/>
        <v>#REF!</v>
      </c>
      <c r="V44" s="68" t="e">
        <f t="shared" si="3"/>
        <v>#REF!</v>
      </c>
      <c r="W44" s="65" t="e">
        <f t="shared" si="3"/>
        <v>#REF!</v>
      </c>
      <c r="X44" s="66" t="e">
        <f t="shared" si="3"/>
        <v>#REF!</v>
      </c>
      <c r="Y44" s="65" t="e">
        <f t="shared" si="3"/>
        <v>#REF!</v>
      </c>
      <c r="Z44" s="66" t="e">
        <f t="shared" si="3"/>
        <v>#REF!</v>
      </c>
    </row>
    <row r="45" spans="1:26" ht="18.95" customHeight="1">
      <c r="A45" s="22"/>
      <c r="B45" s="138"/>
      <c r="C45" s="22"/>
      <c r="D45" s="96" t="s">
        <v>24</v>
      </c>
      <c r="E45" s="65" t="e">
        <f t="shared" si="3"/>
        <v>#REF!</v>
      </c>
      <c r="F45" s="68" t="e">
        <f t="shared" si="3"/>
        <v>#REF!</v>
      </c>
      <c r="G45" s="65" t="e">
        <f t="shared" si="3"/>
        <v>#REF!</v>
      </c>
      <c r="H45" s="66" t="e">
        <f t="shared" si="3"/>
        <v>#REF!</v>
      </c>
      <c r="I45" s="67" t="e">
        <f t="shared" si="3"/>
        <v>#REF!</v>
      </c>
      <c r="J45" s="68" t="e">
        <f t="shared" si="3"/>
        <v>#REF!</v>
      </c>
      <c r="K45" s="65" t="e">
        <f t="shared" si="3"/>
        <v>#REF!</v>
      </c>
      <c r="L45" s="66" t="e">
        <f t="shared" si="3"/>
        <v>#REF!</v>
      </c>
      <c r="M45" s="67" t="e">
        <f t="shared" si="3"/>
        <v>#REF!</v>
      </c>
      <c r="N45" s="68" t="e">
        <f t="shared" si="3"/>
        <v>#REF!</v>
      </c>
      <c r="O45" s="65" t="e">
        <f t="shared" si="3"/>
        <v>#REF!</v>
      </c>
      <c r="P45" s="66" t="e">
        <f t="shared" si="3"/>
        <v>#REF!</v>
      </c>
      <c r="Q45" s="67" t="e">
        <f t="shared" si="3"/>
        <v>#REF!</v>
      </c>
      <c r="R45" s="68" t="e">
        <f t="shared" si="3"/>
        <v>#REF!</v>
      </c>
      <c r="S45" s="65" t="e">
        <f t="shared" si="3"/>
        <v>#REF!</v>
      </c>
      <c r="T45" s="66" t="e">
        <f t="shared" si="3"/>
        <v>#REF!</v>
      </c>
      <c r="U45" s="67" t="e">
        <f t="shared" si="3"/>
        <v>#REF!</v>
      </c>
      <c r="V45" s="68" t="e">
        <f t="shared" si="3"/>
        <v>#REF!</v>
      </c>
      <c r="W45" s="65" t="e">
        <f t="shared" si="3"/>
        <v>#REF!</v>
      </c>
      <c r="X45" s="66" t="e">
        <f t="shared" si="3"/>
        <v>#REF!</v>
      </c>
      <c r="Y45" s="65" t="e">
        <f t="shared" si="3"/>
        <v>#REF!</v>
      </c>
      <c r="Z45" s="66" t="e">
        <f t="shared" si="3"/>
        <v>#REF!</v>
      </c>
    </row>
    <row r="46" spans="1:38" ht="18.95" customHeight="1" thickBot="1">
      <c r="A46" s="22"/>
      <c r="B46" s="138"/>
      <c r="C46" s="46"/>
      <c r="D46" s="101" t="s">
        <v>44</v>
      </c>
      <c r="E46" s="134" t="e">
        <f>E23-E42</f>
        <v>#REF!</v>
      </c>
      <c r="F46" s="135"/>
      <c r="G46" s="134" t="e">
        <f>G23-G42</f>
        <v>#REF!</v>
      </c>
      <c r="H46" s="135"/>
      <c r="I46" s="134" t="e">
        <f>I23-I42</f>
        <v>#REF!</v>
      </c>
      <c r="J46" s="135"/>
      <c r="K46" s="134" t="e">
        <f>K23-K42</f>
        <v>#REF!</v>
      </c>
      <c r="L46" s="135"/>
      <c r="M46" s="134" t="e">
        <f>M23-M42</f>
        <v>#REF!</v>
      </c>
      <c r="N46" s="135"/>
      <c r="O46" s="134" t="e">
        <f t="shared" si="3"/>
        <v>#REF!</v>
      </c>
      <c r="P46" s="135"/>
      <c r="Q46" s="134" t="e">
        <f t="shared" si="3"/>
        <v>#REF!</v>
      </c>
      <c r="R46" s="135"/>
      <c r="S46" s="134" t="e">
        <f t="shared" si="3"/>
        <v>#REF!</v>
      </c>
      <c r="T46" s="135"/>
      <c r="U46" s="134" t="e">
        <f t="shared" si="3"/>
        <v>#REF!</v>
      </c>
      <c r="V46" s="135"/>
      <c r="W46" s="134" t="e">
        <f t="shared" si="3"/>
        <v>#REF!</v>
      </c>
      <c r="X46" s="135"/>
      <c r="Y46" s="134" t="e">
        <f t="shared" si="3"/>
        <v>#REF!</v>
      </c>
      <c r="Z46" s="135"/>
      <c r="AA46" s="132"/>
      <c r="AB46" s="133"/>
      <c r="AC46" s="132"/>
      <c r="AD46" s="133"/>
      <c r="AE46" s="132"/>
      <c r="AF46" s="133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138"/>
      <c r="C47" s="22" t="s">
        <v>48</v>
      </c>
      <c r="D47" s="54" t="s">
        <v>21</v>
      </c>
      <c r="E47" s="83" t="e">
        <f aca="true" t="shared" si="4" ref="E47:Z49">E20/E39*100</f>
        <v>#REF!</v>
      </c>
      <c r="F47" s="84" t="e">
        <f t="shared" si="4"/>
        <v>#REF!</v>
      </c>
      <c r="G47" s="83" t="e">
        <f t="shared" si="4"/>
        <v>#REF!</v>
      </c>
      <c r="H47" s="85" t="e">
        <f t="shared" si="4"/>
        <v>#REF!</v>
      </c>
      <c r="I47" s="86" t="e">
        <f t="shared" si="4"/>
        <v>#REF!</v>
      </c>
      <c r="J47" s="84" t="e">
        <f t="shared" si="4"/>
        <v>#REF!</v>
      </c>
      <c r="K47" s="83" t="e">
        <f t="shared" si="4"/>
        <v>#REF!</v>
      </c>
      <c r="L47" s="85" t="e">
        <f t="shared" si="4"/>
        <v>#REF!</v>
      </c>
      <c r="M47" s="86" t="e">
        <f t="shared" si="4"/>
        <v>#REF!</v>
      </c>
      <c r="N47" s="84" t="e">
        <f t="shared" si="4"/>
        <v>#REF!</v>
      </c>
      <c r="O47" s="83" t="e">
        <f t="shared" si="4"/>
        <v>#REF!</v>
      </c>
      <c r="P47" s="85" t="e">
        <f t="shared" si="4"/>
        <v>#REF!</v>
      </c>
      <c r="Q47" s="86" t="e">
        <f t="shared" si="4"/>
        <v>#REF!</v>
      </c>
      <c r="R47" s="84" t="e">
        <f t="shared" si="4"/>
        <v>#REF!</v>
      </c>
      <c r="S47" s="83" t="e">
        <f t="shared" si="4"/>
        <v>#REF!</v>
      </c>
      <c r="T47" s="85" t="e">
        <f t="shared" si="4"/>
        <v>#REF!</v>
      </c>
      <c r="U47" s="86" t="e">
        <f t="shared" si="4"/>
        <v>#REF!</v>
      </c>
      <c r="V47" s="84" t="e">
        <f t="shared" si="4"/>
        <v>#REF!</v>
      </c>
      <c r="W47" s="83" t="e">
        <f t="shared" si="4"/>
        <v>#REF!</v>
      </c>
      <c r="X47" s="85" t="e">
        <f t="shared" si="4"/>
        <v>#REF!</v>
      </c>
      <c r="Y47" s="83" t="e">
        <f t="shared" si="4"/>
        <v>#REF!</v>
      </c>
      <c r="Z47" s="85" t="e">
        <f t="shared" si="4"/>
        <v>#REF!</v>
      </c>
    </row>
    <row r="48" spans="1:26" ht="18.95" customHeight="1">
      <c r="A48" s="22"/>
      <c r="B48" s="138"/>
      <c r="C48" s="22"/>
      <c r="D48" s="57" t="s">
        <v>22</v>
      </c>
      <c r="E48" s="75" t="e">
        <f t="shared" si="4"/>
        <v>#REF!</v>
      </c>
      <c r="F48" s="78" t="e">
        <f t="shared" si="4"/>
        <v>#REF!</v>
      </c>
      <c r="G48" s="75" t="e">
        <f t="shared" si="4"/>
        <v>#REF!</v>
      </c>
      <c r="H48" s="76" t="e">
        <f t="shared" si="4"/>
        <v>#REF!</v>
      </c>
      <c r="I48" s="77" t="e">
        <f t="shared" si="4"/>
        <v>#REF!</v>
      </c>
      <c r="J48" s="78" t="e">
        <f t="shared" si="4"/>
        <v>#REF!</v>
      </c>
      <c r="K48" s="75" t="e">
        <f t="shared" si="4"/>
        <v>#REF!</v>
      </c>
      <c r="L48" s="76" t="e">
        <f t="shared" si="4"/>
        <v>#REF!</v>
      </c>
      <c r="M48" s="77" t="e">
        <f t="shared" si="4"/>
        <v>#REF!</v>
      </c>
      <c r="N48" s="78" t="e">
        <f t="shared" si="4"/>
        <v>#REF!</v>
      </c>
      <c r="O48" s="75" t="e">
        <f t="shared" si="4"/>
        <v>#REF!</v>
      </c>
      <c r="P48" s="76" t="e">
        <f t="shared" si="4"/>
        <v>#REF!</v>
      </c>
      <c r="Q48" s="77" t="e">
        <f t="shared" si="4"/>
        <v>#REF!</v>
      </c>
      <c r="R48" s="78" t="e">
        <f t="shared" si="4"/>
        <v>#REF!</v>
      </c>
      <c r="S48" s="75" t="e">
        <f t="shared" si="4"/>
        <v>#REF!</v>
      </c>
      <c r="T48" s="76" t="e">
        <f t="shared" si="4"/>
        <v>#REF!</v>
      </c>
      <c r="U48" s="77" t="e">
        <f t="shared" si="4"/>
        <v>#REF!</v>
      </c>
      <c r="V48" s="78" t="e">
        <f t="shared" si="4"/>
        <v>#REF!</v>
      </c>
      <c r="W48" s="75" t="e">
        <f t="shared" si="4"/>
        <v>#REF!</v>
      </c>
      <c r="X48" s="76" t="e">
        <f t="shared" si="4"/>
        <v>#REF!</v>
      </c>
      <c r="Y48" s="75" t="e">
        <f t="shared" si="4"/>
        <v>#REF!</v>
      </c>
      <c r="Z48" s="76" t="e">
        <f t="shared" si="4"/>
        <v>#REF!</v>
      </c>
    </row>
    <row r="49" spans="1:26" ht="18.95" customHeight="1" thickBot="1">
      <c r="A49" s="46"/>
      <c r="B49" s="139"/>
      <c r="C49" s="46"/>
      <c r="D49" s="47" t="s">
        <v>24</v>
      </c>
      <c r="E49" s="79" t="e">
        <f t="shared" si="4"/>
        <v>#REF!</v>
      </c>
      <c r="F49" s="82" t="e">
        <f t="shared" si="4"/>
        <v>#REF!</v>
      </c>
      <c r="G49" s="79" t="e">
        <f t="shared" si="4"/>
        <v>#REF!</v>
      </c>
      <c r="H49" s="80" t="e">
        <f t="shared" si="4"/>
        <v>#REF!</v>
      </c>
      <c r="I49" s="81" t="e">
        <f t="shared" si="4"/>
        <v>#REF!</v>
      </c>
      <c r="J49" s="82" t="e">
        <f t="shared" si="4"/>
        <v>#REF!</v>
      </c>
      <c r="K49" s="79" t="e">
        <f t="shared" si="4"/>
        <v>#REF!</v>
      </c>
      <c r="L49" s="80" t="e">
        <f t="shared" si="4"/>
        <v>#REF!</v>
      </c>
      <c r="M49" s="81" t="e">
        <f t="shared" si="4"/>
        <v>#REF!</v>
      </c>
      <c r="N49" s="82" t="e">
        <f t="shared" si="4"/>
        <v>#REF!</v>
      </c>
      <c r="O49" s="79" t="e">
        <f t="shared" si="4"/>
        <v>#REF!</v>
      </c>
      <c r="P49" s="80" t="e">
        <f t="shared" si="4"/>
        <v>#REF!</v>
      </c>
      <c r="Q49" s="81" t="e">
        <f t="shared" si="4"/>
        <v>#REF!</v>
      </c>
      <c r="R49" s="82" t="e">
        <f t="shared" si="4"/>
        <v>#REF!</v>
      </c>
      <c r="S49" s="79" t="e">
        <f t="shared" si="4"/>
        <v>#REF!</v>
      </c>
      <c r="T49" s="80" t="e">
        <f t="shared" si="4"/>
        <v>#REF!</v>
      </c>
      <c r="U49" s="81" t="e">
        <f t="shared" si="4"/>
        <v>#REF!</v>
      </c>
      <c r="V49" s="82" t="e">
        <f t="shared" si="4"/>
        <v>#REF!</v>
      </c>
      <c r="W49" s="79" t="e">
        <f t="shared" si="4"/>
        <v>#REF!</v>
      </c>
      <c r="X49" s="80" t="e">
        <f t="shared" si="4"/>
        <v>#REF!</v>
      </c>
      <c r="Y49" s="79" t="e">
        <f t="shared" si="4"/>
        <v>#REF!</v>
      </c>
      <c r="Z49" s="80" t="e">
        <f t="shared" si="4"/>
        <v>#REF!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C9D2-2A58-4FAC-BA1C-07A4E6B34392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D27" sqref="D27"/>
    </sheetView>
  </sheetViews>
  <sheetFormatPr defaultColWidth="9.140625" defaultRowHeight="15"/>
  <cols>
    <col min="1" max="1" width="2.57421875" style="111" customWidth="1"/>
    <col min="2" max="2" width="3.140625" style="111" customWidth="1"/>
    <col min="3" max="3" width="12.57421875" style="111" customWidth="1"/>
    <col min="4" max="4" width="7.28125" style="111" customWidth="1"/>
    <col min="5" max="5" width="7.57421875" style="111" customWidth="1"/>
    <col min="6" max="6" width="10.140625" style="111" customWidth="1"/>
    <col min="7" max="7" width="7.57421875" style="111" customWidth="1"/>
    <col min="8" max="8" width="10.140625" style="111" customWidth="1"/>
    <col min="9" max="9" width="7.57421875" style="111" customWidth="1"/>
    <col min="10" max="10" width="10.140625" style="111" customWidth="1"/>
    <col min="11" max="11" width="7.57421875" style="111" customWidth="1"/>
    <col min="12" max="12" width="10.140625" style="111" customWidth="1"/>
    <col min="13" max="13" width="7.57421875" style="111" customWidth="1"/>
    <col min="14" max="14" width="10.140625" style="111" customWidth="1"/>
    <col min="15" max="15" width="7.57421875" style="111" customWidth="1"/>
    <col min="16" max="16" width="10.140625" style="111" customWidth="1"/>
    <col min="17" max="17" width="8.140625" style="111" customWidth="1"/>
    <col min="18" max="18" width="11.140625" style="111" customWidth="1"/>
    <col min="19" max="19" width="8.140625" style="111" customWidth="1"/>
    <col min="20" max="20" width="11.140625" style="111" customWidth="1"/>
    <col min="21" max="21" width="8.140625" style="111" customWidth="1"/>
    <col min="22" max="22" width="11.140625" style="111" customWidth="1"/>
    <col min="23" max="23" width="7.57421875" style="111" customWidth="1"/>
    <col min="24" max="24" width="10.421875" style="111" bestFit="1" customWidth="1"/>
    <col min="25" max="25" width="8.57421875" style="111" customWidth="1"/>
    <col min="26" max="26" width="11.57421875" style="111" customWidth="1"/>
    <col min="27" max="16384" width="9.00390625" style="111" customWidth="1"/>
  </cols>
  <sheetData>
    <row r="1" spans="1:26" ht="29.25" thickBot="1">
      <c r="A1" s="167" t="s">
        <v>66</v>
      </c>
      <c r="B1" s="168"/>
      <c r="C1" s="168"/>
      <c r="D1" s="168"/>
      <c r="E1" s="169" t="s">
        <v>0</v>
      </c>
      <c r="F1" s="170"/>
      <c r="G1" s="170"/>
      <c r="H1" s="170"/>
      <c r="J1" s="171" t="s">
        <v>1</v>
      </c>
      <c r="K1" s="168"/>
      <c r="L1" s="1" t="s">
        <v>2</v>
      </c>
      <c r="M1" s="1" t="s">
        <v>3</v>
      </c>
      <c r="N1" s="1" t="s">
        <v>4</v>
      </c>
      <c r="O1" s="171" t="s">
        <v>5</v>
      </c>
      <c r="P1" s="168"/>
      <c r="Q1" s="168"/>
      <c r="R1" s="1"/>
      <c r="S1" s="1"/>
      <c r="T1" s="1"/>
      <c r="V1" s="1"/>
      <c r="W1" s="1"/>
      <c r="X1" s="110" t="s">
        <v>6</v>
      </c>
      <c r="Y1" s="1"/>
      <c r="Z1" s="1"/>
    </row>
    <row r="2" spans="1:26" ht="15">
      <c r="A2" s="4"/>
      <c r="B2" s="5"/>
      <c r="C2" s="5"/>
      <c r="D2" s="6"/>
      <c r="E2" s="172" t="s">
        <v>7</v>
      </c>
      <c r="F2" s="173"/>
      <c r="G2" s="166" t="s">
        <v>8</v>
      </c>
      <c r="H2" s="166"/>
      <c r="I2" s="164" t="s">
        <v>9</v>
      </c>
      <c r="J2" s="165"/>
      <c r="K2" s="166" t="s">
        <v>10</v>
      </c>
      <c r="L2" s="166"/>
      <c r="M2" s="164" t="s">
        <v>11</v>
      </c>
      <c r="N2" s="165"/>
      <c r="O2" s="166" t="s">
        <v>12</v>
      </c>
      <c r="P2" s="166"/>
      <c r="Q2" s="164" t="s">
        <v>13</v>
      </c>
      <c r="R2" s="165"/>
      <c r="S2" s="166" t="s">
        <v>14</v>
      </c>
      <c r="T2" s="166"/>
      <c r="U2" s="164" t="s">
        <v>15</v>
      </c>
      <c r="V2" s="165"/>
      <c r="W2" s="166" t="s">
        <v>16</v>
      </c>
      <c r="X2" s="166"/>
      <c r="Y2" s="158" t="s">
        <v>17</v>
      </c>
      <c r="Z2" s="159"/>
    </row>
    <row r="3" spans="1:26" ht="18.75">
      <c r="A3" s="7"/>
      <c r="C3" s="162"/>
      <c r="D3" s="163"/>
      <c r="E3" s="155" t="s">
        <v>53</v>
      </c>
      <c r="F3" s="156"/>
      <c r="G3" s="157" t="s">
        <v>54</v>
      </c>
      <c r="H3" s="157"/>
      <c r="I3" s="155" t="s">
        <v>55</v>
      </c>
      <c r="J3" s="156"/>
      <c r="K3" s="157" t="s">
        <v>56</v>
      </c>
      <c r="L3" s="157"/>
      <c r="M3" s="155" t="s">
        <v>57</v>
      </c>
      <c r="N3" s="156"/>
      <c r="O3" s="157">
        <v>26</v>
      </c>
      <c r="P3" s="157"/>
      <c r="Q3" s="155" t="s">
        <v>58</v>
      </c>
      <c r="R3" s="156"/>
      <c r="S3" s="157" t="s">
        <v>59</v>
      </c>
      <c r="T3" s="157"/>
      <c r="U3" s="155" t="s">
        <v>60</v>
      </c>
      <c r="V3" s="156"/>
      <c r="W3" s="157">
        <v>40</v>
      </c>
      <c r="X3" s="157"/>
      <c r="Y3" s="160"/>
      <c r="Z3" s="16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5" t="s">
        <v>21</v>
      </c>
      <c r="E5" s="13">
        <v>831</v>
      </c>
      <c r="F5" s="14">
        <v>37405</v>
      </c>
      <c r="G5" s="15">
        <v>54</v>
      </c>
      <c r="H5" s="16">
        <v>10200</v>
      </c>
      <c r="I5" s="13">
        <v>788</v>
      </c>
      <c r="J5" s="14">
        <v>874079</v>
      </c>
      <c r="K5" s="17">
        <v>628</v>
      </c>
      <c r="L5" s="18">
        <v>1402818</v>
      </c>
      <c r="M5" s="13">
        <v>372</v>
      </c>
      <c r="N5" s="87">
        <v>165157</v>
      </c>
      <c r="O5" s="19">
        <v>529</v>
      </c>
      <c r="P5" s="18">
        <v>24829</v>
      </c>
      <c r="Q5" s="13">
        <v>13919</v>
      </c>
      <c r="R5" s="14">
        <v>1987717</v>
      </c>
      <c r="S5" s="19">
        <v>14217</v>
      </c>
      <c r="T5" s="18">
        <v>5835066</v>
      </c>
      <c r="U5" s="13">
        <v>2039</v>
      </c>
      <c r="V5" s="14">
        <v>451645</v>
      </c>
      <c r="W5" s="13">
        <v>308</v>
      </c>
      <c r="X5" s="18">
        <v>31513</v>
      </c>
      <c r="Y5" s="20">
        <f aca="true" t="shared" si="0" ref="Y5:Y10">+W5+U5+S5+Q5+O5+M5+K5+I5+G5+E5</f>
        <v>33685</v>
      </c>
      <c r="Z5" s="21">
        <f aca="true" t="shared" si="1" ref="Z5:Z10">+X5+V5+T5+R5+P5+N5+L5+J5+H5+F5</f>
        <v>10820429</v>
      </c>
    </row>
    <row r="6" spans="1:26" ht="18.95" customHeight="1">
      <c r="A6" s="7"/>
      <c r="B6" s="22"/>
      <c r="C6" s="106"/>
      <c r="D6" s="112" t="s">
        <v>22</v>
      </c>
      <c r="E6" s="23">
        <v>1246</v>
      </c>
      <c r="F6" s="24">
        <v>146836</v>
      </c>
      <c r="G6" s="25">
        <v>54</v>
      </c>
      <c r="H6" s="26">
        <v>10200</v>
      </c>
      <c r="I6" s="27">
        <v>892</v>
      </c>
      <c r="J6" s="21">
        <v>797228</v>
      </c>
      <c r="K6" s="25">
        <v>641</v>
      </c>
      <c r="L6" s="26">
        <v>1484240</v>
      </c>
      <c r="M6" s="27">
        <v>421</v>
      </c>
      <c r="N6" s="88">
        <v>173341</v>
      </c>
      <c r="O6" s="25">
        <v>499</v>
      </c>
      <c r="P6" s="26">
        <v>23479</v>
      </c>
      <c r="Q6" s="27">
        <v>11919</v>
      </c>
      <c r="R6" s="21">
        <v>1773684</v>
      </c>
      <c r="S6" s="25">
        <v>14583</v>
      </c>
      <c r="T6" s="26">
        <v>5914527</v>
      </c>
      <c r="U6" s="27">
        <v>2286</v>
      </c>
      <c r="V6" s="21">
        <v>451573</v>
      </c>
      <c r="W6" s="27">
        <v>377</v>
      </c>
      <c r="X6" s="26">
        <v>52012</v>
      </c>
      <c r="Y6" s="20">
        <f t="shared" si="0"/>
        <v>32918</v>
      </c>
      <c r="Z6" s="21">
        <f t="shared" si="1"/>
        <v>10827120</v>
      </c>
    </row>
    <row r="7" spans="1:26" ht="18.95" customHeight="1" thickBot="1">
      <c r="A7" s="7" t="s">
        <v>23</v>
      </c>
      <c r="B7" s="22"/>
      <c r="C7" s="107"/>
      <c r="D7" s="28" t="s">
        <v>24</v>
      </c>
      <c r="E7" s="23">
        <v>1914</v>
      </c>
      <c r="F7" s="36">
        <v>390613</v>
      </c>
      <c r="G7" s="29">
        <v>108</v>
      </c>
      <c r="H7" s="30">
        <v>65638</v>
      </c>
      <c r="I7" s="31">
        <v>1582</v>
      </c>
      <c r="J7" s="32">
        <v>1400482</v>
      </c>
      <c r="K7" s="89">
        <v>892</v>
      </c>
      <c r="L7" s="30">
        <v>1740014</v>
      </c>
      <c r="M7" s="23">
        <v>955</v>
      </c>
      <c r="N7" s="24">
        <v>237824</v>
      </c>
      <c r="O7" s="33">
        <v>2045</v>
      </c>
      <c r="P7" s="34">
        <v>388257</v>
      </c>
      <c r="Q7" s="23">
        <v>33379</v>
      </c>
      <c r="R7" s="24">
        <v>4664732</v>
      </c>
      <c r="S7" s="33">
        <v>23614</v>
      </c>
      <c r="T7" s="34">
        <v>1710519</v>
      </c>
      <c r="U7" s="23">
        <v>2436</v>
      </c>
      <c r="V7" s="24">
        <v>1225802</v>
      </c>
      <c r="W7" s="23">
        <v>1063</v>
      </c>
      <c r="X7" s="34">
        <v>232470</v>
      </c>
      <c r="Y7" s="31">
        <f t="shared" si="0"/>
        <v>67988</v>
      </c>
      <c r="Z7" s="24">
        <f t="shared" si="1"/>
        <v>12056351</v>
      </c>
    </row>
    <row r="8" spans="1:26" ht="18.95" customHeight="1">
      <c r="A8" s="7"/>
      <c r="B8" s="22" t="s">
        <v>25</v>
      </c>
      <c r="C8" s="2" t="s">
        <v>26</v>
      </c>
      <c r="D8" s="105" t="s">
        <v>21</v>
      </c>
      <c r="E8" s="13">
        <v>148</v>
      </c>
      <c r="F8" s="14">
        <v>23147</v>
      </c>
      <c r="G8" s="15">
        <v>0</v>
      </c>
      <c r="H8" s="16">
        <v>0</v>
      </c>
      <c r="I8" s="13">
        <v>147</v>
      </c>
      <c r="J8" s="14">
        <v>74032</v>
      </c>
      <c r="K8" s="17">
        <v>0</v>
      </c>
      <c r="L8" s="18">
        <v>0</v>
      </c>
      <c r="M8" s="13">
        <v>4703</v>
      </c>
      <c r="N8" s="87">
        <v>772709</v>
      </c>
      <c r="O8" s="19">
        <v>0</v>
      </c>
      <c r="P8" s="18">
        <v>0</v>
      </c>
      <c r="Q8" s="13">
        <v>7146</v>
      </c>
      <c r="R8" s="14">
        <v>1103572</v>
      </c>
      <c r="S8" s="19">
        <v>21621</v>
      </c>
      <c r="T8" s="18">
        <v>2670443</v>
      </c>
      <c r="U8" s="13">
        <v>424</v>
      </c>
      <c r="V8" s="14">
        <v>36955</v>
      </c>
      <c r="W8" s="13">
        <v>291</v>
      </c>
      <c r="X8" s="18">
        <v>44390</v>
      </c>
      <c r="Y8" s="13">
        <f t="shared" si="0"/>
        <v>34480</v>
      </c>
      <c r="Z8" s="14">
        <f t="shared" si="1"/>
        <v>4725248</v>
      </c>
    </row>
    <row r="9" spans="1:26" ht="18.95" customHeight="1">
      <c r="A9" s="7" t="s">
        <v>27</v>
      </c>
      <c r="B9" s="22"/>
      <c r="C9" s="106"/>
      <c r="D9" s="112" t="s">
        <v>22</v>
      </c>
      <c r="E9" s="23">
        <v>179</v>
      </c>
      <c r="F9" s="24">
        <v>26669</v>
      </c>
      <c r="G9" s="25">
        <v>0</v>
      </c>
      <c r="H9" s="26">
        <v>0</v>
      </c>
      <c r="I9" s="27">
        <v>167</v>
      </c>
      <c r="J9" s="21">
        <v>99407</v>
      </c>
      <c r="K9" s="25">
        <v>0</v>
      </c>
      <c r="L9" s="26">
        <v>0</v>
      </c>
      <c r="M9" s="27">
        <v>4623</v>
      </c>
      <c r="N9" s="88">
        <v>900424</v>
      </c>
      <c r="O9" s="25">
        <v>0</v>
      </c>
      <c r="P9" s="26">
        <v>0</v>
      </c>
      <c r="Q9" s="27">
        <v>6807</v>
      </c>
      <c r="R9" s="21">
        <v>1138976</v>
      </c>
      <c r="S9" s="25">
        <v>20330</v>
      </c>
      <c r="T9" s="26">
        <v>2531710</v>
      </c>
      <c r="U9" s="27">
        <v>376</v>
      </c>
      <c r="V9" s="21">
        <v>32775</v>
      </c>
      <c r="W9" s="27">
        <v>145</v>
      </c>
      <c r="X9" s="26">
        <v>21322</v>
      </c>
      <c r="Y9" s="20">
        <f t="shared" si="0"/>
        <v>32627</v>
      </c>
      <c r="Z9" s="21">
        <f t="shared" si="1"/>
        <v>4751283</v>
      </c>
    </row>
    <row r="10" spans="1:26" ht="18.95" customHeight="1" thickBot="1">
      <c r="A10" s="7"/>
      <c r="B10" s="22"/>
      <c r="C10" s="107"/>
      <c r="D10" s="28" t="s">
        <v>24</v>
      </c>
      <c r="E10" s="35">
        <v>149</v>
      </c>
      <c r="F10" s="36">
        <v>20366</v>
      </c>
      <c r="G10" s="29">
        <v>0</v>
      </c>
      <c r="H10" s="30">
        <v>0</v>
      </c>
      <c r="I10" s="37">
        <v>119</v>
      </c>
      <c r="J10" s="38">
        <v>34721</v>
      </c>
      <c r="K10" s="89">
        <v>14</v>
      </c>
      <c r="L10" s="30">
        <v>218</v>
      </c>
      <c r="M10" s="35">
        <v>6291</v>
      </c>
      <c r="N10" s="36">
        <v>1327433</v>
      </c>
      <c r="O10" s="29">
        <v>0</v>
      </c>
      <c r="P10" s="30">
        <v>0</v>
      </c>
      <c r="Q10" s="35">
        <v>12419</v>
      </c>
      <c r="R10" s="36">
        <v>1430794</v>
      </c>
      <c r="S10" s="29">
        <v>5670</v>
      </c>
      <c r="T10" s="30">
        <v>717361</v>
      </c>
      <c r="U10" s="35">
        <v>2231</v>
      </c>
      <c r="V10" s="36">
        <v>165555</v>
      </c>
      <c r="W10" s="35">
        <v>284</v>
      </c>
      <c r="X10" s="30">
        <v>42481</v>
      </c>
      <c r="Y10" s="37">
        <f t="shared" si="0"/>
        <v>27177</v>
      </c>
      <c r="Z10" s="36">
        <f t="shared" si="1"/>
        <v>3738929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41</v>
      </c>
      <c r="J11" s="14">
        <v>21703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1927</v>
      </c>
      <c r="R11" s="14">
        <v>504865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2063</v>
      </c>
      <c r="Z11" s="14">
        <f aca="true" t="shared" si="2" ref="Z11:Z19">+X11+V11+T11+R11+P11+N11+L11+J11+H11+F11</f>
        <v>617328</v>
      </c>
    </row>
    <row r="12" spans="1:26" ht="18.95" customHeight="1">
      <c r="A12" s="7"/>
      <c r="B12" s="7"/>
      <c r="C12" s="106"/>
      <c r="D12" s="103" t="s">
        <v>22</v>
      </c>
      <c r="E12" s="23">
        <v>2</v>
      </c>
      <c r="F12" s="21">
        <v>600</v>
      </c>
      <c r="G12" s="25">
        <v>75</v>
      </c>
      <c r="H12" s="26">
        <v>75000</v>
      </c>
      <c r="I12" s="27">
        <v>108</v>
      </c>
      <c r="J12" s="21">
        <v>53703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1733</v>
      </c>
      <c r="R12" s="21">
        <v>439306</v>
      </c>
      <c r="S12" s="25">
        <v>0</v>
      </c>
      <c r="T12" s="26">
        <v>0</v>
      </c>
      <c r="U12" s="27">
        <v>3</v>
      </c>
      <c r="V12" s="21">
        <v>680</v>
      </c>
      <c r="W12" s="27">
        <v>0</v>
      </c>
      <c r="X12" s="26">
        <v>0</v>
      </c>
      <c r="Y12" s="20">
        <f aca="true" t="shared" si="3" ref="Y12:Y19">+W12+U12+S12+Q12+O12+M12+K12+I12+G12+E12</f>
        <v>1936</v>
      </c>
      <c r="Z12" s="21">
        <f t="shared" si="2"/>
        <v>584289</v>
      </c>
    </row>
    <row r="13" spans="1:26" ht="18.95" customHeight="1" thickBot="1">
      <c r="A13" s="7"/>
      <c r="B13" s="7"/>
      <c r="C13" s="107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33</v>
      </c>
      <c r="J13" s="38">
        <v>36083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6008</v>
      </c>
      <c r="R13" s="36">
        <v>1606081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3"/>
        <v>6288</v>
      </c>
      <c r="Z13" s="36">
        <f t="shared" si="2"/>
        <v>1859710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4397</v>
      </c>
      <c r="N14" s="87">
        <v>396833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3"/>
        <v>4397</v>
      </c>
      <c r="Z14" s="14">
        <f t="shared" si="2"/>
        <v>396833</v>
      </c>
    </row>
    <row r="15" spans="1:26" ht="18.95" customHeight="1">
      <c r="A15" s="7"/>
      <c r="B15" s="22"/>
      <c r="C15" s="106"/>
      <c r="D15" s="112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71535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3"/>
        <v>810</v>
      </c>
      <c r="Z15" s="24">
        <f t="shared" si="2"/>
        <v>71535</v>
      </c>
    </row>
    <row r="16" spans="1:26" ht="18.95" customHeight="1" thickBot="1">
      <c r="A16" s="7" t="s">
        <v>34</v>
      </c>
      <c r="B16" s="22"/>
      <c r="C16" s="107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6816</v>
      </c>
      <c r="N16" s="36">
        <v>714891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3"/>
        <v>6816</v>
      </c>
      <c r="Z16" s="36">
        <f t="shared" si="2"/>
        <v>714891</v>
      </c>
    </row>
    <row r="17" spans="1:26" ht="18.95" customHeight="1">
      <c r="A17" s="7"/>
      <c r="B17" s="22"/>
      <c r="C17" s="2" t="s">
        <v>35</v>
      </c>
      <c r="D17" s="105" t="s">
        <v>21</v>
      </c>
      <c r="E17" s="13">
        <v>0</v>
      </c>
      <c r="F17" s="14">
        <v>0</v>
      </c>
      <c r="G17" s="19">
        <v>468</v>
      </c>
      <c r="H17" s="18">
        <v>120445</v>
      </c>
      <c r="I17" s="13">
        <v>1249</v>
      </c>
      <c r="J17" s="14">
        <v>139913</v>
      </c>
      <c r="K17" s="19">
        <v>116</v>
      </c>
      <c r="L17" s="18">
        <v>96885</v>
      </c>
      <c r="M17" s="13">
        <v>492</v>
      </c>
      <c r="N17" s="87">
        <v>338715</v>
      </c>
      <c r="O17" s="19">
        <v>3871</v>
      </c>
      <c r="P17" s="18">
        <v>1507676</v>
      </c>
      <c r="Q17" s="13">
        <v>4184</v>
      </c>
      <c r="R17" s="14">
        <v>1037219</v>
      </c>
      <c r="S17" s="19">
        <v>217</v>
      </c>
      <c r="T17" s="18">
        <v>48244</v>
      </c>
      <c r="U17" s="13">
        <v>20</v>
      </c>
      <c r="V17" s="14">
        <v>4400</v>
      </c>
      <c r="W17" s="13">
        <v>6630</v>
      </c>
      <c r="X17" s="18">
        <v>1299081</v>
      </c>
      <c r="Y17" s="41">
        <f t="shared" si="3"/>
        <v>17247</v>
      </c>
      <c r="Z17" s="42">
        <f t="shared" si="2"/>
        <v>4592578</v>
      </c>
    </row>
    <row r="18" spans="1:26" ht="18.95" customHeight="1">
      <c r="A18" s="7" t="s">
        <v>36</v>
      </c>
      <c r="B18" s="22"/>
      <c r="C18" s="106"/>
      <c r="D18" s="112" t="s">
        <v>22</v>
      </c>
      <c r="E18" s="27">
        <v>53</v>
      </c>
      <c r="F18" s="21">
        <v>13445</v>
      </c>
      <c r="G18" s="25">
        <v>517</v>
      </c>
      <c r="H18" s="26">
        <v>135394</v>
      </c>
      <c r="I18" s="27">
        <v>1249</v>
      </c>
      <c r="J18" s="21">
        <v>143295</v>
      </c>
      <c r="K18" s="25">
        <v>71</v>
      </c>
      <c r="L18" s="26">
        <v>57165</v>
      </c>
      <c r="M18" s="27">
        <v>507</v>
      </c>
      <c r="N18" s="21">
        <v>230648</v>
      </c>
      <c r="O18" s="25">
        <v>3855</v>
      </c>
      <c r="P18" s="26">
        <v>1502767</v>
      </c>
      <c r="Q18" s="27">
        <v>4469</v>
      </c>
      <c r="R18" s="21">
        <v>1121653</v>
      </c>
      <c r="S18" s="25">
        <v>516</v>
      </c>
      <c r="T18" s="26">
        <v>114765</v>
      </c>
      <c r="U18" s="27">
        <v>20</v>
      </c>
      <c r="V18" s="21">
        <v>3150</v>
      </c>
      <c r="W18" s="27">
        <v>6376</v>
      </c>
      <c r="X18" s="26">
        <v>1292785</v>
      </c>
      <c r="Y18" s="23">
        <f t="shared" si="3"/>
        <v>17633</v>
      </c>
      <c r="Z18" s="24">
        <f t="shared" si="2"/>
        <v>4615067</v>
      </c>
    </row>
    <row r="19" spans="1:26" ht="18.95" customHeight="1" thickBot="1">
      <c r="A19" s="7"/>
      <c r="B19" s="22"/>
      <c r="C19" s="107"/>
      <c r="D19" s="43" t="s">
        <v>24</v>
      </c>
      <c r="E19" s="23">
        <v>387</v>
      </c>
      <c r="F19" s="24">
        <v>91243</v>
      </c>
      <c r="G19" s="33">
        <v>542</v>
      </c>
      <c r="H19" s="34">
        <v>125620</v>
      </c>
      <c r="I19" s="23">
        <v>289</v>
      </c>
      <c r="J19" s="24">
        <v>122405</v>
      </c>
      <c r="K19" s="90">
        <v>205</v>
      </c>
      <c r="L19" s="34">
        <v>159880</v>
      </c>
      <c r="M19" s="23">
        <v>1357</v>
      </c>
      <c r="N19" s="24">
        <v>536455</v>
      </c>
      <c r="O19" s="33">
        <v>2049</v>
      </c>
      <c r="P19" s="34">
        <v>788616</v>
      </c>
      <c r="Q19" s="23">
        <v>7980</v>
      </c>
      <c r="R19" s="24">
        <v>2386838</v>
      </c>
      <c r="S19" s="33">
        <v>118</v>
      </c>
      <c r="T19" s="34">
        <v>39848</v>
      </c>
      <c r="U19" s="23">
        <v>76</v>
      </c>
      <c r="V19" s="24">
        <v>16720</v>
      </c>
      <c r="W19" s="23">
        <v>8681</v>
      </c>
      <c r="X19" s="34">
        <v>1911258</v>
      </c>
      <c r="Y19" s="35">
        <f t="shared" si="3"/>
        <v>21684</v>
      </c>
      <c r="Z19" s="36">
        <f t="shared" si="2"/>
        <v>6178883</v>
      </c>
    </row>
    <row r="20" spans="1:28" ht="18.95" customHeight="1">
      <c r="A20" s="7"/>
      <c r="B20" s="22"/>
      <c r="C20" s="2" t="s">
        <v>17</v>
      </c>
      <c r="D20" s="105" t="s">
        <v>21</v>
      </c>
      <c r="E20" s="13">
        <f>+E17+E14+E11+E8+E5</f>
        <v>979</v>
      </c>
      <c r="F20" s="14">
        <f aca="true" t="shared" si="4" ref="E20:Z21">+F17+F14+F11+F8+F5</f>
        <v>60552</v>
      </c>
      <c r="G20" s="19">
        <f aca="true" t="shared" si="5" ref="F20:Z20">+G17+G14+G11+G8+G5</f>
        <v>597</v>
      </c>
      <c r="H20" s="18">
        <f t="shared" si="5"/>
        <v>205645</v>
      </c>
      <c r="I20" s="13">
        <f t="shared" si="5"/>
        <v>2225</v>
      </c>
      <c r="J20" s="14">
        <f t="shared" si="5"/>
        <v>1109727</v>
      </c>
      <c r="K20" s="19">
        <f t="shared" si="5"/>
        <v>744</v>
      </c>
      <c r="L20" s="18">
        <f t="shared" si="5"/>
        <v>1499703</v>
      </c>
      <c r="M20" s="13">
        <f t="shared" si="5"/>
        <v>9979</v>
      </c>
      <c r="N20" s="14">
        <f t="shared" si="5"/>
        <v>1688414</v>
      </c>
      <c r="O20" s="19">
        <f t="shared" si="5"/>
        <v>4400</v>
      </c>
      <c r="P20" s="18">
        <f t="shared" si="5"/>
        <v>1532505</v>
      </c>
      <c r="Q20" s="13">
        <f t="shared" si="5"/>
        <v>27176</v>
      </c>
      <c r="R20" s="14">
        <f t="shared" si="5"/>
        <v>4633373</v>
      </c>
      <c r="S20" s="19">
        <f t="shared" si="5"/>
        <v>36055</v>
      </c>
      <c r="T20" s="18">
        <f t="shared" si="5"/>
        <v>8553753</v>
      </c>
      <c r="U20" s="13">
        <f t="shared" si="5"/>
        <v>2488</v>
      </c>
      <c r="V20" s="14">
        <f t="shared" si="5"/>
        <v>493760</v>
      </c>
      <c r="W20" s="13">
        <f t="shared" si="5"/>
        <v>7229</v>
      </c>
      <c r="X20" s="18">
        <f t="shared" si="5"/>
        <v>1374984</v>
      </c>
      <c r="Y20" s="31">
        <f t="shared" si="5"/>
        <v>91872</v>
      </c>
      <c r="Z20" s="32">
        <f t="shared" si="5"/>
        <v>21152416</v>
      </c>
      <c r="AA20" s="3"/>
      <c r="AB20" s="3"/>
    </row>
    <row r="21" spans="1:28" ht="18.95" customHeight="1">
      <c r="A21" s="7" t="s">
        <v>37</v>
      </c>
      <c r="B21" s="22"/>
      <c r="C21" s="106"/>
      <c r="D21" s="112" t="s">
        <v>22</v>
      </c>
      <c r="E21" s="27">
        <f t="shared" si="4"/>
        <v>1480</v>
      </c>
      <c r="F21" s="21">
        <f t="shared" si="4"/>
        <v>187550</v>
      </c>
      <c r="G21" s="25">
        <f t="shared" si="4"/>
        <v>646</v>
      </c>
      <c r="H21" s="26">
        <f t="shared" si="4"/>
        <v>220594</v>
      </c>
      <c r="I21" s="27">
        <f t="shared" si="4"/>
        <v>2416</v>
      </c>
      <c r="J21" s="21">
        <f t="shared" si="4"/>
        <v>1093633</v>
      </c>
      <c r="K21" s="25">
        <f t="shared" si="4"/>
        <v>712</v>
      </c>
      <c r="L21" s="26">
        <f t="shared" si="4"/>
        <v>1541405</v>
      </c>
      <c r="M21" s="27">
        <f t="shared" si="4"/>
        <v>6376</v>
      </c>
      <c r="N21" s="21">
        <f t="shared" si="4"/>
        <v>1390948</v>
      </c>
      <c r="O21" s="25">
        <f t="shared" si="4"/>
        <v>4354</v>
      </c>
      <c r="P21" s="26">
        <f t="shared" si="4"/>
        <v>1526246</v>
      </c>
      <c r="Q21" s="27">
        <f t="shared" si="4"/>
        <v>24928</v>
      </c>
      <c r="R21" s="21">
        <f t="shared" si="4"/>
        <v>4473619</v>
      </c>
      <c r="S21" s="25">
        <f t="shared" si="4"/>
        <v>35429</v>
      </c>
      <c r="T21" s="26">
        <f t="shared" si="4"/>
        <v>8561002</v>
      </c>
      <c r="U21" s="27">
        <f t="shared" si="4"/>
        <v>2685</v>
      </c>
      <c r="V21" s="21">
        <f t="shared" si="4"/>
        <v>488178</v>
      </c>
      <c r="W21" s="27">
        <f t="shared" si="4"/>
        <v>6898</v>
      </c>
      <c r="X21" s="26">
        <f t="shared" si="4"/>
        <v>1366119</v>
      </c>
      <c r="Y21" s="23">
        <f t="shared" si="4"/>
        <v>85924</v>
      </c>
      <c r="Z21" s="24">
        <f t="shared" si="4"/>
        <v>20849294</v>
      </c>
      <c r="AA21" s="3"/>
      <c r="AB21" s="3"/>
    </row>
    <row r="22" spans="1:28" ht="18.95" customHeight="1" thickBot="1">
      <c r="A22" s="7"/>
      <c r="B22" s="22"/>
      <c r="C22" s="107"/>
      <c r="D22" s="43" t="s">
        <v>24</v>
      </c>
      <c r="E22" s="23">
        <f aca="true" t="shared" si="6" ref="E22:Z22">+E19+E16+E13+E10+E7</f>
        <v>2450</v>
      </c>
      <c r="F22" s="24">
        <f t="shared" si="6"/>
        <v>502222</v>
      </c>
      <c r="G22" s="33">
        <f t="shared" si="6"/>
        <v>845</v>
      </c>
      <c r="H22" s="34">
        <f t="shared" si="6"/>
        <v>386258</v>
      </c>
      <c r="I22" s="23">
        <f t="shared" si="6"/>
        <v>2023</v>
      </c>
      <c r="J22" s="24">
        <f t="shared" si="6"/>
        <v>1593691</v>
      </c>
      <c r="K22" s="33">
        <f t="shared" si="6"/>
        <v>1111</v>
      </c>
      <c r="L22" s="34">
        <f t="shared" si="6"/>
        <v>1900112</v>
      </c>
      <c r="M22" s="23">
        <f t="shared" si="6"/>
        <v>15438</v>
      </c>
      <c r="N22" s="24">
        <f t="shared" si="6"/>
        <v>2835603</v>
      </c>
      <c r="O22" s="33">
        <f t="shared" si="6"/>
        <v>4094</v>
      </c>
      <c r="P22" s="34">
        <f t="shared" si="6"/>
        <v>1176873</v>
      </c>
      <c r="Q22" s="23">
        <f t="shared" si="6"/>
        <v>59786</v>
      </c>
      <c r="R22" s="24">
        <f t="shared" si="6"/>
        <v>10088445</v>
      </c>
      <c r="S22" s="33">
        <f t="shared" si="6"/>
        <v>29402</v>
      </c>
      <c r="T22" s="34">
        <f t="shared" si="6"/>
        <v>2467728</v>
      </c>
      <c r="U22" s="23">
        <f t="shared" si="6"/>
        <v>4776</v>
      </c>
      <c r="V22" s="24">
        <f t="shared" si="6"/>
        <v>1411623</v>
      </c>
      <c r="W22" s="23">
        <f t="shared" si="6"/>
        <v>10028</v>
      </c>
      <c r="X22" s="34">
        <f t="shared" si="6"/>
        <v>2186209</v>
      </c>
      <c r="Y22" s="23">
        <f t="shared" si="6"/>
        <v>129953</v>
      </c>
      <c r="Z22" s="24">
        <f t="shared" si="6"/>
        <v>24548764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51">
        <f>(E20+E21)/(E22+E41)*100</f>
        <v>45.528605813738196</v>
      </c>
      <c r="F23" s="152"/>
      <c r="G23" s="151">
        <f>(G20+G21)/(G22+G41)*100</f>
        <v>71.47786083956296</v>
      </c>
      <c r="H23" s="152"/>
      <c r="I23" s="151">
        <f>(I20+I21)/(I22+I41)*100</f>
        <v>109.53504838329007</v>
      </c>
      <c r="J23" s="152"/>
      <c r="K23" s="151">
        <f>(K20+K21)/(K22+K41)*100</f>
        <v>66.48401826484019</v>
      </c>
      <c r="L23" s="152"/>
      <c r="M23" s="151">
        <f>(M20+M21)/(M22+M41)*100</f>
        <v>59.96751377731171</v>
      </c>
      <c r="N23" s="152"/>
      <c r="O23" s="151">
        <f>(O20+O21)/(O22+O41)*100</f>
        <v>107.5165806927045</v>
      </c>
      <c r="P23" s="152"/>
      <c r="Q23" s="151">
        <f>(Q20+Q21)/(Q22+Q41)*100</f>
        <v>44.41035082336095</v>
      </c>
      <c r="R23" s="152"/>
      <c r="S23" s="151">
        <f>(S20+S21)/(S22+S41)*100</f>
        <v>122.87118842174019</v>
      </c>
      <c r="T23" s="152"/>
      <c r="U23" s="151">
        <f>(U20+U21)/(U22+U41)*100</f>
        <v>53.06185249769207</v>
      </c>
      <c r="V23" s="152"/>
      <c r="W23" s="151">
        <f>(W20+W21)/(W22+W41)*100</f>
        <v>71.61977186311788</v>
      </c>
      <c r="X23" s="152"/>
      <c r="Y23" s="151">
        <f>(Y20+Y21)/(Y22+Y41)*100</f>
        <v>70.00997408627644</v>
      </c>
      <c r="Z23" s="152"/>
    </row>
    <row r="24" spans="1:26" ht="18.95" customHeight="1">
      <c r="A24" s="7"/>
      <c r="B24" s="22"/>
      <c r="C24" s="45" t="s">
        <v>39</v>
      </c>
      <c r="D24" s="43" t="s">
        <v>40</v>
      </c>
      <c r="E24" s="153">
        <v>204989</v>
      </c>
      <c r="F24" s="154"/>
      <c r="G24" s="147">
        <v>457110</v>
      </c>
      <c r="H24" s="148"/>
      <c r="I24" s="149">
        <v>787786</v>
      </c>
      <c r="J24" s="150"/>
      <c r="K24" s="147">
        <v>1710272</v>
      </c>
      <c r="L24" s="148"/>
      <c r="M24" s="149">
        <v>183676</v>
      </c>
      <c r="N24" s="150"/>
      <c r="O24" s="147">
        <v>287463</v>
      </c>
      <c r="P24" s="148"/>
      <c r="Q24" s="149">
        <v>168743</v>
      </c>
      <c r="R24" s="150"/>
      <c r="S24" s="147">
        <v>83931</v>
      </c>
      <c r="T24" s="148"/>
      <c r="U24" s="149">
        <v>295566</v>
      </c>
      <c r="V24" s="150"/>
      <c r="W24" s="147">
        <v>218010</v>
      </c>
      <c r="X24" s="148"/>
      <c r="Y24" s="149">
        <v>188905</v>
      </c>
      <c r="Z24" s="15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1.8852969919894116</v>
      </c>
      <c r="F25" s="49"/>
      <c r="G25" s="50">
        <f>G22/Y22*100</f>
        <v>0.6502350849922665</v>
      </c>
      <c r="H25" s="51"/>
      <c r="I25" s="48">
        <f>I22/Y22*100</f>
        <v>1.5567166590998283</v>
      </c>
      <c r="J25" s="49"/>
      <c r="K25" s="50">
        <f>K22/Y22*100</f>
        <v>0.854924472693974</v>
      </c>
      <c r="L25" s="51"/>
      <c r="M25" s="48">
        <f>M22/Y22*100</f>
        <v>11.87967957646226</v>
      </c>
      <c r="N25" s="49"/>
      <c r="O25" s="50">
        <f>O22/Y22*100</f>
        <v>3.1503697490631226</v>
      </c>
      <c r="P25" s="51"/>
      <c r="Q25" s="48">
        <f>Q22/Y22*100</f>
        <v>46.005863658399576</v>
      </c>
      <c r="R25" s="49"/>
      <c r="S25" s="50">
        <f>S22/Y22*100</f>
        <v>22.625102921825583</v>
      </c>
      <c r="T25" s="51"/>
      <c r="U25" s="48">
        <f>U22/Y22*100</f>
        <v>3.6751748709148693</v>
      </c>
      <c r="V25" s="49"/>
      <c r="W25" s="50">
        <f>W22/Y22*100</f>
        <v>7.71663601455911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109"/>
      <c r="E26" s="52"/>
      <c r="F26" s="109"/>
      <c r="G26" s="52"/>
      <c r="H26" s="109"/>
      <c r="I26" s="52"/>
      <c r="J26" s="109"/>
      <c r="K26" s="52"/>
      <c r="L26" s="109"/>
      <c r="M26" s="52"/>
      <c r="N26" s="109"/>
      <c r="O26" s="52"/>
      <c r="P26" s="109"/>
      <c r="Q26" s="52"/>
      <c r="R26" s="109"/>
      <c r="S26" s="52"/>
      <c r="T26" s="109"/>
      <c r="U26" s="52"/>
      <c r="V26" s="109"/>
      <c r="W26" s="52"/>
      <c r="X26" s="109"/>
      <c r="Y26" s="52"/>
      <c r="Z26" s="53"/>
    </row>
    <row r="27" spans="1:26" ht="18.95" customHeight="1">
      <c r="A27" s="22"/>
      <c r="B27" s="144" t="s">
        <v>42</v>
      </c>
      <c r="C27" s="4" t="s">
        <v>43</v>
      </c>
      <c r="D27" s="54" t="s">
        <v>21</v>
      </c>
      <c r="E27" s="13">
        <v>965</v>
      </c>
      <c r="F27" s="14">
        <v>61474</v>
      </c>
      <c r="G27" s="19">
        <v>704</v>
      </c>
      <c r="H27" s="18">
        <v>274486</v>
      </c>
      <c r="I27" s="13">
        <v>1951</v>
      </c>
      <c r="J27" s="14">
        <v>878006</v>
      </c>
      <c r="K27" s="19">
        <v>160</v>
      </c>
      <c r="L27" s="18">
        <v>56310</v>
      </c>
      <c r="M27" s="13">
        <v>5847</v>
      </c>
      <c r="N27" s="14">
        <v>1458549</v>
      </c>
      <c r="O27" s="19">
        <v>4545</v>
      </c>
      <c r="P27" s="18">
        <v>1524039</v>
      </c>
      <c r="Q27" s="13">
        <v>23039</v>
      </c>
      <c r="R27" s="14">
        <v>5321902</v>
      </c>
      <c r="S27" s="19">
        <v>32187</v>
      </c>
      <c r="T27" s="18">
        <v>7981022</v>
      </c>
      <c r="U27" s="13">
        <v>3141</v>
      </c>
      <c r="V27" s="14">
        <v>860039</v>
      </c>
      <c r="W27" s="19">
        <v>10075</v>
      </c>
      <c r="X27" s="18">
        <v>2036045</v>
      </c>
      <c r="Y27" s="55">
        <f>+W27+U27+S27+Q27+O27+M27+K27+I27+G27+E27</f>
        <v>82614</v>
      </c>
      <c r="Z27" s="56">
        <f aca="true" t="shared" si="7" ref="Z27:Z29">+X27+V27+T27+R27+P27+N27+L27+J27+H27+F27</f>
        <v>20451872</v>
      </c>
    </row>
    <row r="28" spans="1:26" ht="18.95" customHeight="1">
      <c r="A28" s="22"/>
      <c r="B28" s="145"/>
      <c r="C28" s="7"/>
      <c r="D28" s="57" t="s">
        <v>22</v>
      </c>
      <c r="E28" s="27">
        <v>1122</v>
      </c>
      <c r="F28" s="21">
        <v>88987</v>
      </c>
      <c r="G28" s="25">
        <v>595</v>
      </c>
      <c r="H28" s="26">
        <v>252173</v>
      </c>
      <c r="I28" s="27">
        <v>2012</v>
      </c>
      <c r="J28" s="21">
        <v>871396</v>
      </c>
      <c r="K28" s="25">
        <v>176</v>
      </c>
      <c r="L28" s="26">
        <v>59543</v>
      </c>
      <c r="M28" s="27">
        <v>4002</v>
      </c>
      <c r="N28" s="21">
        <v>1131981</v>
      </c>
      <c r="O28" s="25">
        <v>3875</v>
      </c>
      <c r="P28" s="26">
        <v>1321464</v>
      </c>
      <c r="Q28" s="27">
        <v>19934</v>
      </c>
      <c r="R28" s="21">
        <v>4558686</v>
      </c>
      <c r="S28" s="25">
        <v>31882</v>
      </c>
      <c r="T28" s="26">
        <v>7834458</v>
      </c>
      <c r="U28" s="27">
        <v>2965</v>
      </c>
      <c r="V28" s="21">
        <v>862126</v>
      </c>
      <c r="W28" s="25">
        <v>16050</v>
      </c>
      <c r="X28" s="26">
        <v>2099920</v>
      </c>
      <c r="Y28" s="58">
        <f aca="true" t="shared" si="8" ref="Y28:Y29">+W28+U28+S28+Q28+O28+M28+K28+I28+G28+E28</f>
        <v>82613</v>
      </c>
      <c r="Z28" s="59">
        <f t="shared" si="7"/>
        <v>19080734</v>
      </c>
    </row>
    <row r="29" spans="1:26" ht="18.95" customHeight="1">
      <c r="A29" s="22"/>
      <c r="B29" s="145"/>
      <c r="C29" s="7"/>
      <c r="D29" s="57" t="s">
        <v>24</v>
      </c>
      <c r="E29" s="27">
        <v>1795</v>
      </c>
      <c r="F29" s="21">
        <v>231602</v>
      </c>
      <c r="G29" s="25">
        <v>1550</v>
      </c>
      <c r="H29" s="26">
        <v>528031</v>
      </c>
      <c r="I29" s="27">
        <v>2284</v>
      </c>
      <c r="J29" s="21">
        <v>2343206</v>
      </c>
      <c r="K29" s="25">
        <v>541</v>
      </c>
      <c r="L29" s="26">
        <v>187106</v>
      </c>
      <c r="M29" s="27">
        <v>110470</v>
      </c>
      <c r="N29" s="21">
        <v>2483527</v>
      </c>
      <c r="O29" s="25">
        <v>4414</v>
      </c>
      <c r="P29" s="26">
        <v>1339437</v>
      </c>
      <c r="Q29" s="27">
        <v>65412</v>
      </c>
      <c r="R29" s="21">
        <v>12591893</v>
      </c>
      <c r="S29" s="25">
        <v>25706</v>
      </c>
      <c r="T29" s="26">
        <v>2257333</v>
      </c>
      <c r="U29" s="27">
        <v>7215</v>
      </c>
      <c r="V29" s="21">
        <v>2391621</v>
      </c>
      <c r="W29" s="25">
        <v>15348</v>
      </c>
      <c r="X29" s="26">
        <v>1873024</v>
      </c>
      <c r="Y29" s="58">
        <f t="shared" si="8"/>
        <v>234735</v>
      </c>
      <c r="Z29" s="59">
        <f t="shared" si="7"/>
        <v>26226780</v>
      </c>
    </row>
    <row r="30" spans="1:26" ht="18.95" customHeight="1" thickBot="1">
      <c r="A30" s="22" t="s">
        <v>29</v>
      </c>
      <c r="B30" s="145"/>
      <c r="C30" s="7"/>
      <c r="D30" s="60" t="s">
        <v>44</v>
      </c>
      <c r="E30" s="142">
        <v>55.5</v>
      </c>
      <c r="F30" s="143"/>
      <c r="G30" s="142">
        <v>43.4</v>
      </c>
      <c r="H30" s="143"/>
      <c r="I30" s="142">
        <v>85</v>
      </c>
      <c r="J30" s="143"/>
      <c r="K30" s="142">
        <v>39.4</v>
      </c>
      <c r="L30" s="143"/>
      <c r="M30" s="142">
        <v>50</v>
      </c>
      <c r="N30" s="143"/>
      <c r="O30" s="142">
        <v>103</v>
      </c>
      <c r="P30" s="143"/>
      <c r="Q30" s="142">
        <v>33.7</v>
      </c>
      <c r="R30" s="143"/>
      <c r="S30" s="142">
        <v>126.5</v>
      </c>
      <c r="T30" s="143"/>
      <c r="U30" s="142">
        <v>42.3</v>
      </c>
      <c r="V30" s="143"/>
      <c r="W30" s="142">
        <v>67.3</v>
      </c>
      <c r="X30" s="143"/>
      <c r="Y30" s="142">
        <v>60.8</v>
      </c>
      <c r="Z30" s="143"/>
    </row>
    <row r="31" spans="1:26" ht="18.95" customHeight="1">
      <c r="A31" s="22"/>
      <c r="B31" s="145"/>
      <c r="C31" s="4" t="s">
        <v>45</v>
      </c>
      <c r="D31" s="105" t="s">
        <v>21</v>
      </c>
      <c r="E31" s="124">
        <f>E20-E27</f>
        <v>14</v>
      </c>
      <c r="F31" s="125">
        <f aca="true" t="shared" si="9" ref="F31:Z33">F20-F27</f>
        <v>-922</v>
      </c>
      <c r="G31" s="126">
        <f t="shared" si="9"/>
        <v>-107</v>
      </c>
      <c r="H31" s="127">
        <f t="shared" si="9"/>
        <v>-68841</v>
      </c>
      <c r="I31" s="124">
        <f t="shared" si="9"/>
        <v>274</v>
      </c>
      <c r="J31" s="125">
        <f t="shared" si="9"/>
        <v>231721</v>
      </c>
      <c r="K31" s="126">
        <f t="shared" si="9"/>
        <v>584</v>
      </c>
      <c r="L31" s="127">
        <f t="shared" si="9"/>
        <v>1443393</v>
      </c>
      <c r="M31" s="124">
        <f t="shared" si="9"/>
        <v>4132</v>
      </c>
      <c r="N31" s="125">
        <f t="shared" si="9"/>
        <v>229865</v>
      </c>
      <c r="O31" s="126">
        <f t="shared" si="9"/>
        <v>-145</v>
      </c>
      <c r="P31" s="127">
        <f t="shared" si="9"/>
        <v>8466</v>
      </c>
      <c r="Q31" s="124">
        <f t="shared" si="9"/>
        <v>4137</v>
      </c>
      <c r="R31" s="125">
        <f t="shared" si="9"/>
        <v>-688529</v>
      </c>
      <c r="S31" s="126">
        <f t="shared" si="9"/>
        <v>3868</v>
      </c>
      <c r="T31" s="127">
        <f t="shared" si="9"/>
        <v>572731</v>
      </c>
      <c r="U31" s="124">
        <f t="shared" si="9"/>
        <v>-653</v>
      </c>
      <c r="V31" s="125">
        <f t="shared" si="9"/>
        <v>-366279</v>
      </c>
      <c r="W31" s="126">
        <f t="shared" si="9"/>
        <v>-2846</v>
      </c>
      <c r="X31" s="127">
        <f t="shared" si="9"/>
        <v>-661061</v>
      </c>
      <c r="Y31" s="124">
        <f t="shared" si="9"/>
        <v>9258</v>
      </c>
      <c r="Z31" s="125">
        <f t="shared" si="9"/>
        <v>700544</v>
      </c>
    </row>
    <row r="32" spans="1:26" ht="18.95" customHeight="1">
      <c r="A32" s="22" t="s">
        <v>46</v>
      </c>
      <c r="B32" s="145"/>
      <c r="C32" s="7"/>
      <c r="D32" s="112" t="s">
        <v>22</v>
      </c>
      <c r="E32" s="128">
        <f aca="true" t="shared" si="10" ref="E32:T33">E21-E28</f>
        <v>358</v>
      </c>
      <c r="F32" s="129">
        <f t="shared" si="10"/>
        <v>98563</v>
      </c>
      <c r="G32" s="130">
        <f t="shared" si="10"/>
        <v>51</v>
      </c>
      <c r="H32" s="131">
        <f t="shared" si="10"/>
        <v>-31579</v>
      </c>
      <c r="I32" s="128">
        <f t="shared" si="10"/>
        <v>404</v>
      </c>
      <c r="J32" s="129">
        <f t="shared" si="10"/>
        <v>222237</v>
      </c>
      <c r="K32" s="130">
        <f t="shared" si="10"/>
        <v>536</v>
      </c>
      <c r="L32" s="131">
        <f t="shared" si="10"/>
        <v>1481862</v>
      </c>
      <c r="M32" s="128">
        <f t="shared" si="10"/>
        <v>2374</v>
      </c>
      <c r="N32" s="129">
        <f t="shared" si="10"/>
        <v>258967</v>
      </c>
      <c r="O32" s="130">
        <f t="shared" si="10"/>
        <v>479</v>
      </c>
      <c r="P32" s="131">
        <f t="shared" si="10"/>
        <v>204782</v>
      </c>
      <c r="Q32" s="128">
        <f t="shared" si="10"/>
        <v>4994</v>
      </c>
      <c r="R32" s="129">
        <f t="shared" si="10"/>
        <v>-85067</v>
      </c>
      <c r="S32" s="130">
        <f t="shared" si="10"/>
        <v>3547</v>
      </c>
      <c r="T32" s="131">
        <f t="shared" si="10"/>
        <v>726544</v>
      </c>
      <c r="U32" s="128">
        <f t="shared" si="9"/>
        <v>-280</v>
      </c>
      <c r="V32" s="129">
        <f t="shared" si="9"/>
        <v>-373948</v>
      </c>
      <c r="W32" s="130">
        <f t="shared" si="9"/>
        <v>-9152</v>
      </c>
      <c r="X32" s="131">
        <f t="shared" si="9"/>
        <v>-733801</v>
      </c>
      <c r="Y32" s="128">
        <f t="shared" si="9"/>
        <v>3311</v>
      </c>
      <c r="Z32" s="129">
        <f t="shared" si="9"/>
        <v>1768560</v>
      </c>
    </row>
    <row r="33" spans="1:26" ht="18.95" customHeight="1">
      <c r="A33" s="22"/>
      <c r="B33" s="145"/>
      <c r="C33" s="7"/>
      <c r="D33" s="112" t="s">
        <v>24</v>
      </c>
      <c r="E33" s="128">
        <f t="shared" si="10"/>
        <v>655</v>
      </c>
      <c r="F33" s="129">
        <f t="shared" si="9"/>
        <v>270620</v>
      </c>
      <c r="G33" s="130">
        <f t="shared" si="9"/>
        <v>-705</v>
      </c>
      <c r="H33" s="131">
        <f t="shared" si="9"/>
        <v>-141773</v>
      </c>
      <c r="I33" s="128">
        <f t="shared" si="9"/>
        <v>-261</v>
      </c>
      <c r="J33" s="129">
        <f t="shared" si="9"/>
        <v>-749515</v>
      </c>
      <c r="K33" s="130">
        <f t="shared" si="9"/>
        <v>570</v>
      </c>
      <c r="L33" s="131">
        <f t="shared" si="9"/>
        <v>1713006</v>
      </c>
      <c r="M33" s="128">
        <f t="shared" si="9"/>
        <v>-95032</v>
      </c>
      <c r="N33" s="129">
        <f t="shared" si="9"/>
        <v>352076</v>
      </c>
      <c r="O33" s="130">
        <f t="shared" si="9"/>
        <v>-320</v>
      </c>
      <c r="P33" s="131">
        <f t="shared" si="9"/>
        <v>-162564</v>
      </c>
      <c r="Q33" s="128">
        <f t="shared" si="9"/>
        <v>-5626</v>
      </c>
      <c r="R33" s="129">
        <f t="shared" si="9"/>
        <v>-2503448</v>
      </c>
      <c r="S33" s="130">
        <f t="shared" si="9"/>
        <v>3696</v>
      </c>
      <c r="T33" s="131">
        <f t="shared" si="9"/>
        <v>210395</v>
      </c>
      <c r="U33" s="128">
        <f t="shared" si="9"/>
        <v>-2439</v>
      </c>
      <c r="V33" s="129">
        <f t="shared" si="9"/>
        <v>-979998</v>
      </c>
      <c r="W33" s="130">
        <f t="shared" si="9"/>
        <v>-5320</v>
      </c>
      <c r="X33" s="131">
        <f t="shared" si="9"/>
        <v>313185</v>
      </c>
      <c r="Y33" s="128">
        <f t="shared" si="9"/>
        <v>-104782</v>
      </c>
      <c r="Z33" s="129">
        <f t="shared" si="9"/>
        <v>-1678016</v>
      </c>
    </row>
    <row r="34" spans="1:26" ht="18.95" customHeight="1" thickBot="1">
      <c r="A34" s="22" t="s">
        <v>47</v>
      </c>
      <c r="B34" s="145"/>
      <c r="C34" s="69"/>
      <c r="D34" s="28" t="s">
        <v>44</v>
      </c>
      <c r="E34" s="136">
        <f>+E23-E30</f>
        <v>-9.971394186261804</v>
      </c>
      <c r="F34" s="135"/>
      <c r="G34" s="140">
        <f aca="true" t="shared" si="11" ref="G34">+G23-G30</f>
        <v>28.077860839562966</v>
      </c>
      <c r="H34" s="141"/>
      <c r="I34" s="136">
        <f aca="true" t="shared" si="12" ref="I34">+I23-I30</f>
        <v>24.535048383290075</v>
      </c>
      <c r="J34" s="135"/>
      <c r="K34" s="140">
        <f aca="true" t="shared" si="13" ref="K34">+K23-K30</f>
        <v>27.08401826484019</v>
      </c>
      <c r="L34" s="141"/>
      <c r="M34" s="136">
        <f aca="true" t="shared" si="14" ref="M34">+M23-M30</f>
        <v>9.967513777311709</v>
      </c>
      <c r="N34" s="135"/>
      <c r="O34" s="140">
        <f aca="true" t="shared" si="15" ref="O34">+O23-O30</f>
        <v>4.516580692704494</v>
      </c>
      <c r="P34" s="141"/>
      <c r="Q34" s="136">
        <f aca="true" t="shared" si="16" ref="Q34">+Q23-Q30</f>
        <v>10.710350823360947</v>
      </c>
      <c r="R34" s="135"/>
      <c r="S34" s="140">
        <f aca="true" t="shared" si="17" ref="S34">+S23-S30</f>
        <v>-3.628811578259814</v>
      </c>
      <c r="T34" s="141"/>
      <c r="U34" s="136">
        <f aca="true" t="shared" si="18" ref="U34">+U23-U30</f>
        <v>10.761852497692075</v>
      </c>
      <c r="V34" s="135"/>
      <c r="W34" s="140">
        <f aca="true" t="shared" si="19" ref="W34">+W23-W30</f>
        <v>4.319771863117879</v>
      </c>
      <c r="X34" s="141"/>
      <c r="Y34" s="136">
        <f aca="true" t="shared" si="20" ref="Y34">+Y23-Y30</f>
        <v>9.209974086276446</v>
      </c>
      <c r="Z34" s="135"/>
    </row>
    <row r="35" spans="1:26" ht="18.95" customHeight="1">
      <c r="A35" s="22"/>
      <c r="B35" s="145"/>
      <c r="C35" s="7" t="s">
        <v>48</v>
      </c>
      <c r="D35" s="70" t="s">
        <v>21</v>
      </c>
      <c r="E35" s="71">
        <f aca="true" t="shared" si="21" ref="E35:Z37">E20/E27*100</f>
        <v>101.45077720207254</v>
      </c>
      <c r="F35" s="72">
        <f t="shared" si="21"/>
        <v>98.50017893743697</v>
      </c>
      <c r="G35" s="73">
        <f t="shared" si="21"/>
        <v>84.80113636363636</v>
      </c>
      <c r="H35" s="74">
        <f t="shared" si="21"/>
        <v>74.92003235137675</v>
      </c>
      <c r="I35" s="71">
        <f t="shared" si="21"/>
        <v>114.0440799589954</v>
      </c>
      <c r="J35" s="72">
        <f t="shared" si="21"/>
        <v>126.39173308610647</v>
      </c>
      <c r="K35" s="73">
        <f t="shared" si="21"/>
        <v>465.00000000000006</v>
      </c>
      <c r="L35" s="74">
        <f t="shared" si="21"/>
        <v>2663.297815663292</v>
      </c>
      <c r="M35" s="71">
        <f t="shared" si="21"/>
        <v>170.6687190011972</v>
      </c>
      <c r="N35" s="72">
        <f t="shared" si="21"/>
        <v>115.75984077326164</v>
      </c>
      <c r="O35" s="73">
        <f t="shared" si="21"/>
        <v>96.80968096809681</v>
      </c>
      <c r="P35" s="74">
        <f t="shared" si="21"/>
        <v>100.55549759553398</v>
      </c>
      <c r="Q35" s="71">
        <f t="shared" si="21"/>
        <v>117.95650852901602</v>
      </c>
      <c r="R35" s="72">
        <f t="shared" si="21"/>
        <v>87.06235101661022</v>
      </c>
      <c r="S35" s="73">
        <f t="shared" si="21"/>
        <v>112.0172740547426</v>
      </c>
      <c r="T35" s="74">
        <f t="shared" si="21"/>
        <v>107.17616114828401</v>
      </c>
      <c r="U35" s="71">
        <f t="shared" si="21"/>
        <v>79.21044253422477</v>
      </c>
      <c r="V35" s="72">
        <f t="shared" si="21"/>
        <v>57.41134995040923</v>
      </c>
      <c r="W35" s="73">
        <f t="shared" si="21"/>
        <v>71.75186104218362</v>
      </c>
      <c r="X35" s="74">
        <f t="shared" si="21"/>
        <v>67.53210267945944</v>
      </c>
      <c r="Y35" s="71">
        <f t="shared" si="21"/>
        <v>111.20633306703465</v>
      </c>
      <c r="Z35" s="72">
        <f t="shared" si="21"/>
        <v>103.42532947595214</v>
      </c>
    </row>
    <row r="36" spans="1:26" ht="18.95" customHeight="1">
      <c r="A36" s="22" t="s">
        <v>49</v>
      </c>
      <c r="B36" s="145"/>
      <c r="C36" s="7" t="s">
        <v>62</v>
      </c>
      <c r="D36" s="60" t="s">
        <v>22</v>
      </c>
      <c r="E36" s="75">
        <f t="shared" si="21"/>
        <v>131.9073083778966</v>
      </c>
      <c r="F36" s="76">
        <f t="shared" si="21"/>
        <v>210.7611224111387</v>
      </c>
      <c r="G36" s="77">
        <f t="shared" si="21"/>
        <v>108.57142857142857</v>
      </c>
      <c r="H36" s="78">
        <f t="shared" si="21"/>
        <v>87.4772477624488</v>
      </c>
      <c r="I36" s="75">
        <f t="shared" si="21"/>
        <v>120.07952286282307</v>
      </c>
      <c r="J36" s="76">
        <f t="shared" si="21"/>
        <v>125.50355980518617</v>
      </c>
      <c r="K36" s="77">
        <f t="shared" si="21"/>
        <v>404.54545454545456</v>
      </c>
      <c r="L36" s="78">
        <f t="shared" si="21"/>
        <v>2588.7257948037554</v>
      </c>
      <c r="M36" s="75">
        <f t="shared" si="21"/>
        <v>159.32033983008495</v>
      </c>
      <c r="N36" s="76">
        <f t="shared" si="21"/>
        <v>122.87732744630873</v>
      </c>
      <c r="O36" s="77">
        <f t="shared" si="21"/>
        <v>112.36129032258064</v>
      </c>
      <c r="P36" s="78">
        <f t="shared" si="21"/>
        <v>115.49660073978558</v>
      </c>
      <c r="Q36" s="75">
        <f t="shared" si="21"/>
        <v>125.05267382361794</v>
      </c>
      <c r="R36" s="76">
        <f t="shared" si="21"/>
        <v>98.13395789927185</v>
      </c>
      <c r="S36" s="77">
        <f t="shared" si="21"/>
        <v>111.12539991217616</v>
      </c>
      <c r="T36" s="78">
        <f t="shared" si="21"/>
        <v>109.27369832093044</v>
      </c>
      <c r="U36" s="75">
        <f t="shared" si="21"/>
        <v>90.55649241146712</v>
      </c>
      <c r="V36" s="76">
        <f t="shared" si="21"/>
        <v>56.62490169650376</v>
      </c>
      <c r="W36" s="77">
        <f t="shared" si="21"/>
        <v>42.978193146417446</v>
      </c>
      <c r="X36" s="78">
        <f t="shared" si="21"/>
        <v>65.05576402910587</v>
      </c>
      <c r="Y36" s="75">
        <f t="shared" si="21"/>
        <v>104.00784380182296</v>
      </c>
      <c r="Z36" s="76">
        <f t="shared" si="21"/>
        <v>109.26882582189972</v>
      </c>
    </row>
    <row r="37" spans="1:26" ht="18.95" customHeight="1" thickBot="1">
      <c r="A37" s="22"/>
      <c r="B37" s="146"/>
      <c r="C37" s="69"/>
      <c r="D37" s="47" t="s">
        <v>24</v>
      </c>
      <c r="E37" s="79">
        <f t="shared" si="21"/>
        <v>136.49025069637884</v>
      </c>
      <c r="F37" s="80">
        <f t="shared" si="21"/>
        <v>216.8470047754337</v>
      </c>
      <c r="G37" s="81">
        <f t="shared" si="21"/>
        <v>54.516129032258064</v>
      </c>
      <c r="H37" s="82">
        <f t="shared" si="21"/>
        <v>73.15062941380336</v>
      </c>
      <c r="I37" s="79">
        <f t="shared" si="21"/>
        <v>88.57267950963222</v>
      </c>
      <c r="J37" s="80">
        <f t="shared" si="21"/>
        <v>68.01326899982331</v>
      </c>
      <c r="K37" s="81">
        <f t="shared" si="21"/>
        <v>205.3604436229205</v>
      </c>
      <c r="L37" s="82">
        <f t="shared" si="21"/>
        <v>1015.5270274603702</v>
      </c>
      <c r="M37" s="79">
        <f t="shared" si="21"/>
        <v>13.974834796777404</v>
      </c>
      <c r="N37" s="80">
        <f t="shared" si="21"/>
        <v>114.17645147405283</v>
      </c>
      <c r="O37" s="81">
        <f t="shared" si="21"/>
        <v>92.75033982782057</v>
      </c>
      <c r="P37" s="82">
        <f t="shared" si="21"/>
        <v>87.86325896626717</v>
      </c>
      <c r="Q37" s="79">
        <f t="shared" si="21"/>
        <v>91.3991316577998</v>
      </c>
      <c r="R37" s="80">
        <f t="shared" si="21"/>
        <v>80.1185731168459</v>
      </c>
      <c r="S37" s="81">
        <f t="shared" si="21"/>
        <v>114.37796623356415</v>
      </c>
      <c r="T37" s="82">
        <f t="shared" si="21"/>
        <v>109.32051230367873</v>
      </c>
      <c r="U37" s="79">
        <f t="shared" si="21"/>
        <v>66.1954261954262</v>
      </c>
      <c r="V37" s="80">
        <f t="shared" si="21"/>
        <v>59.02369146281957</v>
      </c>
      <c r="W37" s="81">
        <f t="shared" si="21"/>
        <v>65.33750325775345</v>
      </c>
      <c r="X37" s="82">
        <f t="shared" si="21"/>
        <v>116.72082151643546</v>
      </c>
      <c r="Y37" s="79">
        <f t="shared" si="21"/>
        <v>55.36157794960275</v>
      </c>
      <c r="Z37" s="80">
        <f t="shared" si="21"/>
        <v>93.60189851746955</v>
      </c>
    </row>
    <row r="38" ht="5.25" customHeight="1" thickBot="1">
      <c r="A38" s="22"/>
    </row>
    <row r="39" spans="1:26" ht="18.95" customHeight="1">
      <c r="A39" s="22" t="s">
        <v>50</v>
      </c>
      <c r="B39" s="137" t="s">
        <v>51</v>
      </c>
      <c r="C39" s="12" t="s">
        <v>43</v>
      </c>
      <c r="D39" s="104" t="s">
        <v>21</v>
      </c>
      <c r="E39" s="13">
        <f>+'(令和3年4月) '!E20</f>
        <v>1204</v>
      </c>
      <c r="F39" s="14">
        <f>+'(令和3年4月) '!F20</f>
        <v>92074</v>
      </c>
      <c r="G39" s="13">
        <f>+'(令和3年4月) '!G20</f>
        <v>789</v>
      </c>
      <c r="H39" s="14">
        <f>+'(令和3年4月) '!H20</f>
        <v>247717</v>
      </c>
      <c r="I39" s="13">
        <f>+'(令和3年4月) '!I20</f>
        <v>2618</v>
      </c>
      <c r="J39" s="14">
        <f>+'(令和3年4月) '!J20</f>
        <v>1269080</v>
      </c>
      <c r="K39" s="13">
        <f>+'(令和3年4月) '!K20</f>
        <v>942</v>
      </c>
      <c r="L39" s="14">
        <f>+'(令和3年4月) '!L20</f>
        <v>2117450</v>
      </c>
      <c r="M39" s="13">
        <f>+'(令和3年4月) '!M20</f>
        <v>7415</v>
      </c>
      <c r="N39" s="14">
        <f>+'(令和3年4月) '!N20</f>
        <v>1559699</v>
      </c>
      <c r="O39" s="13">
        <f>+'(令和3年4月) '!O20</f>
        <v>5132</v>
      </c>
      <c r="P39" s="14">
        <f>+'(令和3年4月) '!P20</f>
        <v>1775138</v>
      </c>
      <c r="Q39" s="13">
        <f>+'(令和3年4月) '!Q20</f>
        <v>29729</v>
      </c>
      <c r="R39" s="14">
        <f>+'(令和3年4月) '!R20</f>
        <v>5894967</v>
      </c>
      <c r="S39" s="25">
        <f>+'(令和3年4月) '!S20</f>
        <v>48013</v>
      </c>
      <c r="T39" s="26">
        <f>+'(令和3年4月) '!T20</f>
        <v>11077067</v>
      </c>
      <c r="U39" s="13">
        <f>+'(令和3年4月) '!U20</f>
        <v>3761</v>
      </c>
      <c r="V39" s="14">
        <f>+'(令和3年4月) '!V20</f>
        <v>857535</v>
      </c>
      <c r="W39" s="13">
        <f>+'(令和3年4月) '!W20</f>
        <v>9826</v>
      </c>
      <c r="X39" s="14">
        <f>+'(令和3年4月) '!X20</f>
        <v>2027866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138"/>
      <c r="C40" s="22"/>
      <c r="D40" s="103" t="s">
        <v>22</v>
      </c>
      <c r="E40" s="27">
        <f>+'(令和3年4月) '!E21</f>
        <v>1334</v>
      </c>
      <c r="F40" s="21">
        <f>+'(令和3年4月) '!F21</f>
        <v>143499</v>
      </c>
      <c r="G40" s="27">
        <f>+'(令和3年4月) '!G21</f>
        <v>1018</v>
      </c>
      <c r="H40" s="21">
        <f>+'(令和3年4月) '!H21</f>
        <v>231230</v>
      </c>
      <c r="I40" s="27">
        <f>+'(令和3年4月) '!I21</f>
        <v>2531</v>
      </c>
      <c r="J40" s="21">
        <f>+'(令和3年4月) '!J21</f>
        <v>1312824</v>
      </c>
      <c r="K40" s="27">
        <f>+'(令和3年4月) '!K21</f>
        <v>775</v>
      </c>
      <c r="L40" s="21">
        <f>+'(令和3年4月) '!L21</f>
        <v>1668752</v>
      </c>
      <c r="M40" s="27">
        <f>+'(令和3年4月) '!M21</f>
        <v>6891</v>
      </c>
      <c r="N40" s="21">
        <f>+'(令和3年4月) '!N21</f>
        <v>1479316</v>
      </c>
      <c r="O40" s="27">
        <f>+'(令和3年4月) '!O21</f>
        <v>4842</v>
      </c>
      <c r="P40" s="21">
        <f>+'(令和3年4月) '!P21</f>
        <v>1658452</v>
      </c>
      <c r="Q40" s="27">
        <f>+'(令和3年4月) '!Q21</f>
        <v>29836</v>
      </c>
      <c r="R40" s="21">
        <f>+'(令和3年4月) '!R21</f>
        <v>6170649</v>
      </c>
      <c r="S40" s="25">
        <f>+'(令和3年4月) '!S21</f>
        <v>46204</v>
      </c>
      <c r="T40" s="26">
        <f>+'(令和3年4月) '!T21</f>
        <v>10685446</v>
      </c>
      <c r="U40" s="27">
        <f>+'(令和3年4月) '!U21</f>
        <v>3867</v>
      </c>
      <c r="V40" s="21">
        <f>+'(令和3年4月) '!V21</f>
        <v>887394</v>
      </c>
      <c r="W40" s="27">
        <f>+'(令和3年4月) '!W21</f>
        <v>9342</v>
      </c>
      <c r="X40" s="21">
        <f>+'(令和3年4月) '!X21</f>
        <v>1913336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138"/>
      <c r="C41" s="22"/>
      <c r="D41" s="103" t="s">
        <v>24</v>
      </c>
      <c r="E41" s="27">
        <f>+'(令和3年4月) '!E22</f>
        <v>2951</v>
      </c>
      <c r="F41" s="21">
        <f>+'(令和3年4月) '!F22</f>
        <v>629220</v>
      </c>
      <c r="G41" s="27">
        <f>+'(令和3年4月) '!G22</f>
        <v>894</v>
      </c>
      <c r="H41" s="21">
        <f>+'(令和3年4月) '!H22</f>
        <v>401207</v>
      </c>
      <c r="I41" s="27">
        <f>+'(令和3年4月) '!I22</f>
        <v>2214</v>
      </c>
      <c r="J41" s="21">
        <f>+'(令和3年4月) '!J22</f>
        <v>1577597</v>
      </c>
      <c r="K41" s="27">
        <f>+'(令和3年4月) '!K22</f>
        <v>1079</v>
      </c>
      <c r="L41" s="21">
        <f>+'(令和3年4月) '!L22</f>
        <v>1941814</v>
      </c>
      <c r="M41" s="27">
        <f>+'(令和3年4月) '!M22</f>
        <v>11835.1</v>
      </c>
      <c r="N41" s="21">
        <f>+'(令和3年4月) '!N22</f>
        <v>2538137</v>
      </c>
      <c r="O41" s="27">
        <f>+'(令和3年4月) '!O22</f>
        <v>4048</v>
      </c>
      <c r="P41" s="21">
        <f>+'(令和3年4月) '!P22</f>
        <v>1170614</v>
      </c>
      <c r="Q41" s="27">
        <f>+'(令和3年4月) '!Q22</f>
        <v>57538</v>
      </c>
      <c r="R41" s="21">
        <f>+'(令和3年4月) '!R22</f>
        <v>9928691</v>
      </c>
      <c r="S41" s="25">
        <f>+'(令和3年4月) '!S22</f>
        <v>28776</v>
      </c>
      <c r="T41" s="26">
        <f>+'(令和3年4月) '!T22</f>
        <v>2474977</v>
      </c>
      <c r="U41" s="27">
        <f>+'(令和3年4月) '!U22</f>
        <v>4973</v>
      </c>
      <c r="V41" s="21">
        <f>+'(令和3年4月) '!V22</f>
        <v>1406041</v>
      </c>
      <c r="W41" s="27">
        <f>+'(令和3年4月) '!W22</f>
        <v>9697</v>
      </c>
      <c r="X41" s="21">
        <f>+'(令和3年4月) '!X22</f>
        <v>2177344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138"/>
      <c r="C42" s="22"/>
      <c r="D42" s="102" t="s">
        <v>44</v>
      </c>
      <c r="E42" s="134">
        <f>+'(令和3年4月) '!E23:F23</f>
        <v>42.07559681697613</v>
      </c>
      <c r="F42" s="135">
        <f>+'10品目別管理表 (令和3年2月) '!F23</f>
        <v>0</v>
      </c>
      <c r="G42" s="134">
        <f>+'(令和3年4月) '!G23:H23</f>
        <v>89.5884977689638</v>
      </c>
      <c r="H42" s="135">
        <f>+'10品目別管理表 (令和3年2月) '!H23</f>
        <v>0</v>
      </c>
      <c r="I42" s="134">
        <f>+'(令和3年4月) '!I23:J23</f>
        <v>118.61322275973278</v>
      </c>
      <c r="J42" s="135">
        <f>+'10品目別管理表 (令和3年2月) '!J23</f>
        <v>0</v>
      </c>
      <c r="K42" s="134">
        <f>+'(令和3年4月) '!K23:L23</f>
        <v>86.23807132094426</v>
      </c>
      <c r="L42" s="135">
        <f>+'10品目別管理表 (令和3年2月) '!L23</f>
        <v>0</v>
      </c>
      <c r="M42" s="134">
        <f>+'(令和3年4月) '!M23:N23</f>
        <v>61.80712168736121</v>
      </c>
      <c r="N42" s="135">
        <f>+'10品目別管理表 (令和3年2月) '!N23</f>
        <v>0</v>
      </c>
      <c r="O42" s="134">
        <f>+'(令和3年4月) '!O23:P23</f>
        <v>127.77350755828849</v>
      </c>
      <c r="P42" s="135">
        <f>+'10品目別管理表 (令和3年2月) '!P23</f>
        <v>0</v>
      </c>
      <c r="Q42" s="134">
        <f>+'(令和3年4月) '!Q23:R23</f>
        <v>51.71336047854284</v>
      </c>
      <c r="R42" s="135">
        <f>+'10品目別管理表 (令和3年2月) '!R23</f>
        <v>0</v>
      </c>
      <c r="S42" s="134">
        <f>+'(令和3年4月) '!S23:T23</f>
        <v>169.02032542202608</v>
      </c>
      <c r="T42" s="135">
        <f>+'10品目別管理表 (令和3年2月) '!T23</f>
        <v>0</v>
      </c>
      <c r="U42" s="134">
        <f>+'(令和3年4月) '!U23:V23</f>
        <v>75.88539594110625</v>
      </c>
      <c r="V42" s="135">
        <f>+'10品目別管理表 (令和3年2月) '!V23</f>
        <v>0</v>
      </c>
      <c r="W42" s="134">
        <f>+'(令和3年4月) '!W23:X23</f>
        <v>101.36435748281332</v>
      </c>
      <c r="X42" s="135">
        <f>+'10品目別管理表 (令和3年2月) '!X23</f>
        <v>0</v>
      </c>
      <c r="Y42" s="134">
        <f>+'(令和3年4月) '!Y23:Z23</f>
        <v>88.11187613468981</v>
      </c>
      <c r="Z42" s="135">
        <f>+'10品目別管理表 (令和3年2月) '!Z23</f>
        <v>0</v>
      </c>
    </row>
    <row r="43" spans="1:26" ht="18.95" customHeight="1">
      <c r="A43" s="22"/>
      <c r="B43" s="138"/>
      <c r="C43" s="12" t="s">
        <v>45</v>
      </c>
      <c r="D43" s="104" t="s">
        <v>21</v>
      </c>
      <c r="E43" s="124">
        <f aca="true" t="shared" si="22" ref="E43:Z46">E20-E39</f>
        <v>-225</v>
      </c>
      <c r="F43" s="127">
        <f t="shared" si="22"/>
        <v>-31522</v>
      </c>
      <c r="G43" s="124">
        <f t="shared" si="22"/>
        <v>-192</v>
      </c>
      <c r="H43" s="125">
        <f t="shared" si="22"/>
        <v>-42072</v>
      </c>
      <c r="I43" s="126">
        <f t="shared" si="22"/>
        <v>-393</v>
      </c>
      <c r="J43" s="127">
        <f t="shared" si="22"/>
        <v>-159353</v>
      </c>
      <c r="K43" s="124">
        <f t="shared" si="22"/>
        <v>-198</v>
      </c>
      <c r="L43" s="125">
        <f t="shared" si="22"/>
        <v>-617747</v>
      </c>
      <c r="M43" s="126">
        <f t="shared" si="22"/>
        <v>2564</v>
      </c>
      <c r="N43" s="127">
        <f t="shared" si="22"/>
        <v>128715</v>
      </c>
      <c r="O43" s="124">
        <f t="shared" si="22"/>
        <v>-732</v>
      </c>
      <c r="P43" s="125">
        <f t="shared" si="22"/>
        <v>-242633</v>
      </c>
      <c r="Q43" s="126">
        <f t="shared" si="22"/>
        <v>-2553</v>
      </c>
      <c r="R43" s="127">
        <f t="shared" si="22"/>
        <v>-1261594</v>
      </c>
      <c r="S43" s="124">
        <f t="shared" si="22"/>
        <v>-11958</v>
      </c>
      <c r="T43" s="125">
        <f t="shared" si="22"/>
        <v>-2523314</v>
      </c>
      <c r="U43" s="126">
        <f t="shared" si="22"/>
        <v>-1273</v>
      </c>
      <c r="V43" s="127">
        <f t="shared" si="22"/>
        <v>-363775</v>
      </c>
      <c r="W43" s="124">
        <f t="shared" si="22"/>
        <v>-2597</v>
      </c>
      <c r="X43" s="125">
        <f t="shared" si="22"/>
        <v>-652882</v>
      </c>
      <c r="Y43" s="124">
        <f t="shared" si="22"/>
        <v>-17557</v>
      </c>
      <c r="Z43" s="125">
        <f t="shared" si="22"/>
        <v>-5766177</v>
      </c>
    </row>
    <row r="44" spans="1:26" ht="18.95" customHeight="1">
      <c r="A44" s="22"/>
      <c r="B44" s="138"/>
      <c r="C44" s="22"/>
      <c r="D44" s="103" t="s">
        <v>22</v>
      </c>
      <c r="E44" s="128">
        <f t="shared" si="22"/>
        <v>146</v>
      </c>
      <c r="F44" s="131">
        <f t="shared" si="22"/>
        <v>44051</v>
      </c>
      <c r="G44" s="128">
        <f t="shared" si="22"/>
        <v>-372</v>
      </c>
      <c r="H44" s="129">
        <f t="shared" si="22"/>
        <v>-10636</v>
      </c>
      <c r="I44" s="130">
        <f t="shared" si="22"/>
        <v>-115</v>
      </c>
      <c r="J44" s="131">
        <f t="shared" si="22"/>
        <v>-219191</v>
      </c>
      <c r="K44" s="128">
        <f t="shared" si="22"/>
        <v>-63</v>
      </c>
      <c r="L44" s="129">
        <f t="shared" si="22"/>
        <v>-127347</v>
      </c>
      <c r="M44" s="130">
        <f t="shared" si="22"/>
        <v>-515</v>
      </c>
      <c r="N44" s="131">
        <f t="shared" si="22"/>
        <v>-88368</v>
      </c>
      <c r="O44" s="128">
        <f t="shared" si="22"/>
        <v>-488</v>
      </c>
      <c r="P44" s="129">
        <f t="shared" si="22"/>
        <v>-132206</v>
      </c>
      <c r="Q44" s="130">
        <f t="shared" si="22"/>
        <v>-4908</v>
      </c>
      <c r="R44" s="131">
        <f t="shared" si="22"/>
        <v>-1697030</v>
      </c>
      <c r="S44" s="128">
        <f t="shared" si="22"/>
        <v>-10775</v>
      </c>
      <c r="T44" s="129">
        <f t="shared" si="22"/>
        <v>-2124444</v>
      </c>
      <c r="U44" s="130">
        <f t="shared" si="22"/>
        <v>-1182</v>
      </c>
      <c r="V44" s="131">
        <f t="shared" si="22"/>
        <v>-399216</v>
      </c>
      <c r="W44" s="128">
        <f t="shared" si="22"/>
        <v>-2444</v>
      </c>
      <c r="X44" s="129">
        <f t="shared" si="22"/>
        <v>-547217</v>
      </c>
      <c r="Y44" s="128">
        <f t="shared" si="22"/>
        <v>-20716</v>
      </c>
      <c r="Z44" s="129">
        <f t="shared" si="22"/>
        <v>-5301604</v>
      </c>
    </row>
    <row r="45" spans="1:26" ht="18.95" customHeight="1">
      <c r="A45" s="22"/>
      <c r="B45" s="138"/>
      <c r="C45" s="22"/>
      <c r="D45" s="103" t="s">
        <v>24</v>
      </c>
      <c r="E45" s="128">
        <f t="shared" si="22"/>
        <v>-501</v>
      </c>
      <c r="F45" s="131">
        <f t="shared" si="22"/>
        <v>-126998</v>
      </c>
      <c r="G45" s="128">
        <f t="shared" si="22"/>
        <v>-49</v>
      </c>
      <c r="H45" s="129">
        <f t="shared" si="22"/>
        <v>-14949</v>
      </c>
      <c r="I45" s="130">
        <f t="shared" si="22"/>
        <v>-191</v>
      </c>
      <c r="J45" s="131">
        <f t="shared" si="22"/>
        <v>16094</v>
      </c>
      <c r="K45" s="128">
        <f t="shared" si="22"/>
        <v>32</v>
      </c>
      <c r="L45" s="129">
        <f t="shared" si="22"/>
        <v>-41702</v>
      </c>
      <c r="M45" s="130">
        <f t="shared" si="22"/>
        <v>3602.8999999999996</v>
      </c>
      <c r="N45" s="131">
        <f t="shared" si="22"/>
        <v>297466</v>
      </c>
      <c r="O45" s="128">
        <f t="shared" si="22"/>
        <v>46</v>
      </c>
      <c r="P45" s="129">
        <f t="shared" si="22"/>
        <v>6259</v>
      </c>
      <c r="Q45" s="130">
        <f t="shared" si="22"/>
        <v>2248</v>
      </c>
      <c r="R45" s="131">
        <f t="shared" si="22"/>
        <v>159754</v>
      </c>
      <c r="S45" s="128">
        <f t="shared" si="22"/>
        <v>626</v>
      </c>
      <c r="T45" s="129">
        <f t="shared" si="22"/>
        <v>-7249</v>
      </c>
      <c r="U45" s="130">
        <f t="shared" si="22"/>
        <v>-197</v>
      </c>
      <c r="V45" s="131">
        <f t="shared" si="22"/>
        <v>5582</v>
      </c>
      <c r="W45" s="128">
        <f t="shared" si="22"/>
        <v>331</v>
      </c>
      <c r="X45" s="129">
        <f t="shared" si="22"/>
        <v>8865</v>
      </c>
      <c r="Y45" s="128">
        <f t="shared" si="22"/>
        <v>5947.899999999994</v>
      </c>
      <c r="Z45" s="129">
        <f t="shared" si="22"/>
        <v>303122</v>
      </c>
    </row>
    <row r="46" spans="1:38" ht="18.95" customHeight="1" thickBot="1">
      <c r="A46" s="22"/>
      <c r="B46" s="138"/>
      <c r="C46" s="46"/>
      <c r="D46" s="102" t="s">
        <v>44</v>
      </c>
      <c r="E46" s="134">
        <f>E23-E42</f>
        <v>3.4530089967620654</v>
      </c>
      <c r="F46" s="135"/>
      <c r="G46" s="134">
        <f>G23-G42</f>
        <v>-18.11063692940084</v>
      </c>
      <c r="H46" s="135"/>
      <c r="I46" s="134">
        <f>I23-I42</f>
        <v>-9.078174376442703</v>
      </c>
      <c r="J46" s="135"/>
      <c r="K46" s="134">
        <f>K23-K42</f>
        <v>-19.75405305610407</v>
      </c>
      <c r="L46" s="135"/>
      <c r="M46" s="134">
        <f>M23-M42</f>
        <v>-1.8396079100495015</v>
      </c>
      <c r="N46" s="135"/>
      <c r="O46" s="134">
        <f t="shared" si="22"/>
        <v>-20.256926865583992</v>
      </c>
      <c r="P46" s="135"/>
      <c r="Q46" s="134">
        <f t="shared" si="22"/>
        <v>-7.303009655181889</v>
      </c>
      <c r="R46" s="135"/>
      <c r="S46" s="134">
        <f t="shared" si="22"/>
        <v>-46.14913700028589</v>
      </c>
      <c r="T46" s="135"/>
      <c r="U46" s="134">
        <f t="shared" si="22"/>
        <v>-22.82354344341418</v>
      </c>
      <c r="V46" s="135"/>
      <c r="W46" s="134">
        <f t="shared" si="22"/>
        <v>-29.744585619695442</v>
      </c>
      <c r="X46" s="135"/>
      <c r="Y46" s="134">
        <f t="shared" si="22"/>
        <v>-18.101902048413365</v>
      </c>
      <c r="Z46" s="135"/>
      <c r="AA46" s="132"/>
      <c r="AB46" s="133"/>
      <c r="AC46" s="132"/>
      <c r="AD46" s="133"/>
      <c r="AE46" s="132"/>
      <c r="AF46" s="133"/>
      <c r="AG46" s="108"/>
      <c r="AH46" s="109"/>
      <c r="AI46" s="108"/>
      <c r="AJ46" s="109"/>
      <c r="AK46" s="108"/>
      <c r="AL46" s="109"/>
    </row>
    <row r="47" spans="1:26" ht="18.95" customHeight="1">
      <c r="A47" s="22"/>
      <c r="B47" s="138"/>
      <c r="C47" s="22" t="s">
        <v>48</v>
      </c>
      <c r="D47" s="54" t="s">
        <v>21</v>
      </c>
      <c r="E47" s="83">
        <f aca="true" t="shared" si="23" ref="E47:Z49">E20/E39*100</f>
        <v>81.31229235880399</v>
      </c>
      <c r="F47" s="84">
        <f t="shared" si="23"/>
        <v>65.76449377674479</v>
      </c>
      <c r="G47" s="83">
        <f t="shared" si="23"/>
        <v>75.66539923954373</v>
      </c>
      <c r="H47" s="85">
        <f t="shared" si="23"/>
        <v>83.01610305308074</v>
      </c>
      <c r="I47" s="86">
        <f t="shared" si="23"/>
        <v>84.98854087089381</v>
      </c>
      <c r="J47" s="84">
        <f t="shared" si="23"/>
        <v>87.44342358243767</v>
      </c>
      <c r="K47" s="83">
        <f t="shared" si="23"/>
        <v>78.98089171974523</v>
      </c>
      <c r="L47" s="85">
        <f t="shared" si="23"/>
        <v>70.82589907671964</v>
      </c>
      <c r="M47" s="86">
        <f t="shared" si="23"/>
        <v>134.57855697909642</v>
      </c>
      <c r="N47" s="84">
        <f t="shared" si="23"/>
        <v>108.25255385814827</v>
      </c>
      <c r="O47" s="83">
        <f t="shared" si="23"/>
        <v>85.73655494933749</v>
      </c>
      <c r="P47" s="85">
        <f t="shared" si="23"/>
        <v>86.33159788140415</v>
      </c>
      <c r="Q47" s="86">
        <f t="shared" si="23"/>
        <v>91.41242557771872</v>
      </c>
      <c r="R47" s="84">
        <f t="shared" si="23"/>
        <v>78.59879453099568</v>
      </c>
      <c r="S47" s="83">
        <f t="shared" si="23"/>
        <v>75.09424530856226</v>
      </c>
      <c r="T47" s="85">
        <f t="shared" si="23"/>
        <v>77.22037792133965</v>
      </c>
      <c r="U47" s="86">
        <f t="shared" si="23"/>
        <v>66.15261898431268</v>
      </c>
      <c r="V47" s="84">
        <f t="shared" si="23"/>
        <v>57.578990944976006</v>
      </c>
      <c r="W47" s="83">
        <f t="shared" si="23"/>
        <v>73.57012008955832</v>
      </c>
      <c r="X47" s="85">
        <f t="shared" si="23"/>
        <v>67.80448017768433</v>
      </c>
      <c r="Y47" s="83">
        <f t="shared" si="23"/>
        <v>83.95580696159153</v>
      </c>
      <c r="Z47" s="85">
        <f t="shared" si="23"/>
        <v>78.57920360102031</v>
      </c>
    </row>
    <row r="48" spans="1:26" ht="18.95" customHeight="1">
      <c r="A48" s="22"/>
      <c r="B48" s="138"/>
      <c r="C48" s="22"/>
      <c r="D48" s="57" t="s">
        <v>22</v>
      </c>
      <c r="E48" s="75">
        <f t="shared" si="23"/>
        <v>110.94452773613193</v>
      </c>
      <c r="F48" s="78">
        <f t="shared" si="23"/>
        <v>130.69777489738607</v>
      </c>
      <c r="G48" s="75">
        <f t="shared" si="23"/>
        <v>63.45776031434185</v>
      </c>
      <c r="H48" s="76">
        <f t="shared" si="23"/>
        <v>95.40025083250443</v>
      </c>
      <c r="I48" s="77">
        <f t="shared" si="23"/>
        <v>95.45634136704861</v>
      </c>
      <c r="J48" s="78">
        <f t="shared" si="23"/>
        <v>83.30385489601044</v>
      </c>
      <c r="K48" s="75">
        <f t="shared" si="23"/>
        <v>91.87096774193549</v>
      </c>
      <c r="L48" s="76">
        <f t="shared" si="23"/>
        <v>92.36872824721708</v>
      </c>
      <c r="M48" s="77">
        <f t="shared" si="23"/>
        <v>92.52648381947468</v>
      </c>
      <c r="N48" s="78">
        <f t="shared" si="23"/>
        <v>94.02642843043677</v>
      </c>
      <c r="O48" s="75">
        <f t="shared" si="23"/>
        <v>89.9215200330442</v>
      </c>
      <c r="P48" s="76">
        <f t="shared" si="23"/>
        <v>92.02834932816867</v>
      </c>
      <c r="Q48" s="77">
        <f t="shared" si="23"/>
        <v>83.55007373642579</v>
      </c>
      <c r="R48" s="78">
        <f t="shared" si="23"/>
        <v>72.4983547111495</v>
      </c>
      <c r="S48" s="75">
        <f t="shared" si="23"/>
        <v>76.67950826768245</v>
      </c>
      <c r="T48" s="76">
        <f t="shared" si="23"/>
        <v>80.11834040432191</v>
      </c>
      <c r="U48" s="77">
        <f t="shared" si="23"/>
        <v>69.43366951124904</v>
      </c>
      <c r="V48" s="78">
        <f t="shared" si="23"/>
        <v>55.01254234308548</v>
      </c>
      <c r="W48" s="75">
        <f t="shared" si="23"/>
        <v>73.83857846285592</v>
      </c>
      <c r="X48" s="76">
        <f t="shared" si="23"/>
        <v>71.39984822320805</v>
      </c>
      <c r="Y48" s="75">
        <f t="shared" si="23"/>
        <v>80.57389347336834</v>
      </c>
      <c r="Z48" s="76">
        <f t="shared" si="23"/>
        <v>79.7268759183719</v>
      </c>
    </row>
    <row r="49" spans="1:26" ht="18.95" customHeight="1" thickBot="1">
      <c r="A49" s="46"/>
      <c r="B49" s="139"/>
      <c r="C49" s="46"/>
      <c r="D49" s="47" t="s">
        <v>24</v>
      </c>
      <c r="E49" s="79">
        <f t="shared" si="23"/>
        <v>83.02270416807862</v>
      </c>
      <c r="F49" s="82">
        <f t="shared" si="23"/>
        <v>79.81659832808874</v>
      </c>
      <c r="G49" s="79">
        <f t="shared" si="23"/>
        <v>94.51901565995526</v>
      </c>
      <c r="H49" s="80">
        <f t="shared" si="23"/>
        <v>96.27399322544223</v>
      </c>
      <c r="I49" s="81">
        <f t="shared" si="23"/>
        <v>91.37308039747064</v>
      </c>
      <c r="J49" s="82">
        <f t="shared" si="23"/>
        <v>101.02015914076917</v>
      </c>
      <c r="K49" s="79">
        <f t="shared" si="23"/>
        <v>102.96570898980536</v>
      </c>
      <c r="L49" s="80">
        <f t="shared" si="23"/>
        <v>97.85242046869577</v>
      </c>
      <c r="M49" s="81">
        <f t="shared" si="23"/>
        <v>130.44249731730193</v>
      </c>
      <c r="N49" s="82">
        <f t="shared" si="23"/>
        <v>111.71985594158235</v>
      </c>
      <c r="O49" s="79">
        <f t="shared" si="23"/>
        <v>101.13636363636364</v>
      </c>
      <c r="P49" s="80">
        <f t="shared" si="23"/>
        <v>100.5346766739506</v>
      </c>
      <c r="Q49" s="81">
        <f t="shared" si="23"/>
        <v>103.90698321109528</v>
      </c>
      <c r="R49" s="82">
        <f t="shared" si="23"/>
        <v>101.60901371590676</v>
      </c>
      <c r="S49" s="79">
        <f t="shared" si="23"/>
        <v>102.17542396441479</v>
      </c>
      <c r="T49" s="80">
        <f t="shared" si="23"/>
        <v>99.70710838929008</v>
      </c>
      <c r="U49" s="81">
        <f t="shared" si="23"/>
        <v>96.03860848582345</v>
      </c>
      <c r="V49" s="82">
        <f t="shared" si="23"/>
        <v>100.39700122542656</v>
      </c>
      <c r="W49" s="79">
        <f t="shared" si="23"/>
        <v>103.41342683304116</v>
      </c>
      <c r="X49" s="80">
        <f t="shared" si="23"/>
        <v>100.40714742365009</v>
      </c>
      <c r="Y49" s="79">
        <f t="shared" si="23"/>
        <v>104.79649627313714</v>
      </c>
      <c r="Z49" s="80">
        <f t="shared" si="23"/>
        <v>101.25021230619507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K58" sqref="K58"/>
    </sheetView>
  </sheetViews>
  <sheetFormatPr defaultColWidth="9.140625" defaultRowHeight="15"/>
  <cols>
    <col min="1" max="1" width="2.57421875" style="122" customWidth="1"/>
    <col min="2" max="2" width="3.140625" style="122" customWidth="1"/>
    <col min="3" max="3" width="12.57421875" style="122" customWidth="1"/>
    <col min="4" max="4" width="7.28125" style="122" customWidth="1"/>
    <col min="5" max="5" width="7.57421875" style="122" customWidth="1"/>
    <col min="6" max="6" width="10.140625" style="122" customWidth="1"/>
    <col min="7" max="7" width="7.57421875" style="122" customWidth="1"/>
    <col min="8" max="8" width="10.140625" style="122" customWidth="1"/>
    <col min="9" max="9" width="7.57421875" style="122" customWidth="1"/>
    <col min="10" max="10" width="10.140625" style="122" customWidth="1"/>
    <col min="11" max="11" width="7.57421875" style="122" customWidth="1"/>
    <col min="12" max="12" width="10.140625" style="122" customWidth="1"/>
    <col min="13" max="13" width="7.57421875" style="122" customWidth="1"/>
    <col min="14" max="14" width="10.140625" style="122" customWidth="1"/>
    <col min="15" max="15" width="7.57421875" style="122" customWidth="1"/>
    <col min="16" max="16" width="10.140625" style="122" customWidth="1"/>
    <col min="17" max="17" width="8.140625" style="122" customWidth="1"/>
    <col min="18" max="18" width="11.140625" style="122" customWidth="1"/>
    <col min="19" max="19" width="8.140625" style="122" customWidth="1"/>
    <col min="20" max="20" width="11.140625" style="122" customWidth="1"/>
    <col min="21" max="21" width="8.140625" style="122" customWidth="1"/>
    <col min="22" max="22" width="11.140625" style="122" customWidth="1"/>
    <col min="23" max="23" width="7.57421875" style="122" customWidth="1"/>
    <col min="24" max="24" width="10.421875" style="122" bestFit="1" customWidth="1"/>
    <col min="25" max="25" width="8.57421875" style="122" customWidth="1"/>
    <col min="26" max="26" width="11.57421875" style="122" customWidth="1"/>
    <col min="27" max="16384" width="9.00390625" style="122" customWidth="1"/>
  </cols>
  <sheetData>
    <row r="1" spans="1:26" ht="29.25" thickBot="1">
      <c r="A1" s="167" t="s">
        <v>65</v>
      </c>
      <c r="B1" s="168"/>
      <c r="C1" s="168"/>
      <c r="D1" s="168"/>
      <c r="E1" s="169" t="s">
        <v>0</v>
      </c>
      <c r="F1" s="170"/>
      <c r="G1" s="170"/>
      <c r="H1" s="170"/>
      <c r="J1" s="171" t="s">
        <v>1</v>
      </c>
      <c r="K1" s="168"/>
      <c r="L1" s="1" t="s">
        <v>2</v>
      </c>
      <c r="M1" s="1" t="s">
        <v>3</v>
      </c>
      <c r="N1" s="1" t="s">
        <v>4</v>
      </c>
      <c r="O1" s="171" t="s">
        <v>5</v>
      </c>
      <c r="P1" s="168"/>
      <c r="Q1" s="168"/>
      <c r="R1" s="1"/>
      <c r="S1" s="1"/>
      <c r="T1" s="1"/>
      <c r="V1" s="1"/>
      <c r="W1" s="1"/>
      <c r="X1" s="121" t="s">
        <v>6</v>
      </c>
      <c r="Y1" s="1"/>
      <c r="Z1" s="1"/>
    </row>
    <row r="2" spans="1:26" ht="15">
      <c r="A2" s="4"/>
      <c r="B2" s="5"/>
      <c r="C2" s="5"/>
      <c r="D2" s="6"/>
      <c r="E2" s="172" t="s">
        <v>7</v>
      </c>
      <c r="F2" s="173"/>
      <c r="G2" s="166" t="s">
        <v>8</v>
      </c>
      <c r="H2" s="166"/>
      <c r="I2" s="164" t="s">
        <v>9</v>
      </c>
      <c r="J2" s="165"/>
      <c r="K2" s="166" t="s">
        <v>10</v>
      </c>
      <c r="L2" s="166"/>
      <c r="M2" s="164" t="s">
        <v>11</v>
      </c>
      <c r="N2" s="165"/>
      <c r="O2" s="166" t="s">
        <v>12</v>
      </c>
      <c r="P2" s="166"/>
      <c r="Q2" s="164" t="s">
        <v>13</v>
      </c>
      <c r="R2" s="165"/>
      <c r="S2" s="166" t="s">
        <v>14</v>
      </c>
      <c r="T2" s="166"/>
      <c r="U2" s="164" t="s">
        <v>15</v>
      </c>
      <c r="V2" s="165"/>
      <c r="W2" s="166" t="s">
        <v>16</v>
      </c>
      <c r="X2" s="166"/>
      <c r="Y2" s="158" t="s">
        <v>17</v>
      </c>
      <c r="Z2" s="159"/>
    </row>
    <row r="3" spans="1:26" ht="18.75">
      <c r="A3" s="7"/>
      <c r="C3" s="162"/>
      <c r="D3" s="163"/>
      <c r="E3" s="155" t="s">
        <v>53</v>
      </c>
      <c r="F3" s="156"/>
      <c r="G3" s="157" t="s">
        <v>54</v>
      </c>
      <c r="H3" s="157"/>
      <c r="I3" s="155" t="s">
        <v>55</v>
      </c>
      <c r="J3" s="156"/>
      <c r="K3" s="157" t="s">
        <v>56</v>
      </c>
      <c r="L3" s="157"/>
      <c r="M3" s="155" t="s">
        <v>57</v>
      </c>
      <c r="N3" s="156"/>
      <c r="O3" s="157">
        <v>26</v>
      </c>
      <c r="P3" s="157"/>
      <c r="Q3" s="155" t="s">
        <v>58</v>
      </c>
      <c r="R3" s="156"/>
      <c r="S3" s="157" t="s">
        <v>59</v>
      </c>
      <c r="T3" s="157"/>
      <c r="U3" s="155" t="s">
        <v>60</v>
      </c>
      <c r="V3" s="156"/>
      <c r="W3" s="157">
        <v>40</v>
      </c>
      <c r="X3" s="157"/>
      <c r="Y3" s="160"/>
      <c r="Z3" s="16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19" t="s">
        <v>21</v>
      </c>
      <c r="E5" s="13">
        <v>960</v>
      </c>
      <c r="F5" s="14">
        <v>50076</v>
      </c>
      <c r="G5" s="15">
        <v>54</v>
      </c>
      <c r="H5" s="16">
        <v>10200</v>
      </c>
      <c r="I5" s="13">
        <v>1018</v>
      </c>
      <c r="J5" s="14">
        <v>931111</v>
      </c>
      <c r="K5" s="17">
        <v>842</v>
      </c>
      <c r="L5" s="18">
        <v>2049510</v>
      </c>
      <c r="M5" s="13">
        <v>486</v>
      </c>
      <c r="N5" s="87">
        <v>199613</v>
      </c>
      <c r="O5" s="19">
        <v>709</v>
      </c>
      <c r="P5" s="18">
        <v>45867</v>
      </c>
      <c r="Q5" s="13">
        <v>13910</v>
      </c>
      <c r="R5" s="14">
        <v>2187395</v>
      </c>
      <c r="S5" s="19">
        <v>17422</v>
      </c>
      <c r="T5" s="18">
        <v>7599592</v>
      </c>
      <c r="U5" s="13">
        <v>3315</v>
      </c>
      <c r="V5" s="14">
        <v>818330</v>
      </c>
      <c r="W5" s="13">
        <v>415</v>
      </c>
      <c r="X5" s="18">
        <v>61464</v>
      </c>
      <c r="Y5" s="20">
        <v>39131</v>
      </c>
      <c r="Z5" s="21">
        <v>13953158</v>
      </c>
    </row>
    <row r="6" spans="1:26" ht="18.95" customHeight="1">
      <c r="A6" s="7"/>
      <c r="B6" s="22"/>
      <c r="C6" s="117"/>
      <c r="D6" s="115" t="s">
        <v>22</v>
      </c>
      <c r="E6" s="23">
        <v>977</v>
      </c>
      <c r="F6" s="24">
        <v>69008</v>
      </c>
      <c r="G6" s="25">
        <v>54</v>
      </c>
      <c r="H6" s="26">
        <v>10200</v>
      </c>
      <c r="I6" s="27">
        <v>1058</v>
      </c>
      <c r="J6" s="21">
        <v>1021913</v>
      </c>
      <c r="K6" s="25">
        <v>702</v>
      </c>
      <c r="L6" s="26">
        <v>1609857</v>
      </c>
      <c r="M6" s="27">
        <v>455</v>
      </c>
      <c r="N6" s="88">
        <v>186845</v>
      </c>
      <c r="O6" s="25">
        <v>698</v>
      </c>
      <c r="P6" s="26">
        <v>37672</v>
      </c>
      <c r="Q6" s="27">
        <v>13583</v>
      </c>
      <c r="R6" s="21">
        <v>2074125</v>
      </c>
      <c r="S6" s="25">
        <v>16925</v>
      </c>
      <c r="T6" s="26">
        <v>7413663</v>
      </c>
      <c r="U6" s="27">
        <v>3620</v>
      </c>
      <c r="V6" s="21">
        <v>865099</v>
      </c>
      <c r="W6" s="27">
        <v>728</v>
      </c>
      <c r="X6" s="26">
        <v>142872</v>
      </c>
      <c r="Y6" s="20">
        <v>38800</v>
      </c>
      <c r="Z6" s="21">
        <v>13431254</v>
      </c>
    </row>
    <row r="7" spans="1:26" ht="18.95" customHeight="1" thickBot="1">
      <c r="A7" s="7" t="s">
        <v>23</v>
      </c>
      <c r="B7" s="22"/>
      <c r="C7" s="118"/>
      <c r="D7" s="28" t="s">
        <v>24</v>
      </c>
      <c r="E7" s="23">
        <v>2329</v>
      </c>
      <c r="F7" s="24">
        <v>500044</v>
      </c>
      <c r="G7" s="29">
        <v>108</v>
      </c>
      <c r="H7" s="30">
        <v>65638</v>
      </c>
      <c r="I7" s="31">
        <v>1686</v>
      </c>
      <c r="J7" s="32">
        <v>1323631</v>
      </c>
      <c r="K7" s="89">
        <v>905</v>
      </c>
      <c r="L7" s="30">
        <v>1821436</v>
      </c>
      <c r="M7" s="23">
        <v>1004</v>
      </c>
      <c r="N7" s="24">
        <v>246008</v>
      </c>
      <c r="O7" s="33">
        <v>2015</v>
      </c>
      <c r="P7" s="34">
        <v>386907</v>
      </c>
      <c r="Q7" s="23">
        <v>31379</v>
      </c>
      <c r="R7" s="24">
        <v>4450699</v>
      </c>
      <c r="S7" s="33">
        <v>23980</v>
      </c>
      <c r="T7" s="34">
        <v>1789980</v>
      </c>
      <c r="U7" s="23">
        <v>2683</v>
      </c>
      <c r="V7" s="24">
        <v>1225730</v>
      </c>
      <c r="W7" s="23">
        <v>1132</v>
      </c>
      <c r="X7" s="34">
        <v>252969</v>
      </c>
      <c r="Y7" s="31">
        <v>67221</v>
      </c>
      <c r="Z7" s="24">
        <v>12063042</v>
      </c>
    </row>
    <row r="8" spans="1:26" ht="18.95" customHeight="1">
      <c r="A8" s="7"/>
      <c r="B8" s="22" t="s">
        <v>25</v>
      </c>
      <c r="C8" s="2" t="s">
        <v>26</v>
      </c>
      <c r="D8" s="119" t="s">
        <v>21</v>
      </c>
      <c r="E8" s="13">
        <v>184</v>
      </c>
      <c r="F8" s="14">
        <v>32306</v>
      </c>
      <c r="G8" s="15">
        <v>0</v>
      </c>
      <c r="H8" s="16">
        <v>0</v>
      </c>
      <c r="I8" s="13">
        <v>177</v>
      </c>
      <c r="J8" s="14">
        <v>101032</v>
      </c>
      <c r="K8" s="17">
        <v>0</v>
      </c>
      <c r="L8" s="18">
        <v>0</v>
      </c>
      <c r="M8" s="13">
        <v>4658</v>
      </c>
      <c r="N8" s="87">
        <v>924223</v>
      </c>
      <c r="O8" s="19">
        <v>0</v>
      </c>
      <c r="P8" s="18">
        <v>0</v>
      </c>
      <c r="Q8" s="13">
        <v>8059</v>
      </c>
      <c r="R8" s="14">
        <v>1913980</v>
      </c>
      <c r="S8" s="19">
        <v>30280</v>
      </c>
      <c r="T8" s="18">
        <v>3408009</v>
      </c>
      <c r="U8" s="13">
        <v>442</v>
      </c>
      <c r="V8" s="14">
        <v>38485</v>
      </c>
      <c r="W8" s="13">
        <v>234</v>
      </c>
      <c r="X8" s="18">
        <v>36956</v>
      </c>
      <c r="Y8" s="13">
        <v>44034</v>
      </c>
      <c r="Z8" s="14">
        <v>6454991</v>
      </c>
    </row>
    <row r="9" spans="1:26" ht="18.95" customHeight="1">
      <c r="A9" s="7" t="s">
        <v>27</v>
      </c>
      <c r="B9" s="22"/>
      <c r="C9" s="117"/>
      <c r="D9" s="115" t="s">
        <v>22</v>
      </c>
      <c r="E9" s="23">
        <v>240</v>
      </c>
      <c r="F9" s="24">
        <v>46064</v>
      </c>
      <c r="G9" s="25">
        <v>0</v>
      </c>
      <c r="H9" s="26">
        <v>0</v>
      </c>
      <c r="I9" s="27">
        <v>135</v>
      </c>
      <c r="J9" s="21">
        <v>83310</v>
      </c>
      <c r="K9" s="25">
        <v>0</v>
      </c>
      <c r="L9" s="26">
        <v>0</v>
      </c>
      <c r="M9" s="27">
        <v>3885</v>
      </c>
      <c r="N9" s="88">
        <v>778933</v>
      </c>
      <c r="O9" s="25">
        <v>0</v>
      </c>
      <c r="P9" s="26">
        <v>0</v>
      </c>
      <c r="Q9" s="27">
        <v>8722</v>
      </c>
      <c r="R9" s="21">
        <v>1997698</v>
      </c>
      <c r="S9" s="25">
        <v>29257</v>
      </c>
      <c r="T9" s="26">
        <v>3264608</v>
      </c>
      <c r="U9" s="27">
        <v>240</v>
      </c>
      <c r="V9" s="21">
        <v>20915</v>
      </c>
      <c r="W9" s="27">
        <v>207</v>
      </c>
      <c r="X9" s="26">
        <v>32664</v>
      </c>
      <c r="Y9" s="20">
        <v>42686</v>
      </c>
      <c r="Z9" s="21">
        <v>6224192</v>
      </c>
    </row>
    <row r="10" spans="1:26" ht="18.95" customHeight="1" thickBot="1">
      <c r="A10" s="7"/>
      <c r="B10" s="22"/>
      <c r="C10" s="118"/>
      <c r="D10" s="28" t="s">
        <v>24</v>
      </c>
      <c r="E10" s="35">
        <v>180</v>
      </c>
      <c r="F10" s="36">
        <v>23888</v>
      </c>
      <c r="G10" s="29">
        <v>0</v>
      </c>
      <c r="H10" s="30">
        <v>0</v>
      </c>
      <c r="I10" s="37">
        <v>139</v>
      </c>
      <c r="J10" s="38">
        <v>60096</v>
      </c>
      <c r="K10" s="89">
        <v>14</v>
      </c>
      <c r="L10" s="30">
        <v>218</v>
      </c>
      <c r="M10" s="35">
        <v>6211</v>
      </c>
      <c r="N10" s="36">
        <v>1455148</v>
      </c>
      <c r="O10" s="29">
        <v>0</v>
      </c>
      <c r="P10" s="30">
        <v>0</v>
      </c>
      <c r="Q10" s="35">
        <v>12080</v>
      </c>
      <c r="R10" s="36">
        <v>1466198</v>
      </c>
      <c r="S10" s="29">
        <v>4379</v>
      </c>
      <c r="T10" s="30">
        <v>578628</v>
      </c>
      <c r="U10" s="35">
        <v>2183</v>
      </c>
      <c r="V10" s="36">
        <v>161375</v>
      </c>
      <c r="W10" s="35">
        <v>138</v>
      </c>
      <c r="X10" s="30">
        <v>19413</v>
      </c>
      <c r="Y10" s="37">
        <v>25324</v>
      </c>
      <c r="Z10" s="36">
        <v>3764964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133</v>
      </c>
      <c r="J11" s="14">
        <v>69108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2291</v>
      </c>
      <c r="R11" s="14">
        <v>555329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2518</v>
      </c>
      <c r="Z11" s="14">
        <v>715157</v>
      </c>
    </row>
    <row r="12" spans="1:26" ht="18.95" customHeight="1">
      <c r="A12" s="7"/>
      <c r="B12" s="7"/>
      <c r="C12" s="117"/>
      <c r="D12" s="116" t="s">
        <v>22</v>
      </c>
      <c r="E12" s="23">
        <v>1</v>
      </c>
      <c r="F12" s="24">
        <v>300</v>
      </c>
      <c r="G12" s="25">
        <v>75</v>
      </c>
      <c r="H12" s="26">
        <v>75000</v>
      </c>
      <c r="I12" s="27">
        <v>55</v>
      </c>
      <c r="J12" s="21">
        <v>30756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2139</v>
      </c>
      <c r="R12" s="21">
        <v>559225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2289</v>
      </c>
      <c r="Z12" s="21">
        <v>681001</v>
      </c>
    </row>
    <row r="13" spans="1:26" ht="18.95" customHeight="1" thickBot="1">
      <c r="A13" s="7"/>
      <c r="B13" s="7"/>
      <c r="C13" s="118"/>
      <c r="D13" s="40" t="s">
        <v>24</v>
      </c>
      <c r="E13" s="35">
        <v>2</v>
      </c>
      <c r="F13" s="36">
        <v>600</v>
      </c>
      <c r="G13" s="29">
        <v>195</v>
      </c>
      <c r="H13" s="30">
        <v>195000</v>
      </c>
      <c r="I13" s="37">
        <v>100</v>
      </c>
      <c r="J13" s="38">
        <v>68083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5814</v>
      </c>
      <c r="R13" s="36">
        <v>1540522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6161.1</v>
      </c>
      <c r="Z13" s="36">
        <v>1826671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1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1541</v>
      </c>
      <c r="N14" s="87">
        <v>58941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1541</v>
      </c>
      <c r="Z14" s="14">
        <v>58941</v>
      </c>
    </row>
    <row r="15" spans="1:26" ht="18.95" customHeight="1">
      <c r="A15" s="7"/>
      <c r="B15" s="22"/>
      <c r="C15" s="117"/>
      <c r="D15" s="11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1782</v>
      </c>
      <c r="N15" s="88">
        <v>133656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1782</v>
      </c>
      <c r="Z15" s="24">
        <v>133656</v>
      </c>
    </row>
    <row r="16" spans="1:26" ht="18.95" customHeight="1" thickBot="1">
      <c r="A16" s="7" t="s">
        <v>34</v>
      </c>
      <c r="B16" s="22"/>
      <c r="C16" s="11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3229</v>
      </c>
      <c r="N16" s="36">
        <v>389593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3229</v>
      </c>
      <c r="Z16" s="36">
        <v>389593</v>
      </c>
    </row>
    <row r="17" spans="1:26" ht="18.95" customHeight="1">
      <c r="A17" s="7"/>
      <c r="B17" s="22"/>
      <c r="C17" s="2" t="s">
        <v>35</v>
      </c>
      <c r="D17" s="119" t="s">
        <v>21</v>
      </c>
      <c r="E17" s="13">
        <v>60</v>
      </c>
      <c r="F17" s="14">
        <v>9692</v>
      </c>
      <c r="G17" s="19">
        <v>660</v>
      </c>
      <c r="H17" s="18">
        <v>162517</v>
      </c>
      <c r="I17" s="13">
        <v>1290</v>
      </c>
      <c r="J17" s="14">
        <v>167829</v>
      </c>
      <c r="K17" s="19">
        <v>100</v>
      </c>
      <c r="L17" s="18">
        <v>67940</v>
      </c>
      <c r="M17" s="13">
        <v>715</v>
      </c>
      <c r="N17" s="87">
        <v>361922</v>
      </c>
      <c r="O17" s="19">
        <v>4423</v>
      </c>
      <c r="P17" s="18">
        <v>1729271</v>
      </c>
      <c r="Q17" s="13">
        <v>5469</v>
      </c>
      <c r="R17" s="14">
        <v>1238263</v>
      </c>
      <c r="S17" s="19">
        <v>311</v>
      </c>
      <c r="T17" s="18">
        <v>69466</v>
      </c>
      <c r="U17" s="13">
        <v>0</v>
      </c>
      <c r="V17" s="14">
        <v>0</v>
      </c>
      <c r="W17" s="13">
        <v>9177</v>
      </c>
      <c r="X17" s="18">
        <v>1929446</v>
      </c>
      <c r="Y17" s="41">
        <v>22205</v>
      </c>
      <c r="Z17" s="42">
        <v>5736346</v>
      </c>
    </row>
    <row r="18" spans="1:26" ht="18.95" customHeight="1">
      <c r="A18" s="7" t="s">
        <v>36</v>
      </c>
      <c r="B18" s="22"/>
      <c r="C18" s="117"/>
      <c r="D18" s="115" t="s">
        <v>22</v>
      </c>
      <c r="E18" s="27">
        <v>116</v>
      </c>
      <c r="F18" s="21">
        <v>28127</v>
      </c>
      <c r="G18" s="25">
        <v>889</v>
      </c>
      <c r="H18" s="26">
        <v>146030</v>
      </c>
      <c r="I18" s="27">
        <v>1283</v>
      </c>
      <c r="J18" s="21">
        <v>176845</v>
      </c>
      <c r="K18" s="25">
        <v>73</v>
      </c>
      <c r="L18" s="26">
        <v>58895</v>
      </c>
      <c r="M18" s="27">
        <v>754</v>
      </c>
      <c r="N18" s="21">
        <v>364882</v>
      </c>
      <c r="O18" s="25">
        <v>4144</v>
      </c>
      <c r="P18" s="26">
        <v>1620780</v>
      </c>
      <c r="Q18" s="27">
        <v>5392</v>
      </c>
      <c r="R18" s="21">
        <v>1539601</v>
      </c>
      <c r="S18" s="25">
        <v>22</v>
      </c>
      <c r="T18" s="26">
        <v>7175</v>
      </c>
      <c r="U18" s="27">
        <v>3</v>
      </c>
      <c r="V18" s="21">
        <v>660</v>
      </c>
      <c r="W18" s="27">
        <v>8407</v>
      </c>
      <c r="X18" s="26">
        <v>1737800</v>
      </c>
      <c r="Y18" s="23">
        <v>21083</v>
      </c>
      <c r="Z18" s="24">
        <v>5680795</v>
      </c>
    </row>
    <row r="19" spans="1:26" ht="18.95" customHeight="1" thickBot="1">
      <c r="A19" s="7"/>
      <c r="B19" s="22"/>
      <c r="C19" s="118"/>
      <c r="D19" s="43" t="s">
        <v>24</v>
      </c>
      <c r="E19" s="23">
        <v>440</v>
      </c>
      <c r="F19" s="24">
        <v>104688</v>
      </c>
      <c r="G19" s="33">
        <v>591</v>
      </c>
      <c r="H19" s="34">
        <v>140569</v>
      </c>
      <c r="I19" s="23">
        <v>289</v>
      </c>
      <c r="J19" s="24">
        <v>125787</v>
      </c>
      <c r="K19" s="90">
        <v>160</v>
      </c>
      <c r="L19" s="34">
        <v>120160</v>
      </c>
      <c r="M19" s="23">
        <v>1372</v>
      </c>
      <c r="N19" s="24">
        <v>428388</v>
      </c>
      <c r="O19" s="33">
        <v>2033</v>
      </c>
      <c r="P19" s="34">
        <v>783707</v>
      </c>
      <c r="Q19" s="23">
        <v>8265</v>
      </c>
      <c r="R19" s="24">
        <v>2471272</v>
      </c>
      <c r="S19" s="33">
        <v>417</v>
      </c>
      <c r="T19" s="34">
        <v>106369</v>
      </c>
      <c r="U19" s="23">
        <v>76</v>
      </c>
      <c r="V19" s="24">
        <v>15470</v>
      </c>
      <c r="W19" s="23">
        <v>8427</v>
      </c>
      <c r="X19" s="34">
        <v>1904962</v>
      </c>
      <c r="Y19" s="35">
        <v>22070</v>
      </c>
      <c r="Z19" s="36">
        <v>6201372</v>
      </c>
    </row>
    <row r="20" spans="1:28" ht="18.95" customHeight="1">
      <c r="A20" s="7"/>
      <c r="B20" s="22"/>
      <c r="C20" s="2" t="s">
        <v>17</v>
      </c>
      <c r="D20" s="119" t="s">
        <v>21</v>
      </c>
      <c r="E20" s="13">
        <v>1204</v>
      </c>
      <c r="F20" s="14">
        <v>92074</v>
      </c>
      <c r="G20" s="19">
        <v>789</v>
      </c>
      <c r="H20" s="18">
        <v>247717</v>
      </c>
      <c r="I20" s="13">
        <v>2618</v>
      </c>
      <c r="J20" s="14">
        <v>1269080</v>
      </c>
      <c r="K20" s="19">
        <v>942</v>
      </c>
      <c r="L20" s="18">
        <v>2117450</v>
      </c>
      <c r="M20" s="13">
        <v>7415</v>
      </c>
      <c r="N20" s="14">
        <v>1559699</v>
      </c>
      <c r="O20" s="19">
        <v>5132</v>
      </c>
      <c r="P20" s="18">
        <v>1775138</v>
      </c>
      <c r="Q20" s="13">
        <v>29729</v>
      </c>
      <c r="R20" s="14">
        <v>5894967</v>
      </c>
      <c r="S20" s="19">
        <v>48013</v>
      </c>
      <c r="T20" s="18">
        <v>11077067</v>
      </c>
      <c r="U20" s="13">
        <v>3761</v>
      </c>
      <c r="V20" s="14">
        <v>857535</v>
      </c>
      <c r="W20" s="13">
        <v>9826</v>
      </c>
      <c r="X20" s="18">
        <v>2027866</v>
      </c>
      <c r="Y20" s="31">
        <v>109429</v>
      </c>
      <c r="Z20" s="32">
        <v>26918593</v>
      </c>
      <c r="AA20" s="3"/>
      <c r="AB20" s="3"/>
    </row>
    <row r="21" spans="1:28" ht="18.95" customHeight="1">
      <c r="A21" s="7" t="s">
        <v>37</v>
      </c>
      <c r="B21" s="22"/>
      <c r="C21" s="117"/>
      <c r="D21" s="115" t="s">
        <v>22</v>
      </c>
      <c r="E21" s="27">
        <v>1334</v>
      </c>
      <c r="F21" s="21">
        <v>143499</v>
      </c>
      <c r="G21" s="25">
        <v>1018</v>
      </c>
      <c r="H21" s="26">
        <v>231230</v>
      </c>
      <c r="I21" s="27">
        <v>2531</v>
      </c>
      <c r="J21" s="21">
        <v>1312824</v>
      </c>
      <c r="K21" s="25">
        <v>775</v>
      </c>
      <c r="L21" s="26">
        <v>1668752</v>
      </c>
      <c r="M21" s="27">
        <v>6891</v>
      </c>
      <c r="N21" s="21">
        <v>1479316</v>
      </c>
      <c r="O21" s="25">
        <v>4842</v>
      </c>
      <c r="P21" s="26">
        <v>1658452</v>
      </c>
      <c r="Q21" s="27">
        <v>29836</v>
      </c>
      <c r="R21" s="21">
        <v>6170649</v>
      </c>
      <c r="S21" s="25">
        <v>46204</v>
      </c>
      <c r="T21" s="26">
        <v>10685446</v>
      </c>
      <c r="U21" s="27">
        <v>3867</v>
      </c>
      <c r="V21" s="21">
        <v>887394</v>
      </c>
      <c r="W21" s="27">
        <v>9342</v>
      </c>
      <c r="X21" s="26">
        <v>1913336</v>
      </c>
      <c r="Y21" s="23">
        <v>106640</v>
      </c>
      <c r="Z21" s="24">
        <v>26150898</v>
      </c>
      <c r="AA21" s="3"/>
      <c r="AB21" s="3"/>
    </row>
    <row r="22" spans="1:28" ht="18.95" customHeight="1" thickBot="1">
      <c r="A22" s="7"/>
      <c r="B22" s="22"/>
      <c r="C22" s="118"/>
      <c r="D22" s="43" t="s">
        <v>24</v>
      </c>
      <c r="E22" s="23">
        <v>2951</v>
      </c>
      <c r="F22" s="24">
        <v>629220</v>
      </c>
      <c r="G22" s="33">
        <v>894</v>
      </c>
      <c r="H22" s="34">
        <v>401207</v>
      </c>
      <c r="I22" s="23">
        <v>2214</v>
      </c>
      <c r="J22" s="24">
        <v>1577597</v>
      </c>
      <c r="K22" s="33">
        <v>1079</v>
      </c>
      <c r="L22" s="34">
        <v>1941814</v>
      </c>
      <c r="M22" s="23">
        <v>11835.1</v>
      </c>
      <c r="N22" s="24">
        <v>2538137</v>
      </c>
      <c r="O22" s="33">
        <v>4048</v>
      </c>
      <c r="P22" s="34">
        <v>1170614</v>
      </c>
      <c r="Q22" s="23">
        <v>57538</v>
      </c>
      <c r="R22" s="24">
        <v>9928691</v>
      </c>
      <c r="S22" s="33">
        <v>28776</v>
      </c>
      <c r="T22" s="34">
        <v>2474977</v>
      </c>
      <c r="U22" s="23">
        <v>4973</v>
      </c>
      <c r="V22" s="24">
        <v>1406041</v>
      </c>
      <c r="W22" s="23">
        <v>9697</v>
      </c>
      <c r="X22" s="34">
        <v>2177344</v>
      </c>
      <c r="Y22" s="23">
        <v>124005.1</v>
      </c>
      <c r="Z22" s="24">
        <v>24245642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51">
        <f>(E20+E21)/(E22+E41)*100</f>
        <v>42.07559681697613</v>
      </c>
      <c r="F23" s="152"/>
      <c r="G23" s="151">
        <f>(G20+G21)/(G22+G41)*100</f>
        <v>89.5884977689638</v>
      </c>
      <c r="H23" s="152"/>
      <c r="I23" s="151">
        <f>(I20+I21)/(I22+I41)*100</f>
        <v>118.61322275973278</v>
      </c>
      <c r="J23" s="152"/>
      <c r="K23" s="151">
        <f>(K20+K21)/(K22+K41)*100</f>
        <v>86.23807132094426</v>
      </c>
      <c r="L23" s="152"/>
      <c r="M23" s="151">
        <f>(M20+M21)/(M22+M41)*100</f>
        <v>61.80712168736121</v>
      </c>
      <c r="N23" s="152"/>
      <c r="O23" s="151">
        <f>(O20+O21)/(O22+O41)*100</f>
        <v>127.77350755828849</v>
      </c>
      <c r="P23" s="152"/>
      <c r="Q23" s="151">
        <f>(Q20+Q21)/(Q22+Q41)*100</f>
        <v>51.71336047854284</v>
      </c>
      <c r="R23" s="152"/>
      <c r="S23" s="151">
        <f>(S20+S21)/(S22+S41)*100</f>
        <v>169.02032542202608</v>
      </c>
      <c r="T23" s="152"/>
      <c r="U23" s="151">
        <f>(U20+U21)/(U22+U41)*100</f>
        <v>75.88539594110625</v>
      </c>
      <c r="V23" s="152"/>
      <c r="W23" s="151">
        <f>(W20+W21)/(W22+W41)*100</f>
        <v>101.36435748281332</v>
      </c>
      <c r="X23" s="152"/>
      <c r="Y23" s="151">
        <f>(Y20+Y21)/(Y22+Y41)*100</f>
        <v>88.11187613468981</v>
      </c>
      <c r="Z23" s="152"/>
    </row>
    <row r="24" spans="1:26" ht="18.95" customHeight="1">
      <c r="A24" s="7"/>
      <c r="B24" s="22"/>
      <c r="C24" s="45" t="s">
        <v>39</v>
      </c>
      <c r="D24" s="43" t="s">
        <v>40</v>
      </c>
      <c r="E24" s="153">
        <v>213223</v>
      </c>
      <c r="F24" s="154"/>
      <c r="G24" s="147">
        <v>448777</v>
      </c>
      <c r="H24" s="148"/>
      <c r="I24" s="149">
        <v>712555</v>
      </c>
      <c r="J24" s="150"/>
      <c r="K24" s="147">
        <v>1799642</v>
      </c>
      <c r="L24" s="148"/>
      <c r="M24" s="149">
        <v>214458</v>
      </c>
      <c r="N24" s="150"/>
      <c r="O24" s="147">
        <v>289183</v>
      </c>
      <c r="P24" s="148"/>
      <c r="Q24" s="149">
        <v>172559</v>
      </c>
      <c r="R24" s="150"/>
      <c r="S24" s="147">
        <v>86008</v>
      </c>
      <c r="T24" s="148"/>
      <c r="U24" s="149">
        <v>282735</v>
      </c>
      <c r="V24" s="150"/>
      <c r="W24" s="147">
        <v>224538</v>
      </c>
      <c r="X24" s="148"/>
      <c r="Y24" s="149">
        <v>195521</v>
      </c>
      <c r="Z24" s="15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2.3797408332399232</v>
      </c>
      <c r="F25" s="49"/>
      <c r="G25" s="50">
        <f>G22/Y22*100</f>
        <v>0.7209380904495056</v>
      </c>
      <c r="H25" s="51"/>
      <c r="I25" s="48">
        <f>I22/Y22*100</f>
        <v>1.7854104387642118</v>
      </c>
      <c r="J25" s="49"/>
      <c r="K25" s="50">
        <f>K22/Y22*100</f>
        <v>0.8701255029027032</v>
      </c>
      <c r="L25" s="51"/>
      <c r="M25" s="48">
        <f>M22/Y22*100</f>
        <v>9.544042946620744</v>
      </c>
      <c r="N25" s="49"/>
      <c r="O25" s="50">
        <f>O22/Y22*100</f>
        <v>3.2643818681650996</v>
      </c>
      <c r="P25" s="51"/>
      <c r="Q25" s="48">
        <f>Q22/Y22*100</f>
        <v>46.3997045282815</v>
      </c>
      <c r="R25" s="49"/>
      <c r="S25" s="50">
        <f>S22/Y22*100</f>
        <v>23.205497193260598</v>
      </c>
      <c r="T25" s="51"/>
      <c r="U25" s="48">
        <f>U22/Y22*100</f>
        <v>4.010318930431088</v>
      </c>
      <c r="V25" s="49"/>
      <c r="W25" s="50">
        <f>W22/Y22*100</f>
        <v>7.819839667884628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14"/>
      <c r="E26" s="52"/>
      <c r="F26" s="114"/>
      <c r="G26" s="52"/>
      <c r="H26" s="114"/>
      <c r="I26" s="52"/>
      <c r="J26" s="114"/>
      <c r="K26" s="52"/>
      <c r="L26" s="114"/>
      <c r="M26" s="52"/>
      <c r="N26" s="114"/>
      <c r="O26" s="52"/>
      <c r="P26" s="114"/>
      <c r="Q26" s="52"/>
      <c r="R26" s="114"/>
      <c r="S26" s="52"/>
      <c r="T26" s="114"/>
      <c r="U26" s="52"/>
      <c r="V26" s="114"/>
      <c r="W26" s="52"/>
      <c r="X26" s="114"/>
      <c r="Y26" s="52"/>
      <c r="Z26" s="53"/>
    </row>
    <row r="27" spans="1:26" ht="18.95" customHeight="1">
      <c r="A27" s="22"/>
      <c r="B27" s="144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145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145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45"/>
      <c r="C30" s="7"/>
      <c r="D30" s="60" t="s">
        <v>44</v>
      </c>
      <c r="E30" s="142">
        <v>64.7</v>
      </c>
      <c r="F30" s="143"/>
      <c r="G30" s="142">
        <v>55.6</v>
      </c>
      <c r="H30" s="143"/>
      <c r="I30" s="142">
        <v>86.4</v>
      </c>
      <c r="J30" s="143"/>
      <c r="K30" s="142">
        <v>68.4</v>
      </c>
      <c r="L30" s="143"/>
      <c r="M30" s="142">
        <v>60.3</v>
      </c>
      <c r="N30" s="143"/>
      <c r="O30" s="142">
        <v>134</v>
      </c>
      <c r="P30" s="143"/>
      <c r="Q30" s="142">
        <v>44.3</v>
      </c>
      <c r="R30" s="143"/>
      <c r="S30" s="142">
        <v>142.3</v>
      </c>
      <c r="T30" s="143"/>
      <c r="U30" s="142">
        <v>48.7</v>
      </c>
      <c r="V30" s="143"/>
      <c r="W30" s="142">
        <v>51.3</v>
      </c>
      <c r="X30" s="143"/>
      <c r="Y30" s="142">
        <v>68.6</v>
      </c>
      <c r="Z30" s="143"/>
    </row>
    <row r="31" spans="1:26" ht="18.95" customHeight="1">
      <c r="A31" s="22"/>
      <c r="B31" s="145"/>
      <c r="C31" s="4" t="s">
        <v>45</v>
      </c>
      <c r="D31" s="119" t="s">
        <v>21</v>
      </c>
      <c r="E31" s="124">
        <f>E20-E27</f>
        <v>-57</v>
      </c>
      <c r="F31" s="125">
        <f aca="true" t="shared" si="0" ref="F31:Z33">F20-F27</f>
        <v>-5630</v>
      </c>
      <c r="G31" s="126">
        <f t="shared" si="0"/>
        <v>-12</v>
      </c>
      <c r="H31" s="127">
        <f t="shared" si="0"/>
        <v>-50759</v>
      </c>
      <c r="I31" s="124">
        <f t="shared" si="0"/>
        <v>594</v>
      </c>
      <c r="J31" s="125">
        <f t="shared" si="0"/>
        <v>314870</v>
      </c>
      <c r="K31" s="126">
        <f t="shared" si="0"/>
        <v>522</v>
      </c>
      <c r="L31" s="127">
        <f t="shared" si="0"/>
        <v>2011982</v>
      </c>
      <c r="M31" s="124">
        <f t="shared" si="0"/>
        <v>1764</v>
      </c>
      <c r="N31" s="125">
        <f t="shared" si="0"/>
        <v>325155</v>
      </c>
      <c r="O31" s="126">
        <f t="shared" si="0"/>
        <v>111</v>
      </c>
      <c r="P31" s="127">
        <f t="shared" si="0"/>
        <v>58444</v>
      </c>
      <c r="Q31" s="124">
        <f t="shared" si="0"/>
        <v>2073</v>
      </c>
      <c r="R31" s="125">
        <f t="shared" si="0"/>
        <v>5322156</v>
      </c>
      <c r="S31" s="126">
        <f t="shared" si="0"/>
        <v>11977</v>
      </c>
      <c r="T31" s="127">
        <f t="shared" si="0"/>
        <v>1653147</v>
      </c>
      <c r="U31" s="124">
        <f t="shared" si="0"/>
        <v>381</v>
      </c>
      <c r="V31" s="125">
        <f t="shared" si="0"/>
        <v>-249911</v>
      </c>
      <c r="W31" s="126">
        <f t="shared" si="0"/>
        <v>-590</v>
      </c>
      <c r="X31" s="127">
        <f t="shared" si="0"/>
        <v>466595</v>
      </c>
      <c r="Y31" s="124">
        <f t="shared" si="0"/>
        <v>16763</v>
      </c>
      <c r="Z31" s="125">
        <f t="shared" si="0"/>
        <v>4546049</v>
      </c>
    </row>
    <row r="32" spans="1:26" ht="18.95" customHeight="1">
      <c r="A32" s="22" t="s">
        <v>46</v>
      </c>
      <c r="B32" s="145"/>
      <c r="C32" s="7"/>
      <c r="D32" s="115" t="s">
        <v>22</v>
      </c>
      <c r="E32" s="128">
        <f aca="true" t="shared" si="1" ref="E32:T33">E21-E28</f>
        <v>57</v>
      </c>
      <c r="F32" s="129">
        <f t="shared" si="1"/>
        <v>20850</v>
      </c>
      <c r="G32" s="130">
        <f t="shared" si="1"/>
        <v>215</v>
      </c>
      <c r="H32" s="131">
        <f t="shared" si="1"/>
        <v>-81715</v>
      </c>
      <c r="I32" s="128">
        <f t="shared" si="1"/>
        <v>474</v>
      </c>
      <c r="J32" s="129">
        <f t="shared" si="1"/>
        <v>343318</v>
      </c>
      <c r="K32" s="130">
        <f t="shared" si="1"/>
        <v>601</v>
      </c>
      <c r="L32" s="131">
        <f t="shared" si="1"/>
        <v>1598782</v>
      </c>
      <c r="M32" s="128">
        <f t="shared" si="1"/>
        <v>1796</v>
      </c>
      <c r="N32" s="129">
        <f t="shared" si="1"/>
        <v>324932</v>
      </c>
      <c r="O32" s="130">
        <f t="shared" si="1"/>
        <v>-192</v>
      </c>
      <c r="P32" s="131">
        <f t="shared" si="1"/>
        <v>-13704</v>
      </c>
      <c r="Q32" s="128">
        <f t="shared" si="1"/>
        <v>2313</v>
      </c>
      <c r="R32" s="129">
        <f t="shared" si="1"/>
        <v>-122533</v>
      </c>
      <c r="S32" s="130">
        <f t="shared" si="1"/>
        <v>10628</v>
      </c>
      <c r="T32" s="131">
        <f t="shared" si="1"/>
        <v>1520484</v>
      </c>
      <c r="U32" s="128">
        <f t="shared" si="0"/>
        <v>309</v>
      </c>
      <c r="V32" s="129">
        <f t="shared" si="0"/>
        <v>-159917</v>
      </c>
      <c r="W32" s="130">
        <f t="shared" si="0"/>
        <v>-3203</v>
      </c>
      <c r="X32" s="131">
        <f t="shared" si="0"/>
        <v>338732</v>
      </c>
      <c r="Y32" s="128">
        <f t="shared" si="0"/>
        <v>12998</v>
      </c>
      <c r="Z32" s="129">
        <f t="shared" si="0"/>
        <v>3769229</v>
      </c>
    </row>
    <row r="33" spans="1:26" ht="18.95" customHeight="1">
      <c r="A33" s="22"/>
      <c r="B33" s="145"/>
      <c r="C33" s="7"/>
      <c r="D33" s="115" t="s">
        <v>24</v>
      </c>
      <c r="E33" s="128">
        <f t="shared" si="1"/>
        <v>999</v>
      </c>
      <c r="F33" s="129">
        <f t="shared" si="0"/>
        <v>370105</v>
      </c>
      <c r="G33" s="130">
        <f t="shared" si="0"/>
        <v>-547</v>
      </c>
      <c r="H33" s="131">
        <f t="shared" si="0"/>
        <v>-104511</v>
      </c>
      <c r="I33" s="128">
        <f t="shared" si="0"/>
        <v>-131</v>
      </c>
      <c r="J33" s="129">
        <f t="shared" si="0"/>
        <v>-758999</v>
      </c>
      <c r="K33" s="130">
        <f t="shared" si="0"/>
        <v>522</v>
      </c>
      <c r="L33" s="131">
        <f t="shared" si="0"/>
        <v>1751475</v>
      </c>
      <c r="M33" s="128">
        <f t="shared" si="0"/>
        <v>2640.1000000000004</v>
      </c>
      <c r="N33" s="129">
        <f t="shared" si="0"/>
        <v>381178</v>
      </c>
      <c r="O33" s="130">
        <f t="shared" si="0"/>
        <v>304</v>
      </c>
      <c r="P33" s="131">
        <f t="shared" si="0"/>
        <v>33752</v>
      </c>
      <c r="Q33" s="128">
        <f t="shared" si="0"/>
        <v>-4769</v>
      </c>
      <c r="R33" s="129">
        <f t="shared" si="0"/>
        <v>-1899986</v>
      </c>
      <c r="S33" s="130">
        <f t="shared" si="0"/>
        <v>3375</v>
      </c>
      <c r="T33" s="131">
        <f t="shared" si="0"/>
        <v>364208</v>
      </c>
      <c r="U33" s="128">
        <f t="shared" si="0"/>
        <v>-2066</v>
      </c>
      <c r="V33" s="129">
        <f t="shared" si="0"/>
        <v>-987667</v>
      </c>
      <c r="W33" s="130">
        <f t="shared" si="0"/>
        <v>-11626</v>
      </c>
      <c r="X33" s="131">
        <f t="shared" si="0"/>
        <v>240805</v>
      </c>
      <c r="Y33" s="128">
        <f t="shared" si="0"/>
        <v>-11298.899999999994</v>
      </c>
      <c r="Z33" s="129">
        <f t="shared" si="0"/>
        <v>-609640</v>
      </c>
    </row>
    <row r="34" spans="1:26" ht="18.95" customHeight="1" thickBot="1">
      <c r="A34" s="22" t="s">
        <v>47</v>
      </c>
      <c r="B34" s="145"/>
      <c r="C34" s="69"/>
      <c r="D34" s="28" t="s">
        <v>44</v>
      </c>
      <c r="E34" s="136">
        <v>87.05268389662028</v>
      </c>
      <c r="F34" s="135"/>
      <c r="G34" s="140">
        <v>56.00624024960999</v>
      </c>
      <c r="H34" s="141"/>
      <c r="I34" s="136">
        <v>114.56217666219581</v>
      </c>
      <c r="J34" s="135"/>
      <c r="K34" s="140">
        <v>31.06796116504854</v>
      </c>
      <c r="L34" s="141"/>
      <c r="M34" s="136">
        <v>60.09323577016454</v>
      </c>
      <c r="N34" s="135"/>
      <c r="O34" s="140">
        <v>110.78748651564186</v>
      </c>
      <c r="P34" s="141"/>
      <c r="Q34" s="136">
        <v>44.466676927812834</v>
      </c>
      <c r="R34" s="135"/>
      <c r="S34" s="140">
        <v>133.80239238956392</v>
      </c>
      <c r="T34" s="141"/>
      <c r="U34" s="136">
        <v>67.03780424650441</v>
      </c>
      <c r="V34" s="135"/>
      <c r="W34" s="140">
        <v>48.559225820403306</v>
      </c>
      <c r="X34" s="141"/>
      <c r="Y34" s="136">
        <v>70.54128256450254</v>
      </c>
      <c r="Z34" s="135"/>
    </row>
    <row r="35" spans="1:26" ht="18.95" customHeight="1">
      <c r="A35" s="22"/>
      <c r="B35" s="145"/>
      <c r="C35" s="7" t="s">
        <v>48</v>
      </c>
      <c r="D35" s="70" t="s">
        <v>21</v>
      </c>
      <c r="E35" s="71">
        <f aca="true" t="shared" si="2" ref="E35:Z37">E20/E27*100</f>
        <v>95.47977795400476</v>
      </c>
      <c r="F35" s="72">
        <f t="shared" si="2"/>
        <v>94.23769753541309</v>
      </c>
      <c r="G35" s="73">
        <f t="shared" si="2"/>
        <v>98.50187265917603</v>
      </c>
      <c r="H35" s="74">
        <f t="shared" si="2"/>
        <v>82.99394256154599</v>
      </c>
      <c r="I35" s="71">
        <f t="shared" si="2"/>
        <v>129.34782608695653</v>
      </c>
      <c r="J35" s="72">
        <f t="shared" si="2"/>
        <v>132.9979773844332</v>
      </c>
      <c r="K35" s="73">
        <f t="shared" si="2"/>
        <v>224.28571428571428</v>
      </c>
      <c r="L35" s="74">
        <f t="shared" si="2"/>
        <v>2007.6705730648157</v>
      </c>
      <c r="M35" s="71">
        <f t="shared" si="2"/>
        <v>131.21571403291452</v>
      </c>
      <c r="N35" s="72">
        <f t="shared" si="2"/>
        <v>126.33806490493656</v>
      </c>
      <c r="O35" s="73">
        <f t="shared" si="2"/>
        <v>102.21071499701256</v>
      </c>
      <c r="P35" s="74">
        <f t="shared" si="2"/>
        <v>103.40445064758192</v>
      </c>
      <c r="Q35" s="71">
        <f t="shared" si="2"/>
        <v>107.49566097772636</v>
      </c>
      <c r="R35" s="72">
        <f t="shared" si="2"/>
        <v>1029.1295034487814</v>
      </c>
      <c r="S35" s="73">
        <f t="shared" si="2"/>
        <v>133.23620823620823</v>
      </c>
      <c r="T35" s="74">
        <f t="shared" si="2"/>
        <v>117.54203134152242</v>
      </c>
      <c r="U35" s="71">
        <f t="shared" si="2"/>
        <v>111.27218934911242</v>
      </c>
      <c r="V35" s="72">
        <f t="shared" si="2"/>
        <v>77.4335723818588</v>
      </c>
      <c r="W35" s="73">
        <f t="shared" si="2"/>
        <v>94.33563748079877</v>
      </c>
      <c r="X35" s="74">
        <f t="shared" si="2"/>
        <v>129.88558680715906</v>
      </c>
      <c r="Y35" s="71">
        <f t="shared" si="2"/>
        <v>118.08969848703947</v>
      </c>
      <c r="Z35" s="72">
        <f t="shared" si="2"/>
        <v>120.3197678368629</v>
      </c>
    </row>
    <row r="36" spans="1:26" ht="18.95" customHeight="1">
      <c r="A36" s="22" t="s">
        <v>49</v>
      </c>
      <c r="B36" s="145"/>
      <c r="C36" s="7" t="s">
        <v>62</v>
      </c>
      <c r="D36" s="60" t="s">
        <v>22</v>
      </c>
      <c r="E36" s="75">
        <f t="shared" si="2"/>
        <v>104.46358653093186</v>
      </c>
      <c r="F36" s="76">
        <f t="shared" si="2"/>
        <v>116.9997309395103</v>
      </c>
      <c r="G36" s="77">
        <f t="shared" si="2"/>
        <v>126.77459526774595</v>
      </c>
      <c r="H36" s="78">
        <f t="shared" si="2"/>
        <v>73.88838294268962</v>
      </c>
      <c r="I36" s="75">
        <f t="shared" si="2"/>
        <v>123.04326689353427</v>
      </c>
      <c r="J36" s="76">
        <f t="shared" si="2"/>
        <v>135.41164263037052</v>
      </c>
      <c r="K36" s="77">
        <f t="shared" si="2"/>
        <v>445.40229885057465</v>
      </c>
      <c r="L36" s="78">
        <f t="shared" si="2"/>
        <v>2384.953551522081</v>
      </c>
      <c r="M36" s="75">
        <f t="shared" si="2"/>
        <v>135.25024533856723</v>
      </c>
      <c r="N36" s="76">
        <f t="shared" si="2"/>
        <v>128.14765277412022</v>
      </c>
      <c r="O36" s="77">
        <f t="shared" si="2"/>
        <v>96.18593563766389</v>
      </c>
      <c r="P36" s="78">
        <f t="shared" si="2"/>
        <v>99.18045923944895</v>
      </c>
      <c r="Q36" s="75">
        <f t="shared" si="2"/>
        <v>108.40388039094574</v>
      </c>
      <c r="R36" s="76">
        <f t="shared" si="2"/>
        <v>98.05292457774144</v>
      </c>
      <c r="S36" s="77">
        <f t="shared" si="2"/>
        <v>129.87407240836518</v>
      </c>
      <c r="T36" s="78">
        <f t="shared" si="2"/>
        <v>116.59018335264237</v>
      </c>
      <c r="U36" s="75">
        <f t="shared" si="2"/>
        <v>108.68465430016863</v>
      </c>
      <c r="V36" s="76">
        <f t="shared" si="2"/>
        <v>84.73070558792946</v>
      </c>
      <c r="W36" s="77">
        <f t="shared" si="2"/>
        <v>74.46791550418493</v>
      </c>
      <c r="X36" s="78">
        <f t="shared" si="2"/>
        <v>121.51220243311968</v>
      </c>
      <c r="Y36" s="75">
        <f t="shared" si="2"/>
        <v>113.88052369663187</v>
      </c>
      <c r="Z36" s="76">
        <f t="shared" si="2"/>
        <v>116.84069673266994</v>
      </c>
    </row>
    <row r="37" spans="1:26" ht="18.95" customHeight="1" thickBot="1">
      <c r="A37" s="22"/>
      <c r="B37" s="146"/>
      <c r="C37" s="69"/>
      <c r="D37" s="47" t="s">
        <v>24</v>
      </c>
      <c r="E37" s="79">
        <f t="shared" si="2"/>
        <v>151.17827868852459</v>
      </c>
      <c r="F37" s="80">
        <f t="shared" si="2"/>
        <v>242.83426277907495</v>
      </c>
      <c r="G37" s="81">
        <f t="shared" si="2"/>
        <v>62.04024982650937</v>
      </c>
      <c r="H37" s="82">
        <f t="shared" si="2"/>
        <v>79.33413483403794</v>
      </c>
      <c r="I37" s="79">
        <f t="shared" si="2"/>
        <v>94.4136460554371</v>
      </c>
      <c r="J37" s="80">
        <f t="shared" si="2"/>
        <v>67.51689209431156</v>
      </c>
      <c r="K37" s="81">
        <f t="shared" si="2"/>
        <v>193.71633752244165</v>
      </c>
      <c r="L37" s="82">
        <f t="shared" si="2"/>
        <v>1020.1871397874319</v>
      </c>
      <c r="M37" s="79">
        <f t="shared" si="2"/>
        <v>128.71234366503535</v>
      </c>
      <c r="N37" s="80">
        <f t="shared" si="2"/>
        <v>117.67200952822931</v>
      </c>
      <c r="O37" s="81">
        <f t="shared" si="2"/>
        <v>108.11965811965811</v>
      </c>
      <c r="P37" s="82">
        <f t="shared" si="2"/>
        <v>102.96887397063144</v>
      </c>
      <c r="Q37" s="79">
        <f t="shared" si="2"/>
        <v>92.34596433787536</v>
      </c>
      <c r="R37" s="80">
        <f t="shared" si="2"/>
        <v>83.93745978523211</v>
      </c>
      <c r="S37" s="81">
        <f t="shared" si="2"/>
        <v>113.28687846935159</v>
      </c>
      <c r="T37" s="82">
        <f t="shared" si="2"/>
        <v>117.25475407304162</v>
      </c>
      <c r="U37" s="79">
        <f t="shared" si="2"/>
        <v>70.64923994885636</v>
      </c>
      <c r="V37" s="80">
        <f t="shared" si="2"/>
        <v>58.7390358389578</v>
      </c>
      <c r="W37" s="81">
        <f t="shared" si="2"/>
        <v>45.47671528396567</v>
      </c>
      <c r="X37" s="82">
        <f t="shared" si="2"/>
        <v>112.43481282845325</v>
      </c>
      <c r="Y37" s="79">
        <f t="shared" si="2"/>
        <v>91.64924909832673</v>
      </c>
      <c r="Z37" s="80">
        <f t="shared" si="2"/>
        <v>97.54724166879298</v>
      </c>
    </row>
    <row r="38" ht="5.25" customHeight="1" thickBot="1">
      <c r="A38" s="22"/>
    </row>
    <row r="39" spans="1:26" ht="18.95" customHeight="1">
      <c r="A39" s="22" t="s">
        <v>50</v>
      </c>
      <c r="B39" s="137" t="s">
        <v>51</v>
      </c>
      <c r="C39" s="12" t="s">
        <v>43</v>
      </c>
      <c r="D39" s="120" t="s">
        <v>21</v>
      </c>
      <c r="E39" s="13">
        <f>+'(令和3年3月) '!E20</f>
        <v>1276</v>
      </c>
      <c r="F39" s="14">
        <f>+'(令和3年3月) '!F20</f>
        <v>105101</v>
      </c>
      <c r="G39" s="13">
        <f>+'(令和3年3月) '!G20</f>
        <v>812</v>
      </c>
      <c r="H39" s="14">
        <f>+'(令和3年3月) '!H20</f>
        <v>243997</v>
      </c>
      <c r="I39" s="13">
        <f>+'(令和3年3月) '!I20</f>
        <v>4397</v>
      </c>
      <c r="J39" s="14">
        <f>+'(令和3年3月) '!J20</f>
        <v>10511928</v>
      </c>
      <c r="K39" s="13">
        <f>+'(令和3年3月) '!K20</f>
        <v>931</v>
      </c>
      <c r="L39" s="14">
        <f>+'(令和3年3月) '!L20</f>
        <v>1585435</v>
      </c>
      <c r="M39" s="13">
        <f>+'(令和3年3月) '!M20</f>
        <v>5732</v>
      </c>
      <c r="N39" s="14">
        <f>+'(令和3年3月) '!N20</f>
        <v>1515763</v>
      </c>
      <c r="O39" s="13">
        <f>+'(令和3年3月) '!O20</f>
        <v>5285</v>
      </c>
      <c r="P39" s="14">
        <f>+'(令和3年3月) '!P20</f>
        <v>1796862</v>
      </c>
      <c r="Q39" s="13">
        <f>+'(令和3年3月) '!Q20</f>
        <v>30156</v>
      </c>
      <c r="R39" s="14">
        <f>+'(令和3年3月) '!R20</f>
        <v>5892999</v>
      </c>
      <c r="S39" s="25">
        <f>+'(令和3年3月) '!S20</f>
        <v>45057</v>
      </c>
      <c r="T39" s="26">
        <f>+'(令和3年3月) '!T20</f>
        <v>9901876</v>
      </c>
      <c r="U39" s="13">
        <f>+'(令和3年3月) '!U20</f>
        <v>4770</v>
      </c>
      <c r="V39" s="14">
        <f>+'(令和3年3月) '!V20</f>
        <v>1291241</v>
      </c>
      <c r="W39" s="13">
        <f>+'(令和3年3月) '!W20</f>
        <v>9374</v>
      </c>
      <c r="X39" s="14">
        <f>+'(令和3年3月) '!X20</f>
        <v>1824977</v>
      </c>
      <c r="Y39" s="55">
        <f>+'(令和3年3月) '!Y20</f>
        <v>107790</v>
      </c>
      <c r="Z39" s="56">
        <f>+'(令和3年3月) '!Z20</f>
        <v>34670179</v>
      </c>
    </row>
    <row r="40" spans="1:26" ht="18.95" customHeight="1">
      <c r="A40" s="22"/>
      <c r="B40" s="138"/>
      <c r="C40" s="22"/>
      <c r="D40" s="116" t="s">
        <v>22</v>
      </c>
      <c r="E40" s="27">
        <f>+'(令和3年3月) '!E21</f>
        <v>1422</v>
      </c>
      <c r="F40" s="21">
        <f>+'(令和3年3月) '!F21</f>
        <v>154865</v>
      </c>
      <c r="G40" s="27">
        <f>+'(令和3年3月) '!G21</f>
        <v>699</v>
      </c>
      <c r="H40" s="21">
        <f>+'(令和3年3月) '!H21</f>
        <v>246256</v>
      </c>
      <c r="I40" s="27">
        <f>+'(令和3年3月) '!I21</f>
        <v>4514</v>
      </c>
      <c r="J40" s="21">
        <f>+'(令和3年3月) '!J21</f>
        <v>11507752</v>
      </c>
      <c r="K40" s="27">
        <f>+'(令和3年3月) '!K21</f>
        <v>995</v>
      </c>
      <c r="L40" s="21">
        <f>+'(令和3年3月) '!L21</f>
        <v>1743082</v>
      </c>
      <c r="M40" s="27">
        <f>+'(令和3年3月) '!M21</f>
        <v>7180</v>
      </c>
      <c r="N40" s="21">
        <f>+'(令和3年3月) '!N21</f>
        <v>1949378</v>
      </c>
      <c r="O40" s="27">
        <f>+'(令和3年3月) '!O21</f>
        <v>5201</v>
      </c>
      <c r="P40" s="21">
        <f>+'(令和3年3月) '!P21</f>
        <v>1790562</v>
      </c>
      <c r="Q40" s="27">
        <f>+'(令和3年3月) '!Q21</f>
        <v>29211</v>
      </c>
      <c r="R40" s="21">
        <f>+'(令和3年3月) '!R21</f>
        <v>6159994</v>
      </c>
      <c r="S40" s="25">
        <f>+'(令和3年3月) '!S21</f>
        <v>44283</v>
      </c>
      <c r="T40" s="26">
        <f>+'(令和3年3月) '!T21</f>
        <v>9876671</v>
      </c>
      <c r="U40" s="27">
        <f>+'(令和3年3月) '!U21</f>
        <v>5957</v>
      </c>
      <c r="V40" s="21">
        <f>+'(令和3年3月) '!V21</f>
        <v>1859788</v>
      </c>
      <c r="W40" s="27">
        <f>+'(令和3年3月) '!W21</f>
        <v>9124</v>
      </c>
      <c r="X40" s="21">
        <f>+'(令和3年3月) '!X21</f>
        <v>1792079</v>
      </c>
      <c r="Y40" s="58">
        <f>+'(令和3年3月) '!Y21</f>
        <v>108586</v>
      </c>
      <c r="Z40" s="59">
        <f>+'(令和3年3月) '!Z21</f>
        <v>37080427</v>
      </c>
    </row>
    <row r="41" spans="1:26" ht="18.95" customHeight="1">
      <c r="A41" s="22" t="s">
        <v>52</v>
      </c>
      <c r="B41" s="138"/>
      <c r="C41" s="22"/>
      <c r="D41" s="116" t="s">
        <v>24</v>
      </c>
      <c r="E41" s="27">
        <f>+'(令和3年3月) '!E22</f>
        <v>3081</v>
      </c>
      <c r="F41" s="21">
        <f>+'(令和3年3月) '!F22</f>
        <v>680645</v>
      </c>
      <c r="G41" s="27">
        <f>+'(令和3年3月) '!G22</f>
        <v>1123</v>
      </c>
      <c r="H41" s="21">
        <f>+'(令和3年3月) '!H22</f>
        <v>384720</v>
      </c>
      <c r="I41" s="27">
        <f>+'(令和3年3月) '!I22</f>
        <v>2127</v>
      </c>
      <c r="J41" s="21">
        <f>+'(令和3年3月) '!J22</f>
        <v>1621341</v>
      </c>
      <c r="K41" s="27">
        <f>+'(令和3年3月) '!K22</f>
        <v>912</v>
      </c>
      <c r="L41" s="21">
        <f>+'(令和3年3月) '!L22</f>
        <v>1493116</v>
      </c>
      <c r="M41" s="27">
        <f>+'(令和3年3月) '!M22</f>
        <v>11311.1</v>
      </c>
      <c r="N41" s="21">
        <f>+'(令和3年3月) '!N22</f>
        <v>2457754</v>
      </c>
      <c r="O41" s="27">
        <f>+'(令和3年3月) '!O22</f>
        <v>3758</v>
      </c>
      <c r="P41" s="21">
        <f>+'(令和3年3月) '!P22</f>
        <v>1053928</v>
      </c>
      <c r="Q41" s="27">
        <f>+'(令和3年3月) '!Q22</f>
        <v>57645</v>
      </c>
      <c r="R41" s="21">
        <f>+'(令和3年3月) '!R22</f>
        <v>10204373</v>
      </c>
      <c r="S41" s="25">
        <f>+'(令和3年3月) '!S22</f>
        <v>26967</v>
      </c>
      <c r="T41" s="26">
        <f>+'(令和3年3月) '!T22</f>
        <v>2083356</v>
      </c>
      <c r="U41" s="27">
        <f>+'(令和3年3月) '!U22</f>
        <v>5079</v>
      </c>
      <c r="V41" s="21">
        <f>+'(令和3年3月) '!V22</f>
        <v>1435900</v>
      </c>
      <c r="W41" s="27">
        <f>+'(令和3年3月) '!W22</f>
        <v>9213</v>
      </c>
      <c r="X41" s="21">
        <f>+'(令和3年3月) '!X22</f>
        <v>2062814</v>
      </c>
      <c r="Y41" s="58">
        <f>+'(令和3年3月) '!Y22</f>
        <v>121216.1</v>
      </c>
      <c r="Z41" s="59">
        <f>+'(令和3年3月) '!Z22</f>
        <v>23477947</v>
      </c>
    </row>
    <row r="42" spans="1:26" ht="18.95" customHeight="1" thickBot="1">
      <c r="A42" s="22"/>
      <c r="B42" s="138"/>
      <c r="C42" s="22"/>
      <c r="D42" s="123" t="s">
        <v>44</v>
      </c>
      <c r="E42" s="134">
        <f>+'(令和3年3月) '!E23:F23</f>
        <v>41.552441090405054</v>
      </c>
      <c r="F42" s="135">
        <f>+'10品目別管理表 (令和3年2月) '!F23</f>
        <v>0</v>
      </c>
      <c r="G42" s="134">
        <f>+'(令和3年3月) '!G23:H23</f>
        <v>70.37727061015372</v>
      </c>
      <c r="H42" s="135">
        <f>+'10品目別管理表 (令和3年2月) '!H23</f>
        <v>0</v>
      </c>
      <c r="I42" s="134">
        <f>+'(令和3年3月) '!I23:J23</f>
        <v>202.89162112932604</v>
      </c>
      <c r="J42" s="135">
        <f>+'10品目別管理表 (令和3年2月) '!J23</f>
        <v>0</v>
      </c>
      <c r="K42" s="134">
        <f>+'(令和3年3月) '!K23:L23</f>
        <v>122.28571428571429</v>
      </c>
      <c r="L42" s="135">
        <f>+'10品目別管理表 (令和3年2月) '!L23</f>
        <v>0</v>
      </c>
      <c r="M42" s="134">
        <f>+'(令和3年3月) '!M23:N23</f>
        <v>49.879858766446986</v>
      </c>
      <c r="N42" s="135">
        <f>+'10品目別管理表 (令和3年2月) '!N23</f>
        <v>0</v>
      </c>
      <c r="O42" s="134">
        <f>+'(令和3年3月) '!O23:P23</f>
        <v>136.483144604972</v>
      </c>
      <c r="P42" s="135">
        <f>+'10品目別管理表 (令和3年2月) '!P23</f>
        <v>0</v>
      </c>
      <c r="Q42" s="134">
        <f>+'(令和3年3月) '!Q23:R23</f>
        <v>52.161421266276555</v>
      </c>
      <c r="R42" s="135">
        <f>+'10品目別管理表 (令和3年2月) '!R23</f>
        <v>0</v>
      </c>
      <c r="S42" s="134">
        <f>+'(令和3年3月) '!S23:T23</f>
        <v>167.27831036548832</v>
      </c>
      <c r="T42" s="135">
        <f>+'10品目別管理表 (令和3年2月) '!T23</f>
        <v>0</v>
      </c>
      <c r="U42" s="134">
        <f>+'(令和3年3月) '!U23:V23</f>
        <v>82.45196003074558</v>
      </c>
      <c r="V42" s="135">
        <f>+'10品目別管理表 (令和3年2月) '!V23</f>
        <v>0</v>
      </c>
      <c r="W42" s="134">
        <f>+'(令和3年3月) '!W23:X23</f>
        <v>88.954075498918</v>
      </c>
      <c r="X42" s="135">
        <f>+'10品目別管理表 (令和3年2月) '!X23</f>
        <v>0</v>
      </c>
      <c r="Y42" s="134">
        <f>+'(令和3年3月) '!Y23:Z23</f>
        <v>86.82713544609378</v>
      </c>
      <c r="Z42" s="135">
        <f>+'10品目別管理表 (令和3年2月) '!Z23</f>
        <v>0</v>
      </c>
    </row>
    <row r="43" spans="1:26" ht="18.95" customHeight="1">
      <c r="A43" s="22"/>
      <c r="B43" s="138"/>
      <c r="C43" s="12" t="s">
        <v>45</v>
      </c>
      <c r="D43" s="120" t="s">
        <v>21</v>
      </c>
      <c r="E43" s="124">
        <f aca="true" t="shared" si="3" ref="E43:Z46">E20-E39</f>
        <v>-72</v>
      </c>
      <c r="F43" s="127">
        <f t="shared" si="3"/>
        <v>-13027</v>
      </c>
      <c r="G43" s="124">
        <f t="shared" si="3"/>
        <v>-23</v>
      </c>
      <c r="H43" s="125">
        <f t="shared" si="3"/>
        <v>3720</v>
      </c>
      <c r="I43" s="126">
        <f t="shared" si="3"/>
        <v>-1779</v>
      </c>
      <c r="J43" s="127">
        <f t="shared" si="3"/>
        <v>-9242848</v>
      </c>
      <c r="K43" s="124">
        <f t="shared" si="3"/>
        <v>11</v>
      </c>
      <c r="L43" s="125">
        <f t="shared" si="3"/>
        <v>532015</v>
      </c>
      <c r="M43" s="126">
        <f t="shared" si="3"/>
        <v>1683</v>
      </c>
      <c r="N43" s="127">
        <f t="shared" si="3"/>
        <v>43936</v>
      </c>
      <c r="O43" s="124">
        <f t="shared" si="3"/>
        <v>-153</v>
      </c>
      <c r="P43" s="125">
        <f t="shared" si="3"/>
        <v>-21724</v>
      </c>
      <c r="Q43" s="126">
        <f t="shared" si="3"/>
        <v>-427</v>
      </c>
      <c r="R43" s="127">
        <f t="shared" si="3"/>
        <v>1968</v>
      </c>
      <c r="S43" s="124">
        <f t="shared" si="3"/>
        <v>2956</v>
      </c>
      <c r="T43" s="125">
        <f t="shared" si="3"/>
        <v>1175191</v>
      </c>
      <c r="U43" s="126">
        <f t="shared" si="3"/>
        <v>-1009</v>
      </c>
      <c r="V43" s="127">
        <f t="shared" si="3"/>
        <v>-433706</v>
      </c>
      <c r="W43" s="124">
        <f t="shared" si="3"/>
        <v>452</v>
      </c>
      <c r="X43" s="125">
        <f t="shared" si="3"/>
        <v>202889</v>
      </c>
      <c r="Y43" s="124">
        <f t="shared" si="3"/>
        <v>1639</v>
      </c>
      <c r="Z43" s="125">
        <f t="shared" si="3"/>
        <v>-7751586</v>
      </c>
    </row>
    <row r="44" spans="1:26" ht="18.95" customHeight="1">
      <c r="A44" s="22"/>
      <c r="B44" s="138"/>
      <c r="C44" s="22"/>
      <c r="D44" s="116" t="s">
        <v>22</v>
      </c>
      <c r="E44" s="128">
        <f t="shared" si="3"/>
        <v>-88</v>
      </c>
      <c r="F44" s="131">
        <f t="shared" si="3"/>
        <v>-11366</v>
      </c>
      <c r="G44" s="128">
        <f t="shared" si="3"/>
        <v>319</v>
      </c>
      <c r="H44" s="129">
        <f t="shared" si="3"/>
        <v>-15026</v>
      </c>
      <c r="I44" s="130">
        <f t="shared" si="3"/>
        <v>-1983</v>
      </c>
      <c r="J44" s="131">
        <f t="shared" si="3"/>
        <v>-10194928</v>
      </c>
      <c r="K44" s="128">
        <f t="shared" si="3"/>
        <v>-220</v>
      </c>
      <c r="L44" s="129">
        <f t="shared" si="3"/>
        <v>-74330</v>
      </c>
      <c r="M44" s="130">
        <f t="shared" si="3"/>
        <v>-289</v>
      </c>
      <c r="N44" s="131">
        <f t="shared" si="3"/>
        <v>-470062</v>
      </c>
      <c r="O44" s="128">
        <f t="shared" si="3"/>
        <v>-359</v>
      </c>
      <c r="P44" s="129">
        <f t="shared" si="3"/>
        <v>-132110</v>
      </c>
      <c r="Q44" s="130">
        <f t="shared" si="3"/>
        <v>625</v>
      </c>
      <c r="R44" s="131">
        <f t="shared" si="3"/>
        <v>10655</v>
      </c>
      <c r="S44" s="128">
        <f t="shared" si="3"/>
        <v>1921</v>
      </c>
      <c r="T44" s="129">
        <f t="shared" si="3"/>
        <v>808775</v>
      </c>
      <c r="U44" s="130">
        <f t="shared" si="3"/>
        <v>-2090</v>
      </c>
      <c r="V44" s="131">
        <f t="shared" si="3"/>
        <v>-972394</v>
      </c>
      <c r="W44" s="128">
        <f t="shared" si="3"/>
        <v>218</v>
      </c>
      <c r="X44" s="129">
        <f t="shared" si="3"/>
        <v>121257</v>
      </c>
      <c r="Y44" s="128">
        <f t="shared" si="3"/>
        <v>-1946</v>
      </c>
      <c r="Z44" s="129">
        <f t="shared" si="3"/>
        <v>-10929529</v>
      </c>
    </row>
    <row r="45" spans="1:26" ht="18.95" customHeight="1">
      <c r="A45" s="22"/>
      <c r="B45" s="138"/>
      <c r="C45" s="22"/>
      <c r="D45" s="116" t="s">
        <v>24</v>
      </c>
      <c r="E45" s="128">
        <f t="shared" si="3"/>
        <v>-130</v>
      </c>
      <c r="F45" s="131">
        <f t="shared" si="3"/>
        <v>-51425</v>
      </c>
      <c r="G45" s="128">
        <f t="shared" si="3"/>
        <v>-229</v>
      </c>
      <c r="H45" s="129">
        <f t="shared" si="3"/>
        <v>16487</v>
      </c>
      <c r="I45" s="130">
        <f t="shared" si="3"/>
        <v>87</v>
      </c>
      <c r="J45" s="131">
        <f t="shared" si="3"/>
        <v>-43744</v>
      </c>
      <c r="K45" s="128">
        <f t="shared" si="3"/>
        <v>167</v>
      </c>
      <c r="L45" s="129">
        <f t="shared" si="3"/>
        <v>448698</v>
      </c>
      <c r="M45" s="130">
        <f t="shared" si="3"/>
        <v>524</v>
      </c>
      <c r="N45" s="131">
        <f t="shared" si="3"/>
        <v>80383</v>
      </c>
      <c r="O45" s="128">
        <f t="shared" si="3"/>
        <v>290</v>
      </c>
      <c r="P45" s="129">
        <f t="shared" si="3"/>
        <v>116686</v>
      </c>
      <c r="Q45" s="130">
        <f t="shared" si="3"/>
        <v>-107</v>
      </c>
      <c r="R45" s="131">
        <f t="shared" si="3"/>
        <v>-275682</v>
      </c>
      <c r="S45" s="128">
        <f t="shared" si="3"/>
        <v>1809</v>
      </c>
      <c r="T45" s="129">
        <f t="shared" si="3"/>
        <v>391621</v>
      </c>
      <c r="U45" s="130">
        <f t="shared" si="3"/>
        <v>-106</v>
      </c>
      <c r="V45" s="131">
        <f t="shared" si="3"/>
        <v>-29859</v>
      </c>
      <c r="W45" s="128">
        <f t="shared" si="3"/>
        <v>484</v>
      </c>
      <c r="X45" s="129">
        <f t="shared" si="3"/>
        <v>114530</v>
      </c>
      <c r="Y45" s="128">
        <f t="shared" si="3"/>
        <v>2789</v>
      </c>
      <c r="Z45" s="129">
        <f t="shared" si="3"/>
        <v>767695</v>
      </c>
    </row>
    <row r="46" spans="1:38" ht="18.95" customHeight="1" thickBot="1">
      <c r="A46" s="22"/>
      <c r="B46" s="138"/>
      <c r="C46" s="46"/>
      <c r="D46" s="123" t="s">
        <v>44</v>
      </c>
      <c r="E46" s="134">
        <f>E23-E42</f>
        <v>0.5231557265710762</v>
      </c>
      <c r="F46" s="135"/>
      <c r="G46" s="134">
        <f>G23-G42</f>
        <v>19.21122715881009</v>
      </c>
      <c r="H46" s="135"/>
      <c r="I46" s="134">
        <f>I23-I42</f>
        <v>-84.27839836959326</v>
      </c>
      <c r="J46" s="135"/>
      <c r="K46" s="134">
        <f>K23-K42</f>
        <v>-36.047642964770034</v>
      </c>
      <c r="L46" s="135"/>
      <c r="M46" s="134">
        <f>M23-M42</f>
        <v>11.927262920914224</v>
      </c>
      <c r="N46" s="135"/>
      <c r="O46" s="134">
        <f t="shared" si="3"/>
        <v>-8.709637046683525</v>
      </c>
      <c r="P46" s="135"/>
      <c r="Q46" s="134">
        <f t="shared" si="3"/>
        <v>-0.4480607877337164</v>
      </c>
      <c r="R46" s="135"/>
      <c r="S46" s="134">
        <f t="shared" si="3"/>
        <v>1.7420150565377526</v>
      </c>
      <c r="T46" s="135"/>
      <c r="U46" s="134">
        <f t="shared" si="3"/>
        <v>-6.5665640896393285</v>
      </c>
      <c r="V46" s="135"/>
      <c r="W46" s="134">
        <f t="shared" si="3"/>
        <v>12.410281983895317</v>
      </c>
      <c r="X46" s="135"/>
      <c r="Y46" s="134">
        <f t="shared" si="3"/>
        <v>1.284740688596031</v>
      </c>
      <c r="Z46" s="135"/>
      <c r="AA46" s="132"/>
      <c r="AB46" s="133"/>
      <c r="AC46" s="132"/>
      <c r="AD46" s="133"/>
      <c r="AE46" s="132"/>
      <c r="AF46" s="133"/>
      <c r="AG46" s="113"/>
      <c r="AH46" s="114"/>
      <c r="AI46" s="113"/>
      <c r="AJ46" s="114"/>
      <c r="AK46" s="113"/>
      <c r="AL46" s="114"/>
    </row>
    <row r="47" spans="1:26" ht="18.95" customHeight="1">
      <c r="A47" s="22"/>
      <c r="B47" s="138"/>
      <c r="C47" s="22" t="s">
        <v>48</v>
      </c>
      <c r="D47" s="54" t="s">
        <v>21</v>
      </c>
      <c r="E47" s="83">
        <f aca="true" t="shared" si="4" ref="E47:Z49">E20/E39*100</f>
        <v>94.35736677115987</v>
      </c>
      <c r="F47" s="84">
        <f t="shared" si="4"/>
        <v>87.60525589670888</v>
      </c>
      <c r="G47" s="83">
        <f t="shared" si="4"/>
        <v>97.16748768472905</v>
      </c>
      <c r="H47" s="85">
        <f t="shared" si="4"/>
        <v>101.52460890912593</v>
      </c>
      <c r="I47" s="86">
        <f t="shared" si="4"/>
        <v>59.54059586081419</v>
      </c>
      <c r="J47" s="84">
        <f t="shared" si="4"/>
        <v>12.072761533374278</v>
      </c>
      <c r="K47" s="83">
        <f t="shared" si="4"/>
        <v>101.1815252416756</v>
      </c>
      <c r="L47" s="85">
        <f t="shared" si="4"/>
        <v>133.55640565523026</v>
      </c>
      <c r="M47" s="86">
        <f t="shared" si="4"/>
        <v>129.36147941381716</v>
      </c>
      <c r="N47" s="84">
        <f t="shared" si="4"/>
        <v>102.89860618051767</v>
      </c>
      <c r="O47" s="83">
        <f t="shared" si="4"/>
        <v>97.1050141911069</v>
      </c>
      <c r="P47" s="85">
        <f t="shared" si="4"/>
        <v>98.79100342708567</v>
      </c>
      <c r="Q47" s="86">
        <f t="shared" si="4"/>
        <v>98.58402971216341</v>
      </c>
      <c r="R47" s="84">
        <f t="shared" si="4"/>
        <v>100.03339555971415</v>
      </c>
      <c r="S47" s="83">
        <f t="shared" si="4"/>
        <v>106.56057882238055</v>
      </c>
      <c r="T47" s="85">
        <f t="shared" si="4"/>
        <v>111.86836716597945</v>
      </c>
      <c r="U47" s="86">
        <f t="shared" si="4"/>
        <v>78.84696016771488</v>
      </c>
      <c r="V47" s="84">
        <f t="shared" si="4"/>
        <v>66.41169231770057</v>
      </c>
      <c r="W47" s="83">
        <f t="shared" si="4"/>
        <v>104.8218476637508</v>
      </c>
      <c r="X47" s="85">
        <f t="shared" si="4"/>
        <v>111.11734558846496</v>
      </c>
      <c r="Y47" s="83">
        <f t="shared" si="4"/>
        <v>101.52054921606828</v>
      </c>
      <c r="Z47" s="85">
        <f t="shared" si="4"/>
        <v>77.64192102959723</v>
      </c>
    </row>
    <row r="48" spans="1:26" ht="18.95" customHeight="1">
      <c r="A48" s="22"/>
      <c r="B48" s="138"/>
      <c r="C48" s="22"/>
      <c r="D48" s="57" t="s">
        <v>22</v>
      </c>
      <c r="E48" s="75">
        <f t="shared" si="4"/>
        <v>93.81153305203938</v>
      </c>
      <c r="F48" s="78">
        <f t="shared" si="4"/>
        <v>92.66070448455106</v>
      </c>
      <c r="G48" s="75">
        <f t="shared" si="4"/>
        <v>145.63662374821175</v>
      </c>
      <c r="H48" s="76">
        <f t="shared" si="4"/>
        <v>93.8982197388084</v>
      </c>
      <c r="I48" s="77">
        <f t="shared" si="4"/>
        <v>56.07000443066017</v>
      </c>
      <c r="J48" s="78">
        <f t="shared" si="4"/>
        <v>11.408170770451084</v>
      </c>
      <c r="K48" s="75">
        <f t="shared" si="4"/>
        <v>77.88944723618091</v>
      </c>
      <c r="L48" s="76">
        <f t="shared" si="4"/>
        <v>95.73571409721401</v>
      </c>
      <c r="M48" s="77">
        <f t="shared" si="4"/>
        <v>95.974930362117</v>
      </c>
      <c r="N48" s="78">
        <f t="shared" si="4"/>
        <v>75.88656484273444</v>
      </c>
      <c r="O48" s="75">
        <f t="shared" si="4"/>
        <v>93.09748125360507</v>
      </c>
      <c r="P48" s="76">
        <f t="shared" si="4"/>
        <v>92.62186955827276</v>
      </c>
      <c r="Q48" s="77">
        <f t="shared" si="4"/>
        <v>102.13960494334327</v>
      </c>
      <c r="R48" s="78">
        <f t="shared" si="4"/>
        <v>100.17297094769897</v>
      </c>
      <c r="S48" s="75">
        <f t="shared" si="4"/>
        <v>104.33800781338212</v>
      </c>
      <c r="T48" s="76">
        <f t="shared" si="4"/>
        <v>108.18874092292839</v>
      </c>
      <c r="U48" s="77">
        <f t="shared" si="4"/>
        <v>64.91522578479099</v>
      </c>
      <c r="V48" s="78">
        <f t="shared" si="4"/>
        <v>47.71479329902118</v>
      </c>
      <c r="W48" s="75">
        <f t="shared" si="4"/>
        <v>102.38930293730819</v>
      </c>
      <c r="X48" s="76">
        <f t="shared" si="4"/>
        <v>106.76627537067283</v>
      </c>
      <c r="Y48" s="75">
        <f t="shared" si="4"/>
        <v>98.20787210137587</v>
      </c>
      <c r="Z48" s="76">
        <f t="shared" si="4"/>
        <v>70.52480274836101</v>
      </c>
    </row>
    <row r="49" spans="1:26" ht="18.95" customHeight="1" thickBot="1">
      <c r="A49" s="46"/>
      <c r="B49" s="139"/>
      <c r="C49" s="46"/>
      <c r="D49" s="47" t="s">
        <v>24</v>
      </c>
      <c r="E49" s="79">
        <f t="shared" si="4"/>
        <v>95.78059071729957</v>
      </c>
      <c r="F49" s="82">
        <f t="shared" si="4"/>
        <v>92.4446664560821</v>
      </c>
      <c r="G49" s="79">
        <f t="shared" si="4"/>
        <v>79.60819234194123</v>
      </c>
      <c r="H49" s="80">
        <f t="shared" si="4"/>
        <v>104.28545435641506</v>
      </c>
      <c r="I49" s="81">
        <f t="shared" si="4"/>
        <v>104.09026798307475</v>
      </c>
      <c r="J49" s="82">
        <f t="shared" si="4"/>
        <v>97.30198644208714</v>
      </c>
      <c r="K49" s="79">
        <f t="shared" si="4"/>
        <v>118.31140350877195</v>
      </c>
      <c r="L49" s="80">
        <f t="shared" si="4"/>
        <v>130.05111458185434</v>
      </c>
      <c r="M49" s="81">
        <f t="shared" si="4"/>
        <v>104.63261751730602</v>
      </c>
      <c r="N49" s="82">
        <f t="shared" si="4"/>
        <v>103.27058769917573</v>
      </c>
      <c r="O49" s="79">
        <f t="shared" si="4"/>
        <v>107.71687067589144</v>
      </c>
      <c r="P49" s="80">
        <f t="shared" si="4"/>
        <v>111.07153429835815</v>
      </c>
      <c r="Q49" s="81">
        <f t="shared" si="4"/>
        <v>99.81438112585653</v>
      </c>
      <c r="R49" s="82">
        <f t="shared" si="4"/>
        <v>97.29839354167082</v>
      </c>
      <c r="S49" s="79">
        <f t="shared" si="4"/>
        <v>106.70819890977863</v>
      </c>
      <c r="T49" s="80">
        <f t="shared" si="4"/>
        <v>118.79760348207411</v>
      </c>
      <c r="U49" s="81">
        <f t="shared" si="4"/>
        <v>97.91297499507778</v>
      </c>
      <c r="V49" s="82">
        <f t="shared" si="4"/>
        <v>97.92053764189707</v>
      </c>
      <c r="W49" s="79">
        <f t="shared" si="4"/>
        <v>105.25344621730164</v>
      </c>
      <c r="X49" s="80">
        <f t="shared" si="4"/>
        <v>105.55212442808708</v>
      </c>
      <c r="Y49" s="79">
        <f t="shared" si="4"/>
        <v>102.300849474616</v>
      </c>
      <c r="Z49" s="80">
        <f t="shared" si="4"/>
        <v>103.26985575016418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3214-51B6-43D6-9257-5BE0C445F952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167" t="s">
        <v>64</v>
      </c>
      <c r="B1" s="168"/>
      <c r="C1" s="168"/>
      <c r="D1" s="168"/>
      <c r="E1" s="169" t="s">
        <v>0</v>
      </c>
      <c r="F1" s="170"/>
      <c r="G1" s="170"/>
      <c r="H1" s="170"/>
      <c r="J1" s="171" t="s">
        <v>1</v>
      </c>
      <c r="K1" s="168"/>
      <c r="L1" s="1" t="s">
        <v>2</v>
      </c>
      <c r="M1" s="1" t="s">
        <v>3</v>
      </c>
      <c r="N1" s="1" t="s">
        <v>4</v>
      </c>
      <c r="O1" s="171" t="s">
        <v>5</v>
      </c>
      <c r="P1" s="168"/>
      <c r="Q1" s="168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172" t="s">
        <v>7</v>
      </c>
      <c r="F2" s="173"/>
      <c r="G2" s="166" t="s">
        <v>8</v>
      </c>
      <c r="H2" s="166"/>
      <c r="I2" s="164" t="s">
        <v>9</v>
      </c>
      <c r="J2" s="165"/>
      <c r="K2" s="166" t="s">
        <v>10</v>
      </c>
      <c r="L2" s="166"/>
      <c r="M2" s="164" t="s">
        <v>11</v>
      </c>
      <c r="N2" s="165"/>
      <c r="O2" s="166" t="s">
        <v>12</v>
      </c>
      <c r="P2" s="166"/>
      <c r="Q2" s="164" t="s">
        <v>13</v>
      </c>
      <c r="R2" s="165"/>
      <c r="S2" s="166" t="s">
        <v>14</v>
      </c>
      <c r="T2" s="166"/>
      <c r="U2" s="164" t="s">
        <v>15</v>
      </c>
      <c r="V2" s="165"/>
      <c r="W2" s="166" t="s">
        <v>16</v>
      </c>
      <c r="X2" s="166"/>
      <c r="Y2" s="158" t="s">
        <v>17</v>
      </c>
      <c r="Z2" s="159"/>
    </row>
    <row r="3" spans="1:26" ht="18.75">
      <c r="A3" s="7"/>
      <c r="C3" s="162"/>
      <c r="D3" s="163"/>
      <c r="E3" s="155" t="s">
        <v>53</v>
      </c>
      <c r="F3" s="156"/>
      <c r="G3" s="157" t="s">
        <v>54</v>
      </c>
      <c r="H3" s="157"/>
      <c r="I3" s="155" t="s">
        <v>55</v>
      </c>
      <c r="J3" s="156"/>
      <c r="K3" s="157" t="s">
        <v>56</v>
      </c>
      <c r="L3" s="157"/>
      <c r="M3" s="155" t="s">
        <v>57</v>
      </c>
      <c r="N3" s="156"/>
      <c r="O3" s="157">
        <v>26</v>
      </c>
      <c r="P3" s="157"/>
      <c r="Q3" s="155" t="s">
        <v>58</v>
      </c>
      <c r="R3" s="156"/>
      <c r="S3" s="157" t="s">
        <v>59</v>
      </c>
      <c r="T3" s="157"/>
      <c r="U3" s="155" t="s">
        <v>60</v>
      </c>
      <c r="V3" s="156"/>
      <c r="W3" s="157">
        <v>40</v>
      </c>
      <c r="X3" s="157"/>
      <c r="Y3" s="160"/>
      <c r="Z3" s="16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951</v>
      </c>
      <c r="F5" s="14">
        <v>42689</v>
      </c>
      <c r="G5" s="15">
        <v>55</v>
      </c>
      <c r="H5" s="16">
        <v>10400</v>
      </c>
      <c r="I5" s="13">
        <v>2820</v>
      </c>
      <c r="J5" s="14">
        <v>10204561</v>
      </c>
      <c r="K5" s="17">
        <v>825</v>
      </c>
      <c r="L5" s="18">
        <v>1497220</v>
      </c>
      <c r="M5" s="13">
        <v>562</v>
      </c>
      <c r="N5" s="87">
        <v>374035</v>
      </c>
      <c r="O5" s="19">
        <v>694</v>
      </c>
      <c r="P5" s="18">
        <v>34261</v>
      </c>
      <c r="Q5" s="13">
        <v>14984</v>
      </c>
      <c r="R5" s="14">
        <v>2308824</v>
      </c>
      <c r="S5" s="19">
        <v>16612</v>
      </c>
      <c r="T5" s="18">
        <v>6790541</v>
      </c>
      <c r="U5" s="13">
        <v>4532</v>
      </c>
      <c r="V5" s="14">
        <v>1269216</v>
      </c>
      <c r="W5" s="13">
        <v>933</v>
      </c>
      <c r="X5" s="18">
        <v>79841</v>
      </c>
      <c r="Y5" s="20">
        <v>42968</v>
      </c>
      <c r="Z5" s="21">
        <v>22611588</v>
      </c>
    </row>
    <row r="6" spans="1:26" ht="18.95" customHeight="1">
      <c r="A6" s="7"/>
      <c r="B6" s="22"/>
      <c r="C6" s="91"/>
      <c r="D6" s="95" t="s">
        <v>22</v>
      </c>
      <c r="E6" s="23">
        <v>989</v>
      </c>
      <c r="F6" s="24">
        <v>87369</v>
      </c>
      <c r="G6" s="25">
        <v>55</v>
      </c>
      <c r="H6" s="26">
        <v>10400</v>
      </c>
      <c r="I6" s="27">
        <v>3014</v>
      </c>
      <c r="J6" s="21">
        <v>11227861</v>
      </c>
      <c r="K6" s="25">
        <v>912</v>
      </c>
      <c r="L6" s="26">
        <v>1674858</v>
      </c>
      <c r="M6" s="27">
        <v>511</v>
      </c>
      <c r="N6" s="88">
        <v>684555</v>
      </c>
      <c r="O6" s="25">
        <v>663</v>
      </c>
      <c r="P6" s="26">
        <v>35281</v>
      </c>
      <c r="Q6" s="27">
        <v>13921</v>
      </c>
      <c r="R6" s="21">
        <v>2172775</v>
      </c>
      <c r="S6" s="25">
        <v>16583</v>
      </c>
      <c r="T6" s="26">
        <v>6843559</v>
      </c>
      <c r="U6" s="27">
        <v>5508</v>
      </c>
      <c r="V6" s="21">
        <v>1819923</v>
      </c>
      <c r="W6" s="27">
        <v>994</v>
      </c>
      <c r="X6" s="26">
        <v>101295</v>
      </c>
      <c r="Y6" s="20">
        <v>43150</v>
      </c>
      <c r="Z6" s="21">
        <v>24657876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2346</v>
      </c>
      <c r="F7" s="24">
        <v>518976</v>
      </c>
      <c r="G7" s="29">
        <v>108</v>
      </c>
      <c r="H7" s="30">
        <v>65638</v>
      </c>
      <c r="I7" s="31">
        <v>1726</v>
      </c>
      <c r="J7" s="32">
        <v>1414433</v>
      </c>
      <c r="K7" s="89">
        <v>765</v>
      </c>
      <c r="L7" s="30">
        <v>1381783</v>
      </c>
      <c r="M7" s="23">
        <v>973</v>
      </c>
      <c r="N7" s="24">
        <v>233240</v>
      </c>
      <c r="O7" s="33">
        <v>2004</v>
      </c>
      <c r="P7" s="34">
        <v>378712</v>
      </c>
      <c r="Q7" s="23">
        <v>31052</v>
      </c>
      <c r="R7" s="24">
        <v>4337429</v>
      </c>
      <c r="S7" s="33">
        <v>23483</v>
      </c>
      <c r="T7" s="34">
        <v>1604051</v>
      </c>
      <c r="U7" s="23">
        <v>2988</v>
      </c>
      <c r="V7" s="24">
        <v>1272499</v>
      </c>
      <c r="W7" s="23">
        <v>1445</v>
      </c>
      <c r="X7" s="34">
        <v>334377</v>
      </c>
      <c r="Y7" s="31">
        <v>66890</v>
      </c>
      <c r="Z7" s="24">
        <v>11541138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184</v>
      </c>
      <c r="F8" s="14">
        <v>23796</v>
      </c>
      <c r="G8" s="15">
        <v>0</v>
      </c>
      <c r="H8" s="16">
        <v>0</v>
      </c>
      <c r="I8" s="13">
        <v>165</v>
      </c>
      <c r="J8" s="14">
        <v>87270</v>
      </c>
      <c r="K8" s="17">
        <v>0</v>
      </c>
      <c r="L8" s="18">
        <v>0</v>
      </c>
      <c r="M8" s="13">
        <v>4219</v>
      </c>
      <c r="N8" s="87">
        <v>883333</v>
      </c>
      <c r="O8" s="19">
        <v>0</v>
      </c>
      <c r="P8" s="18">
        <v>0</v>
      </c>
      <c r="Q8" s="13">
        <v>8431</v>
      </c>
      <c r="R8" s="14">
        <v>1855180</v>
      </c>
      <c r="S8" s="19">
        <v>28179</v>
      </c>
      <c r="T8" s="18">
        <v>3050844</v>
      </c>
      <c r="U8" s="13">
        <v>226</v>
      </c>
      <c r="V8" s="14">
        <v>19725</v>
      </c>
      <c r="W8" s="13">
        <v>162</v>
      </c>
      <c r="X8" s="18">
        <v>24228</v>
      </c>
      <c r="Y8" s="13">
        <v>41566</v>
      </c>
      <c r="Z8" s="14">
        <v>5944376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185</v>
      </c>
      <c r="F9" s="24">
        <v>32162</v>
      </c>
      <c r="G9" s="25">
        <v>0</v>
      </c>
      <c r="H9" s="26">
        <v>0</v>
      </c>
      <c r="I9" s="27">
        <v>167</v>
      </c>
      <c r="J9" s="21">
        <v>85120</v>
      </c>
      <c r="K9" s="25">
        <v>1</v>
      </c>
      <c r="L9" s="26">
        <v>4</v>
      </c>
      <c r="M9" s="27">
        <v>4174</v>
      </c>
      <c r="N9" s="88">
        <v>829167</v>
      </c>
      <c r="O9" s="25">
        <v>0</v>
      </c>
      <c r="P9" s="26">
        <v>0</v>
      </c>
      <c r="Q9" s="27">
        <v>7586</v>
      </c>
      <c r="R9" s="21">
        <v>1746632</v>
      </c>
      <c r="S9" s="25">
        <v>27434</v>
      </c>
      <c r="T9" s="26">
        <v>2971546</v>
      </c>
      <c r="U9" s="27">
        <v>442</v>
      </c>
      <c r="V9" s="21">
        <v>38485</v>
      </c>
      <c r="W9" s="27">
        <v>193</v>
      </c>
      <c r="X9" s="26">
        <v>30185</v>
      </c>
      <c r="Y9" s="20">
        <v>40182</v>
      </c>
      <c r="Z9" s="21">
        <v>5733301</v>
      </c>
    </row>
    <row r="10" spans="1:26" ht="18.95" customHeight="1" thickBot="1">
      <c r="A10" s="7"/>
      <c r="B10" s="22"/>
      <c r="C10" s="92"/>
      <c r="D10" s="28" t="s">
        <v>24</v>
      </c>
      <c r="E10" s="35">
        <v>236</v>
      </c>
      <c r="F10" s="36">
        <v>37646</v>
      </c>
      <c r="G10" s="29">
        <v>0</v>
      </c>
      <c r="H10" s="30">
        <v>0</v>
      </c>
      <c r="I10" s="37">
        <v>97</v>
      </c>
      <c r="J10" s="38">
        <v>42374</v>
      </c>
      <c r="K10" s="89">
        <v>14</v>
      </c>
      <c r="L10" s="30">
        <v>218</v>
      </c>
      <c r="M10" s="35">
        <v>5438</v>
      </c>
      <c r="N10" s="36">
        <v>1309858</v>
      </c>
      <c r="O10" s="29">
        <v>0</v>
      </c>
      <c r="P10" s="30">
        <v>0</v>
      </c>
      <c r="Q10" s="35">
        <v>12743</v>
      </c>
      <c r="R10" s="36">
        <v>1549916</v>
      </c>
      <c r="S10" s="29">
        <v>3356</v>
      </c>
      <c r="T10" s="30">
        <v>435227</v>
      </c>
      <c r="U10" s="35">
        <v>1981</v>
      </c>
      <c r="V10" s="36">
        <v>143805</v>
      </c>
      <c r="W10" s="35">
        <v>111</v>
      </c>
      <c r="X10" s="30">
        <v>15121</v>
      </c>
      <c r="Y10" s="37">
        <v>23976</v>
      </c>
      <c r="Z10" s="36">
        <v>3534165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24</v>
      </c>
      <c r="J11" s="14">
        <v>17459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2009</v>
      </c>
      <c r="R11" s="14">
        <v>587108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v>2128</v>
      </c>
      <c r="Z11" s="14">
        <v>695327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24</v>
      </c>
      <c r="J12" s="21">
        <v>17459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2671</v>
      </c>
      <c r="R12" s="21">
        <v>699780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2789</v>
      </c>
      <c r="Z12" s="21">
        <v>807959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5662</v>
      </c>
      <c r="R13" s="36">
        <v>1544418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5932.1</v>
      </c>
      <c r="Z13" s="36">
        <v>1792515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175</v>
      </c>
      <c r="N14" s="87">
        <v>77010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175</v>
      </c>
      <c r="Z14" s="14">
        <v>77010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1702</v>
      </c>
      <c r="N15" s="88">
        <v>204317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1702</v>
      </c>
      <c r="Z15" s="24">
        <v>204317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3470</v>
      </c>
      <c r="N16" s="36">
        <v>464308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3470</v>
      </c>
      <c r="Z16" s="36">
        <v>464308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141</v>
      </c>
      <c r="F17" s="14">
        <v>38616</v>
      </c>
      <c r="G17" s="19">
        <v>682</v>
      </c>
      <c r="H17" s="18">
        <v>158597</v>
      </c>
      <c r="I17" s="13">
        <v>1388</v>
      </c>
      <c r="J17" s="14">
        <v>202638</v>
      </c>
      <c r="K17" s="19">
        <v>106</v>
      </c>
      <c r="L17" s="18">
        <v>88215</v>
      </c>
      <c r="M17" s="13">
        <v>761</v>
      </c>
      <c r="N17" s="87">
        <v>166385</v>
      </c>
      <c r="O17" s="19">
        <v>4591</v>
      </c>
      <c r="P17" s="18">
        <v>1762601</v>
      </c>
      <c r="Q17" s="13">
        <v>4732</v>
      </c>
      <c r="R17" s="14">
        <v>1141887</v>
      </c>
      <c r="S17" s="19">
        <v>266</v>
      </c>
      <c r="T17" s="18">
        <v>60491</v>
      </c>
      <c r="U17" s="13">
        <v>7</v>
      </c>
      <c r="V17" s="14">
        <v>1540</v>
      </c>
      <c r="W17" s="13">
        <v>8279</v>
      </c>
      <c r="X17" s="18">
        <v>1720908</v>
      </c>
      <c r="Y17" s="41">
        <v>20953</v>
      </c>
      <c r="Z17" s="42">
        <v>5341878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248</v>
      </c>
      <c r="F18" s="21">
        <v>35334</v>
      </c>
      <c r="G18" s="25">
        <v>569</v>
      </c>
      <c r="H18" s="26">
        <v>160856</v>
      </c>
      <c r="I18" s="27">
        <v>1309</v>
      </c>
      <c r="J18" s="21">
        <v>177312</v>
      </c>
      <c r="K18" s="25">
        <v>82</v>
      </c>
      <c r="L18" s="26">
        <v>68220</v>
      </c>
      <c r="M18" s="27">
        <v>778</v>
      </c>
      <c r="N18" s="21">
        <v>216339</v>
      </c>
      <c r="O18" s="25">
        <v>4538</v>
      </c>
      <c r="P18" s="26">
        <v>1755281</v>
      </c>
      <c r="Q18" s="27">
        <v>5033</v>
      </c>
      <c r="R18" s="21">
        <v>1540807</v>
      </c>
      <c r="S18" s="25">
        <v>266</v>
      </c>
      <c r="T18" s="26">
        <v>61566</v>
      </c>
      <c r="U18" s="27">
        <v>3</v>
      </c>
      <c r="V18" s="21">
        <v>660</v>
      </c>
      <c r="W18" s="27">
        <v>7937</v>
      </c>
      <c r="X18" s="26">
        <v>1660599</v>
      </c>
      <c r="Y18" s="23">
        <v>20763</v>
      </c>
      <c r="Z18" s="24">
        <v>5676974</v>
      </c>
    </row>
    <row r="19" spans="1:26" ht="18.95" customHeight="1" thickBot="1">
      <c r="A19" s="7"/>
      <c r="B19" s="22"/>
      <c r="C19" s="92"/>
      <c r="D19" s="43" t="s">
        <v>24</v>
      </c>
      <c r="E19" s="23">
        <v>496</v>
      </c>
      <c r="F19" s="24">
        <v>123123</v>
      </c>
      <c r="G19" s="33">
        <v>820</v>
      </c>
      <c r="H19" s="34">
        <v>124082</v>
      </c>
      <c r="I19" s="23">
        <v>282</v>
      </c>
      <c r="J19" s="24">
        <v>134803</v>
      </c>
      <c r="K19" s="90">
        <v>133</v>
      </c>
      <c r="L19" s="34">
        <v>111115</v>
      </c>
      <c r="M19" s="23">
        <v>1411</v>
      </c>
      <c r="N19" s="24">
        <v>431348</v>
      </c>
      <c r="O19" s="33">
        <v>1754</v>
      </c>
      <c r="P19" s="34">
        <v>675216</v>
      </c>
      <c r="Q19" s="23">
        <v>8188</v>
      </c>
      <c r="R19" s="24">
        <v>2772610</v>
      </c>
      <c r="S19" s="33">
        <v>128</v>
      </c>
      <c r="T19" s="34">
        <v>44078</v>
      </c>
      <c r="U19" s="23">
        <v>79</v>
      </c>
      <c r="V19" s="24">
        <v>16130</v>
      </c>
      <c r="W19" s="23">
        <v>7657</v>
      </c>
      <c r="X19" s="34">
        <v>1713316</v>
      </c>
      <c r="Y19" s="35">
        <v>20948</v>
      </c>
      <c r="Z19" s="36">
        <v>6145821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1276</v>
      </c>
      <c r="F20" s="14">
        <v>105101</v>
      </c>
      <c r="G20" s="19">
        <v>812</v>
      </c>
      <c r="H20" s="18">
        <v>243997</v>
      </c>
      <c r="I20" s="13">
        <v>4397</v>
      </c>
      <c r="J20" s="14">
        <v>10511928</v>
      </c>
      <c r="K20" s="19">
        <v>931</v>
      </c>
      <c r="L20" s="18">
        <v>1585435</v>
      </c>
      <c r="M20" s="13">
        <v>5732</v>
      </c>
      <c r="N20" s="14">
        <v>1515763</v>
      </c>
      <c r="O20" s="19">
        <v>5285</v>
      </c>
      <c r="P20" s="18">
        <v>1796862</v>
      </c>
      <c r="Q20" s="13">
        <v>30156</v>
      </c>
      <c r="R20" s="14">
        <v>5892999</v>
      </c>
      <c r="S20" s="19">
        <v>45057</v>
      </c>
      <c r="T20" s="18">
        <v>9901876</v>
      </c>
      <c r="U20" s="13">
        <v>4770</v>
      </c>
      <c r="V20" s="14">
        <v>1291241</v>
      </c>
      <c r="W20" s="13">
        <v>9374</v>
      </c>
      <c r="X20" s="18">
        <v>1824977</v>
      </c>
      <c r="Y20" s="31">
        <v>107790</v>
      </c>
      <c r="Z20" s="32">
        <v>34670179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1422</v>
      </c>
      <c r="F21" s="21">
        <v>154865</v>
      </c>
      <c r="G21" s="25">
        <v>699</v>
      </c>
      <c r="H21" s="26">
        <v>246256</v>
      </c>
      <c r="I21" s="27">
        <v>4514</v>
      </c>
      <c r="J21" s="21">
        <v>11507752</v>
      </c>
      <c r="K21" s="25">
        <v>995</v>
      </c>
      <c r="L21" s="26">
        <v>1743082</v>
      </c>
      <c r="M21" s="27">
        <v>7180</v>
      </c>
      <c r="N21" s="21">
        <v>1949378</v>
      </c>
      <c r="O21" s="25">
        <v>5201</v>
      </c>
      <c r="P21" s="26">
        <v>1790562</v>
      </c>
      <c r="Q21" s="27">
        <v>29211</v>
      </c>
      <c r="R21" s="21">
        <v>6159994</v>
      </c>
      <c r="S21" s="25">
        <v>44283</v>
      </c>
      <c r="T21" s="26">
        <v>9876671</v>
      </c>
      <c r="U21" s="27">
        <v>5957</v>
      </c>
      <c r="V21" s="21">
        <v>1859788</v>
      </c>
      <c r="W21" s="27">
        <v>9124</v>
      </c>
      <c r="X21" s="26">
        <v>1792079</v>
      </c>
      <c r="Y21" s="23">
        <v>108586</v>
      </c>
      <c r="Z21" s="24">
        <v>37080427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3081</v>
      </c>
      <c r="F22" s="24">
        <v>680645</v>
      </c>
      <c r="G22" s="33">
        <v>1123</v>
      </c>
      <c r="H22" s="34">
        <v>384720</v>
      </c>
      <c r="I22" s="23">
        <v>2127</v>
      </c>
      <c r="J22" s="24">
        <v>1621341</v>
      </c>
      <c r="K22" s="33">
        <v>912</v>
      </c>
      <c r="L22" s="34">
        <v>1493116</v>
      </c>
      <c r="M22" s="23">
        <v>11311.1</v>
      </c>
      <c r="N22" s="24">
        <v>2457754</v>
      </c>
      <c r="O22" s="33">
        <v>3758</v>
      </c>
      <c r="P22" s="34">
        <v>1053928</v>
      </c>
      <c r="Q22" s="23">
        <v>57645</v>
      </c>
      <c r="R22" s="24">
        <v>10204373</v>
      </c>
      <c r="S22" s="33">
        <v>26967</v>
      </c>
      <c r="T22" s="34">
        <v>2083356</v>
      </c>
      <c r="U22" s="23">
        <v>5079</v>
      </c>
      <c r="V22" s="24">
        <v>1435900</v>
      </c>
      <c r="W22" s="23">
        <v>9213</v>
      </c>
      <c r="X22" s="34">
        <v>2062814</v>
      </c>
      <c r="Y22" s="23">
        <v>121216.1</v>
      </c>
      <c r="Z22" s="24">
        <v>23477947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51">
        <v>41.552441090405054</v>
      </c>
      <c r="F23" s="152"/>
      <c r="G23" s="151">
        <v>70.37727061015372</v>
      </c>
      <c r="H23" s="152"/>
      <c r="I23" s="151">
        <v>202.89162112932604</v>
      </c>
      <c r="J23" s="152"/>
      <c r="K23" s="151">
        <v>122.28571428571429</v>
      </c>
      <c r="L23" s="152"/>
      <c r="M23" s="151">
        <v>49.879858766446986</v>
      </c>
      <c r="N23" s="152"/>
      <c r="O23" s="151">
        <v>136.483144604972</v>
      </c>
      <c r="P23" s="152"/>
      <c r="Q23" s="151">
        <v>52.161421266276555</v>
      </c>
      <c r="R23" s="152"/>
      <c r="S23" s="151">
        <v>167.27831036548832</v>
      </c>
      <c r="T23" s="152"/>
      <c r="U23" s="151">
        <v>82.45196003074558</v>
      </c>
      <c r="V23" s="152"/>
      <c r="W23" s="151">
        <v>88.954075498918</v>
      </c>
      <c r="X23" s="152"/>
      <c r="Y23" s="151">
        <v>86.82713544609378</v>
      </c>
      <c r="Z23" s="152"/>
    </row>
    <row r="24" spans="1:26" ht="18.95" customHeight="1">
      <c r="A24" s="7"/>
      <c r="B24" s="22"/>
      <c r="C24" s="45" t="s">
        <v>39</v>
      </c>
      <c r="D24" s="43" t="s">
        <v>40</v>
      </c>
      <c r="E24" s="153">
        <v>220916.91009412528</v>
      </c>
      <c r="F24" s="154"/>
      <c r="G24" s="147">
        <v>342582.36865538737</v>
      </c>
      <c r="H24" s="148"/>
      <c r="I24" s="149">
        <v>762266.5726375176</v>
      </c>
      <c r="J24" s="150"/>
      <c r="K24" s="147">
        <v>1637188.596491228</v>
      </c>
      <c r="L24" s="148"/>
      <c r="M24" s="149">
        <v>217286.9128555136</v>
      </c>
      <c r="N24" s="150"/>
      <c r="O24" s="147">
        <v>280449.1750931347</v>
      </c>
      <c r="P24" s="148"/>
      <c r="Q24" s="149">
        <v>177020.95585046406</v>
      </c>
      <c r="R24" s="150"/>
      <c r="S24" s="147">
        <v>77255.7570363778</v>
      </c>
      <c r="T24" s="148"/>
      <c r="U24" s="149">
        <v>282713.1325063989</v>
      </c>
      <c r="V24" s="150"/>
      <c r="W24" s="147">
        <v>223902.52903505915</v>
      </c>
      <c r="X24" s="148"/>
      <c r="Y24" s="149">
        <v>193686.7049839089</v>
      </c>
      <c r="Z24" s="15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v>2.541741567333052</v>
      </c>
      <c r="F25" s="49"/>
      <c r="G25" s="50">
        <v>0.926444589456351</v>
      </c>
      <c r="H25" s="51"/>
      <c r="I25" s="48">
        <v>1.7547174014012992</v>
      </c>
      <c r="J25" s="49"/>
      <c r="K25" s="50">
        <v>0.7523753032806698</v>
      </c>
      <c r="L25" s="51"/>
      <c r="M25" s="48">
        <v>9.331351198396913</v>
      </c>
      <c r="N25" s="49"/>
      <c r="O25" s="50">
        <v>3.1002482343517075</v>
      </c>
      <c r="P25" s="51"/>
      <c r="Q25" s="48">
        <v>47.55556398861207</v>
      </c>
      <c r="R25" s="49"/>
      <c r="S25" s="50">
        <v>22.247044740756383</v>
      </c>
      <c r="T25" s="51"/>
      <c r="U25" s="48">
        <v>4.1900374620203085</v>
      </c>
      <c r="V25" s="49"/>
      <c r="W25" s="50">
        <v>7.60047551439124</v>
      </c>
      <c r="X25" s="51"/>
      <c r="Y25" s="48"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144" t="s">
        <v>42</v>
      </c>
      <c r="C27" s="4" t="s">
        <v>43</v>
      </c>
      <c r="D27" s="54" t="s">
        <v>21</v>
      </c>
      <c r="E27" s="13">
        <v>1326</v>
      </c>
      <c r="F27" s="14">
        <v>134155</v>
      </c>
      <c r="G27" s="19">
        <v>821</v>
      </c>
      <c r="H27" s="18">
        <v>295711</v>
      </c>
      <c r="I27" s="13">
        <v>2073</v>
      </c>
      <c r="J27" s="14">
        <v>945678</v>
      </c>
      <c r="K27" s="19">
        <v>189</v>
      </c>
      <c r="L27" s="18">
        <v>71259</v>
      </c>
      <c r="M27" s="13">
        <v>3990</v>
      </c>
      <c r="N27" s="14">
        <v>1195916</v>
      </c>
      <c r="O27" s="19">
        <v>5561</v>
      </c>
      <c r="P27" s="18">
        <v>1889115</v>
      </c>
      <c r="Q27" s="13">
        <v>26567</v>
      </c>
      <c r="R27" s="14">
        <v>5587062</v>
      </c>
      <c r="S27" s="19">
        <v>34608</v>
      </c>
      <c r="T27" s="18">
        <v>4900065</v>
      </c>
      <c r="U27" s="13">
        <v>3939</v>
      </c>
      <c r="V27" s="14">
        <v>1177220</v>
      </c>
      <c r="W27" s="19">
        <v>12676</v>
      </c>
      <c r="X27" s="18">
        <v>1699625</v>
      </c>
      <c r="Y27" s="55">
        <v>91750</v>
      </c>
      <c r="Z27" s="56">
        <v>17895806</v>
      </c>
    </row>
    <row r="28" spans="1:26" ht="18.95" customHeight="1">
      <c r="A28" s="22"/>
      <c r="B28" s="145"/>
      <c r="C28" s="7"/>
      <c r="D28" s="57" t="s">
        <v>22</v>
      </c>
      <c r="E28" s="27">
        <v>1237</v>
      </c>
      <c r="F28" s="21">
        <v>97947</v>
      </c>
      <c r="G28" s="25">
        <v>755</v>
      </c>
      <c r="H28" s="26">
        <v>293389</v>
      </c>
      <c r="I28" s="27">
        <v>2152</v>
      </c>
      <c r="J28" s="21">
        <v>1106930</v>
      </c>
      <c r="K28" s="25">
        <v>99</v>
      </c>
      <c r="L28" s="26">
        <v>47245</v>
      </c>
      <c r="M28" s="27">
        <v>5476</v>
      </c>
      <c r="N28" s="21">
        <v>1305694</v>
      </c>
      <c r="O28" s="25">
        <v>5916</v>
      </c>
      <c r="P28" s="26">
        <v>2030208</v>
      </c>
      <c r="Q28" s="27">
        <v>27123</v>
      </c>
      <c r="R28" s="21">
        <v>5045427</v>
      </c>
      <c r="S28" s="25">
        <v>34279</v>
      </c>
      <c r="T28" s="26">
        <v>4846400</v>
      </c>
      <c r="U28" s="27">
        <v>5756</v>
      </c>
      <c r="V28" s="21">
        <v>175400</v>
      </c>
      <c r="W28" s="25">
        <v>25071</v>
      </c>
      <c r="X28" s="26">
        <v>1773720</v>
      </c>
      <c r="Y28" s="58">
        <v>107864</v>
      </c>
      <c r="Z28" s="59">
        <v>18297360</v>
      </c>
    </row>
    <row r="29" spans="1:26" ht="18.95" customHeight="1">
      <c r="A29" s="22"/>
      <c r="B29" s="145"/>
      <c r="C29" s="7"/>
      <c r="D29" s="57" t="s">
        <v>24</v>
      </c>
      <c r="E29" s="27">
        <v>1968</v>
      </c>
      <c r="F29" s="21">
        <v>284060</v>
      </c>
      <c r="G29" s="25">
        <v>1413</v>
      </c>
      <c r="H29" s="26">
        <v>520187</v>
      </c>
      <c r="I29" s="27">
        <v>2378</v>
      </c>
      <c r="J29" s="21">
        <v>2351892</v>
      </c>
      <c r="K29" s="25">
        <v>311</v>
      </c>
      <c r="L29" s="26">
        <v>154841</v>
      </c>
      <c r="M29" s="27">
        <v>8639</v>
      </c>
      <c r="N29" s="21">
        <v>2076799</v>
      </c>
      <c r="O29" s="25">
        <v>3757</v>
      </c>
      <c r="P29" s="26">
        <v>1092324</v>
      </c>
      <c r="Q29" s="27">
        <v>62174</v>
      </c>
      <c r="R29" s="21">
        <v>12249048</v>
      </c>
      <c r="S29" s="25">
        <v>24941</v>
      </c>
      <c r="T29" s="26">
        <v>1851811</v>
      </c>
      <c r="U29" s="27">
        <v>7217</v>
      </c>
      <c r="V29" s="21">
        <v>2333573</v>
      </c>
      <c r="W29" s="25">
        <v>23452</v>
      </c>
      <c r="X29" s="26">
        <v>1949872</v>
      </c>
      <c r="Y29" s="58">
        <v>136280</v>
      </c>
      <c r="Z29" s="59">
        <v>24864407</v>
      </c>
    </row>
    <row r="30" spans="1:26" ht="18.95" customHeight="1" thickBot="1">
      <c r="A30" s="22" t="s">
        <v>29</v>
      </c>
      <c r="B30" s="145"/>
      <c r="C30" s="7"/>
      <c r="D30" s="60" t="s">
        <v>44</v>
      </c>
      <c r="E30" s="142">
        <v>66.6</v>
      </c>
      <c r="F30" s="143"/>
      <c r="G30" s="142">
        <v>55.9</v>
      </c>
      <c r="H30" s="143"/>
      <c r="I30" s="142">
        <v>87.4</v>
      </c>
      <c r="J30" s="143"/>
      <c r="K30" s="142">
        <v>54.1</v>
      </c>
      <c r="L30" s="143"/>
      <c r="M30" s="142">
        <v>50.4</v>
      </c>
      <c r="N30" s="143"/>
      <c r="O30" s="142">
        <v>145.9</v>
      </c>
      <c r="P30" s="143"/>
      <c r="Q30" s="142">
        <v>43</v>
      </c>
      <c r="R30" s="143"/>
      <c r="S30" s="142">
        <v>139</v>
      </c>
      <c r="T30" s="143"/>
      <c r="U30" s="142">
        <v>59.7</v>
      </c>
      <c r="V30" s="143"/>
      <c r="W30" s="142">
        <v>63.7</v>
      </c>
      <c r="X30" s="143"/>
      <c r="Y30" s="142">
        <v>69.1</v>
      </c>
      <c r="Z30" s="143"/>
    </row>
    <row r="31" spans="1:26" ht="18.95" customHeight="1">
      <c r="A31" s="22"/>
      <c r="B31" s="145"/>
      <c r="C31" s="4" t="s">
        <v>45</v>
      </c>
      <c r="D31" s="97" t="s">
        <v>21</v>
      </c>
      <c r="E31" s="61">
        <f>E20-E27</f>
        <v>-50</v>
      </c>
      <c r="F31" s="62">
        <f aca="true" t="shared" si="0" ref="F31:Z33">F20-F27</f>
        <v>-29054</v>
      </c>
      <c r="G31" s="63">
        <f t="shared" si="0"/>
        <v>-9</v>
      </c>
      <c r="H31" s="64">
        <f t="shared" si="0"/>
        <v>-51714</v>
      </c>
      <c r="I31" s="61">
        <f t="shared" si="0"/>
        <v>2324</v>
      </c>
      <c r="J31" s="62">
        <f t="shared" si="0"/>
        <v>9566250</v>
      </c>
      <c r="K31" s="63">
        <f t="shared" si="0"/>
        <v>742</v>
      </c>
      <c r="L31" s="64">
        <f t="shared" si="0"/>
        <v>1514176</v>
      </c>
      <c r="M31" s="61">
        <f t="shared" si="0"/>
        <v>1742</v>
      </c>
      <c r="N31" s="62">
        <f t="shared" si="0"/>
        <v>319847</v>
      </c>
      <c r="O31" s="63">
        <f t="shared" si="0"/>
        <v>-276</v>
      </c>
      <c r="P31" s="64">
        <f t="shared" si="0"/>
        <v>-92253</v>
      </c>
      <c r="Q31" s="61">
        <f t="shared" si="0"/>
        <v>3589</v>
      </c>
      <c r="R31" s="62">
        <f t="shared" si="0"/>
        <v>305937</v>
      </c>
      <c r="S31" s="63">
        <f t="shared" si="0"/>
        <v>10449</v>
      </c>
      <c r="T31" s="64">
        <f t="shared" si="0"/>
        <v>5001811</v>
      </c>
      <c r="U31" s="61">
        <f t="shared" si="0"/>
        <v>831</v>
      </c>
      <c r="V31" s="62">
        <f t="shared" si="0"/>
        <v>114021</v>
      </c>
      <c r="W31" s="63">
        <f t="shared" si="0"/>
        <v>-3302</v>
      </c>
      <c r="X31" s="64">
        <f t="shared" si="0"/>
        <v>125352</v>
      </c>
      <c r="Y31" s="61">
        <f t="shared" si="0"/>
        <v>16040</v>
      </c>
      <c r="Z31" s="62">
        <f t="shared" si="0"/>
        <v>16774373</v>
      </c>
    </row>
    <row r="32" spans="1:26" ht="18.95" customHeight="1">
      <c r="A32" s="22" t="s">
        <v>46</v>
      </c>
      <c r="B32" s="145"/>
      <c r="C32" s="7"/>
      <c r="D32" s="95" t="s">
        <v>22</v>
      </c>
      <c r="E32" s="65">
        <f aca="true" t="shared" si="1" ref="E32:T33">E21-E28</f>
        <v>185</v>
      </c>
      <c r="F32" s="66">
        <f t="shared" si="1"/>
        <v>56918</v>
      </c>
      <c r="G32" s="67">
        <f t="shared" si="1"/>
        <v>-56</v>
      </c>
      <c r="H32" s="68">
        <f t="shared" si="1"/>
        <v>-47133</v>
      </c>
      <c r="I32" s="65">
        <f t="shared" si="1"/>
        <v>2362</v>
      </c>
      <c r="J32" s="66">
        <f t="shared" si="1"/>
        <v>10400822</v>
      </c>
      <c r="K32" s="67">
        <f t="shared" si="1"/>
        <v>896</v>
      </c>
      <c r="L32" s="68">
        <f t="shared" si="1"/>
        <v>1695837</v>
      </c>
      <c r="M32" s="65">
        <f t="shared" si="1"/>
        <v>1704</v>
      </c>
      <c r="N32" s="66">
        <f t="shared" si="1"/>
        <v>643684</v>
      </c>
      <c r="O32" s="67">
        <f t="shared" si="1"/>
        <v>-715</v>
      </c>
      <c r="P32" s="68">
        <f t="shared" si="1"/>
        <v>-239646</v>
      </c>
      <c r="Q32" s="65">
        <f t="shared" si="1"/>
        <v>2088</v>
      </c>
      <c r="R32" s="66">
        <f t="shared" si="1"/>
        <v>1114567</v>
      </c>
      <c r="S32" s="67">
        <f t="shared" si="1"/>
        <v>10004</v>
      </c>
      <c r="T32" s="68">
        <f t="shared" si="1"/>
        <v>5030271</v>
      </c>
      <c r="U32" s="65">
        <f t="shared" si="0"/>
        <v>201</v>
      </c>
      <c r="V32" s="66">
        <f t="shared" si="0"/>
        <v>1684388</v>
      </c>
      <c r="W32" s="67">
        <f t="shared" si="0"/>
        <v>-15947</v>
      </c>
      <c r="X32" s="68">
        <f t="shared" si="0"/>
        <v>18359</v>
      </c>
      <c r="Y32" s="65">
        <f t="shared" si="0"/>
        <v>722</v>
      </c>
      <c r="Z32" s="66">
        <f t="shared" si="0"/>
        <v>18783067</v>
      </c>
    </row>
    <row r="33" spans="1:26" ht="18.95" customHeight="1">
      <c r="A33" s="22"/>
      <c r="B33" s="145"/>
      <c r="C33" s="7"/>
      <c r="D33" s="95" t="s">
        <v>24</v>
      </c>
      <c r="E33" s="65">
        <f t="shared" si="1"/>
        <v>1113</v>
      </c>
      <c r="F33" s="66">
        <f t="shared" si="0"/>
        <v>396585</v>
      </c>
      <c r="G33" s="67">
        <f t="shared" si="0"/>
        <v>-290</v>
      </c>
      <c r="H33" s="68">
        <f t="shared" si="0"/>
        <v>-135467</v>
      </c>
      <c r="I33" s="65">
        <f t="shared" si="0"/>
        <v>-251</v>
      </c>
      <c r="J33" s="66">
        <f t="shared" si="0"/>
        <v>-730551</v>
      </c>
      <c r="K33" s="67">
        <f t="shared" si="0"/>
        <v>601</v>
      </c>
      <c r="L33" s="68">
        <f t="shared" si="0"/>
        <v>1338275</v>
      </c>
      <c r="M33" s="65">
        <f t="shared" si="0"/>
        <v>2672.1000000000004</v>
      </c>
      <c r="N33" s="66">
        <f t="shared" si="0"/>
        <v>380955</v>
      </c>
      <c r="O33" s="67">
        <f t="shared" si="0"/>
        <v>1</v>
      </c>
      <c r="P33" s="68">
        <f t="shared" si="0"/>
        <v>-38396</v>
      </c>
      <c r="Q33" s="65">
        <f t="shared" si="0"/>
        <v>-4529</v>
      </c>
      <c r="R33" s="66">
        <f t="shared" si="0"/>
        <v>-2044675</v>
      </c>
      <c r="S33" s="67">
        <f t="shared" si="0"/>
        <v>2026</v>
      </c>
      <c r="T33" s="68">
        <f t="shared" si="0"/>
        <v>231545</v>
      </c>
      <c r="U33" s="65">
        <f t="shared" si="0"/>
        <v>-2138</v>
      </c>
      <c r="V33" s="66">
        <f t="shared" si="0"/>
        <v>-897673</v>
      </c>
      <c r="W33" s="67">
        <f t="shared" si="0"/>
        <v>-14239</v>
      </c>
      <c r="X33" s="68">
        <f t="shared" si="0"/>
        <v>112942</v>
      </c>
      <c r="Y33" s="65">
        <f t="shared" si="0"/>
        <v>-15063.899999999994</v>
      </c>
      <c r="Z33" s="66">
        <f t="shared" si="0"/>
        <v>-1386460</v>
      </c>
    </row>
    <row r="34" spans="1:26" ht="18.95" customHeight="1" thickBot="1">
      <c r="A34" s="22" t="s">
        <v>47</v>
      </c>
      <c r="B34" s="145"/>
      <c r="C34" s="69"/>
      <c r="D34" s="28" t="s">
        <v>44</v>
      </c>
      <c r="E34" s="136">
        <v>87.05268389662028</v>
      </c>
      <c r="F34" s="135"/>
      <c r="G34" s="140">
        <v>56.00624024960999</v>
      </c>
      <c r="H34" s="141"/>
      <c r="I34" s="136">
        <v>114.56217666219581</v>
      </c>
      <c r="J34" s="135"/>
      <c r="K34" s="140">
        <v>31.06796116504854</v>
      </c>
      <c r="L34" s="141"/>
      <c r="M34" s="136">
        <v>60.09323577016454</v>
      </c>
      <c r="N34" s="135"/>
      <c r="O34" s="140">
        <v>110.78748651564186</v>
      </c>
      <c r="P34" s="141"/>
      <c r="Q34" s="136">
        <v>44.466676927812834</v>
      </c>
      <c r="R34" s="135"/>
      <c r="S34" s="140">
        <v>133.80239238956392</v>
      </c>
      <c r="T34" s="141"/>
      <c r="U34" s="136">
        <v>67.03780424650441</v>
      </c>
      <c r="V34" s="135"/>
      <c r="W34" s="140">
        <v>48.559225820403306</v>
      </c>
      <c r="X34" s="141"/>
      <c r="Y34" s="136">
        <v>70.54128256450254</v>
      </c>
      <c r="Z34" s="135"/>
    </row>
    <row r="35" spans="1:26" ht="18.95" customHeight="1">
      <c r="A35" s="22"/>
      <c r="B35" s="145"/>
      <c r="C35" s="7" t="s">
        <v>48</v>
      </c>
      <c r="D35" s="70" t="s">
        <v>21</v>
      </c>
      <c r="E35" s="71">
        <f aca="true" t="shared" si="2" ref="E35:Z37">E20/E27*100</f>
        <v>96.22926093514329</v>
      </c>
      <c r="F35" s="72">
        <f t="shared" si="2"/>
        <v>78.34296149975775</v>
      </c>
      <c r="G35" s="73">
        <f t="shared" si="2"/>
        <v>98.90377588306943</v>
      </c>
      <c r="H35" s="74">
        <f t="shared" si="2"/>
        <v>82.51197960170572</v>
      </c>
      <c r="I35" s="71">
        <f t="shared" si="2"/>
        <v>212.10805595754945</v>
      </c>
      <c r="J35" s="72">
        <f t="shared" si="2"/>
        <v>1111.5758217913497</v>
      </c>
      <c r="K35" s="73">
        <f t="shared" si="2"/>
        <v>492.59259259259255</v>
      </c>
      <c r="L35" s="74">
        <f t="shared" si="2"/>
        <v>2224.8908909751754</v>
      </c>
      <c r="M35" s="71">
        <f t="shared" si="2"/>
        <v>143.65914786967417</v>
      </c>
      <c r="N35" s="72">
        <f t="shared" si="2"/>
        <v>126.7449386077283</v>
      </c>
      <c r="O35" s="73">
        <f t="shared" si="2"/>
        <v>95.03686387340406</v>
      </c>
      <c r="P35" s="74">
        <f t="shared" si="2"/>
        <v>95.11660221849914</v>
      </c>
      <c r="Q35" s="71">
        <f t="shared" si="2"/>
        <v>113.50924078744306</v>
      </c>
      <c r="R35" s="72">
        <f t="shared" si="2"/>
        <v>105.47581179517964</v>
      </c>
      <c r="S35" s="73">
        <f t="shared" si="2"/>
        <v>130.19244105409155</v>
      </c>
      <c r="T35" s="74">
        <f t="shared" si="2"/>
        <v>202.07642143522583</v>
      </c>
      <c r="U35" s="71">
        <f t="shared" si="2"/>
        <v>121.0967250571211</v>
      </c>
      <c r="V35" s="72">
        <f t="shared" si="2"/>
        <v>109.68561526307742</v>
      </c>
      <c r="W35" s="73">
        <f t="shared" si="2"/>
        <v>73.95077311454718</v>
      </c>
      <c r="X35" s="74">
        <f t="shared" si="2"/>
        <v>107.37527395749062</v>
      </c>
      <c r="Y35" s="71">
        <f t="shared" si="2"/>
        <v>117.48228882833787</v>
      </c>
      <c r="Z35" s="72">
        <f t="shared" si="2"/>
        <v>193.73354293179085</v>
      </c>
    </row>
    <row r="36" spans="1:26" ht="18.95" customHeight="1">
      <c r="A36" s="22" t="s">
        <v>49</v>
      </c>
      <c r="B36" s="145"/>
      <c r="C36" s="7" t="s">
        <v>62</v>
      </c>
      <c r="D36" s="60" t="s">
        <v>22</v>
      </c>
      <c r="E36" s="75">
        <f t="shared" si="2"/>
        <v>114.95553759094584</v>
      </c>
      <c r="F36" s="76">
        <f t="shared" si="2"/>
        <v>158.11101922468274</v>
      </c>
      <c r="G36" s="77">
        <f t="shared" si="2"/>
        <v>92.58278145695364</v>
      </c>
      <c r="H36" s="78">
        <f t="shared" si="2"/>
        <v>83.93498052074209</v>
      </c>
      <c r="I36" s="75">
        <f t="shared" si="2"/>
        <v>209.75836431226767</v>
      </c>
      <c r="J36" s="76">
        <f t="shared" si="2"/>
        <v>1039.609731419331</v>
      </c>
      <c r="K36" s="77">
        <f t="shared" si="2"/>
        <v>1005.050505050505</v>
      </c>
      <c r="L36" s="78">
        <f t="shared" si="2"/>
        <v>3689.452852153667</v>
      </c>
      <c r="M36" s="75">
        <f t="shared" si="2"/>
        <v>131.11760409057706</v>
      </c>
      <c r="N36" s="76">
        <f t="shared" si="2"/>
        <v>149.29822760922545</v>
      </c>
      <c r="O36" s="77">
        <f t="shared" si="2"/>
        <v>87.91413116970926</v>
      </c>
      <c r="P36" s="78">
        <f t="shared" si="2"/>
        <v>88.1959878002648</v>
      </c>
      <c r="Q36" s="75">
        <f t="shared" si="2"/>
        <v>107.6982634664307</v>
      </c>
      <c r="R36" s="76">
        <f t="shared" si="2"/>
        <v>122.0906377200582</v>
      </c>
      <c r="S36" s="77">
        <f t="shared" si="2"/>
        <v>129.18404854283963</v>
      </c>
      <c r="T36" s="78">
        <f t="shared" si="2"/>
        <v>203.79397078243647</v>
      </c>
      <c r="U36" s="75">
        <f t="shared" si="2"/>
        <v>103.4920083391244</v>
      </c>
      <c r="V36" s="76">
        <f t="shared" si="2"/>
        <v>1060.3124287343214</v>
      </c>
      <c r="W36" s="77">
        <f t="shared" si="2"/>
        <v>36.392644888516614</v>
      </c>
      <c r="X36" s="78">
        <f t="shared" si="2"/>
        <v>101.03505626592697</v>
      </c>
      <c r="Y36" s="75">
        <f t="shared" si="2"/>
        <v>100.66936141808202</v>
      </c>
      <c r="Z36" s="76">
        <f t="shared" si="2"/>
        <v>202.6545195591058</v>
      </c>
    </row>
    <row r="37" spans="1:26" ht="18.95" customHeight="1" thickBot="1">
      <c r="A37" s="22"/>
      <c r="B37" s="146"/>
      <c r="C37" s="69"/>
      <c r="D37" s="47" t="s">
        <v>24</v>
      </c>
      <c r="E37" s="79">
        <f t="shared" si="2"/>
        <v>156.55487804878047</v>
      </c>
      <c r="F37" s="80">
        <f t="shared" si="2"/>
        <v>239.61310990635783</v>
      </c>
      <c r="G37" s="81">
        <f t="shared" si="2"/>
        <v>79.4762915782024</v>
      </c>
      <c r="H37" s="82">
        <f t="shared" si="2"/>
        <v>73.95801894318774</v>
      </c>
      <c r="I37" s="79">
        <f t="shared" si="2"/>
        <v>89.44491169049623</v>
      </c>
      <c r="J37" s="80">
        <f t="shared" si="2"/>
        <v>68.93773183462505</v>
      </c>
      <c r="K37" s="81">
        <f t="shared" si="2"/>
        <v>293.2475884244373</v>
      </c>
      <c r="L37" s="82">
        <f t="shared" si="2"/>
        <v>964.2898198797477</v>
      </c>
      <c r="M37" s="79">
        <f t="shared" si="2"/>
        <v>130.93066327121196</v>
      </c>
      <c r="N37" s="80">
        <f t="shared" si="2"/>
        <v>118.3433736245058</v>
      </c>
      <c r="O37" s="81">
        <f t="shared" si="2"/>
        <v>100.02661698163429</v>
      </c>
      <c r="P37" s="82">
        <f t="shared" si="2"/>
        <v>96.4849257180104</v>
      </c>
      <c r="Q37" s="79">
        <f t="shared" si="2"/>
        <v>92.71560459356</v>
      </c>
      <c r="R37" s="80">
        <f t="shared" si="2"/>
        <v>83.3074782628005</v>
      </c>
      <c r="S37" s="81">
        <f t="shared" si="2"/>
        <v>108.12317068281143</v>
      </c>
      <c r="T37" s="82">
        <f t="shared" si="2"/>
        <v>112.50370583175065</v>
      </c>
      <c r="U37" s="79">
        <f t="shared" si="2"/>
        <v>70.37550228626853</v>
      </c>
      <c r="V37" s="80">
        <f t="shared" si="2"/>
        <v>61.532251187342325</v>
      </c>
      <c r="W37" s="81">
        <f t="shared" si="2"/>
        <v>39.28449599181307</v>
      </c>
      <c r="X37" s="82">
        <f t="shared" si="2"/>
        <v>105.79227764694299</v>
      </c>
      <c r="Y37" s="79">
        <f t="shared" si="2"/>
        <v>88.94636043439978</v>
      </c>
      <c r="Z37" s="80">
        <f t="shared" si="2"/>
        <v>94.42391688649563</v>
      </c>
    </row>
    <row r="38" ht="5.25" customHeight="1" thickBot="1">
      <c r="A38" s="22"/>
    </row>
    <row r="39" spans="1:26" ht="18.95" customHeight="1">
      <c r="A39" s="22" t="s">
        <v>50</v>
      </c>
      <c r="B39" s="137" t="s">
        <v>51</v>
      </c>
      <c r="C39" s="12" t="s">
        <v>43</v>
      </c>
      <c r="D39" s="98" t="s">
        <v>21</v>
      </c>
      <c r="E39" s="13">
        <f>+'10品目別管理表 (令和3年2月) '!E20</f>
        <v>1151</v>
      </c>
      <c r="F39" s="14">
        <f>+'10品目別管理表 (令和3年2月) '!F20</f>
        <v>100158</v>
      </c>
      <c r="G39" s="13">
        <f>+'10品目別管理表 (令和3年2月) '!G20</f>
        <v>682</v>
      </c>
      <c r="H39" s="14">
        <f>+'10品目別管理表 (令和3年2月) '!H20</f>
        <v>197240</v>
      </c>
      <c r="I39" s="13">
        <f>+'10品目別管理表 (令和3年2月) '!I20</f>
        <v>2297</v>
      </c>
      <c r="J39" s="14">
        <f>+'10品目別管理表 (令和3年2月) '!J20</f>
        <v>1250218</v>
      </c>
      <c r="K39" s="13">
        <f>+'10品目別管理表 (令和3年2月) '!K20</f>
        <v>663</v>
      </c>
      <c r="L39" s="14">
        <f>+'10品目別管理表 (令和3年2月) '!L20</f>
        <v>1070049</v>
      </c>
      <c r="M39" s="13">
        <f>+'10品目別管理表 (令和3年2月) '!M20</f>
        <v>7168</v>
      </c>
      <c r="N39" s="14">
        <f>+'10品目別管理表 (令和3年2月) '!N20</f>
        <v>1929756</v>
      </c>
      <c r="O39" s="13">
        <f>+'10品目別管理表 (令和3年2月) '!O20</f>
        <v>4230</v>
      </c>
      <c r="P39" s="14">
        <f>+'10品目別管理表 (令和3年2月) '!P20</f>
        <v>1442781</v>
      </c>
      <c r="Q39" s="13">
        <f>+'10品目別管理表 (令和3年2月) '!Q20</f>
        <v>23490</v>
      </c>
      <c r="R39" s="14">
        <f>+'10品目別管理表 (令和3年2月) '!R20</f>
        <v>4166540</v>
      </c>
      <c r="S39" s="25">
        <f>+'10品目別管理表 (令和3年2月) '!S20</f>
        <v>37319</v>
      </c>
      <c r="T39" s="26">
        <f>+'10品目別管理表 (令和3年2月) '!T20</f>
        <v>8448024</v>
      </c>
      <c r="U39" s="13">
        <f>+'10品目別管理表 (令和3年2月) '!U20</f>
        <v>4309</v>
      </c>
      <c r="V39" s="14">
        <f>+'10品目別管理表 (令和3年2月) '!V20</f>
        <v>915270</v>
      </c>
      <c r="W39" s="13">
        <f>+'10品目別管理表 (令和3年2月) '!W20</f>
        <v>7489</v>
      </c>
      <c r="X39" s="14">
        <f>+'10品目別管理表 (令和3年2月) '!X20</f>
        <v>1344877</v>
      </c>
      <c r="Y39" s="55">
        <f>+'10品目別管理表 (令和3年2月) '!Y20</f>
        <v>88798</v>
      </c>
      <c r="Z39" s="56">
        <f>+'10品目別管理表 (令和3年2月) '!Z20</f>
        <v>20864913</v>
      </c>
    </row>
    <row r="40" spans="1:26" ht="18.95" customHeight="1">
      <c r="A40" s="22"/>
      <c r="B40" s="138"/>
      <c r="C40" s="22"/>
      <c r="D40" s="96" t="s">
        <v>22</v>
      </c>
      <c r="E40" s="27">
        <f>+'10品目別管理表 (令和3年2月) '!E21</f>
        <v>1221</v>
      </c>
      <c r="F40" s="21">
        <f>+'10品目別管理表 (令和3年2月) '!F21</f>
        <v>98178</v>
      </c>
      <c r="G40" s="27">
        <f>+'10品目別管理表 (令和3年2月) '!G21</f>
        <v>594</v>
      </c>
      <c r="H40" s="21">
        <f>+'10品目別管理表 (令和3年2月) '!H21</f>
        <v>216372</v>
      </c>
      <c r="I40" s="27">
        <f>+'10品目別管理表 (令和3年2月) '!I21</f>
        <v>2225</v>
      </c>
      <c r="J40" s="21">
        <f>+'10品目別管理表 (令和3年2月) '!J21</f>
        <v>1132681</v>
      </c>
      <c r="K40" s="27">
        <f>+'10品目別管理表 (令和3年2月) '!K21</f>
        <v>673</v>
      </c>
      <c r="L40" s="21">
        <f>+'10品目別管理表 (令和3年2月) '!L21</f>
        <v>1027804</v>
      </c>
      <c r="M40" s="27">
        <f>+'10品目別管理表 (令和3年2月) '!M21</f>
        <v>6726</v>
      </c>
      <c r="N40" s="21">
        <f>+'10品目別管理表 (令和3年2月) '!N21</f>
        <v>1428468</v>
      </c>
      <c r="O40" s="27">
        <f>+'10品目別管理表 (令和3年2月) '!O21</f>
        <v>4297</v>
      </c>
      <c r="P40" s="21">
        <f>+'10品目別管理表 (令和3年2月) '!P21</f>
        <v>1448906</v>
      </c>
      <c r="Q40" s="27">
        <f>+'10品目別管理表 (令和3年2月) '!Q21</f>
        <v>24504</v>
      </c>
      <c r="R40" s="21">
        <f>+'10品目別管理表 (令和3年2月) '!R21</f>
        <v>4497623</v>
      </c>
      <c r="S40" s="25">
        <f>+'10品目別管理表 (令和3年2月) '!S21</f>
        <v>36147</v>
      </c>
      <c r="T40" s="26">
        <f>+'10品目別管理表 (令和3年2月) '!T21</f>
        <v>8417776</v>
      </c>
      <c r="U40" s="27">
        <f>+'10品目別管理表 (令和3年2月) '!U21</f>
        <v>4649</v>
      </c>
      <c r="V40" s="21">
        <f>+'10品目別管理表 (令和3年2月) '!V21</f>
        <v>1124696</v>
      </c>
      <c r="W40" s="27">
        <f>+'10品目別管理表 (令和3年2月) '!W21</f>
        <v>8354</v>
      </c>
      <c r="X40" s="21">
        <f>+'10品目別管理表 (令和3年2月) '!X21</f>
        <v>1310188</v>
      </c>
      <c r="Y40" s="58">
        <f>+'10品目別管理表 (令和3年2月) '!Y21</f>
        <v>89390</v>
      </c>
      <c r="Z40" s="59">
        <f>+'10品目別管理表 (令和3年2月) '!Z21</f>
        <v>20702692</v>
      </c>
    </row>
    <row r="41" spans="1:26" ht="18.95" customHeight="1">
      <c r="A41" s="22" t="s">
        <v>52</v>
      </c>
      <c r="B41" s="138"/>
      <c r="C41" s="22"/>
      <c r="D41" s="96" t="s">
        <v>24</v>
      </c>
      <c r="E41" s="27">
        <f>+'10品目別管理表 (令和3年2月) '!E22</f>
        <v>3227</v>
      </c>
      <c r="F41" s="21">
        <f>+'10品目別管理表 (令和3年2月) '!F22</f>
        <v>730409</v>
      </c>
      <c r="G41" s="27">
        <f>+'10品目別管理表 (令和3年2月) '!G22</f>
        <v>1010</v>
      </c>
      <c r="H41" s="21">
        <f>+'10品目別管理表 (令和3年2月) '!H22</f>
        <v>386979</v>
      </c>
      <c r="I41" s="27">
        <f>+'10品目別管理表 (令和3年2月) '!I22</f>
        <v>2244</v>
      </c>
      <c r="J41" s="21">
        <f>+'10品目別管理表 (令和3年2月) '!J22</f>
        <v>2617165</v>
      </c>
      <c r="K41" s="27">
        <f>+'10品目別管理表 (令和3年2月) '!K22</f>
        <v>976</v>
      </c>
      <c r="L41" s="21">
        <f>+'10品目別管理表 (令和3年2月) '!L22</f>
        <v>1650763</v>
      </c>
      <c r="M41" s="27">
        <f>+'10品目別管理表 (令和3年2月) '!M22</f>
        <v>12759.1</v>
      </c>
      <c r="N41" s="21">
        <f>+'10品目別管理表 (令和3年2月) '!N22</f>
        <v>2891369</v>
      </c>
      <c r="O41" s="27">
        <f>+'10品目別管理表 (令和3年2月) '!O22</f>
        <v>3674</v>
      </c>
      <c r="P41" s="21">
        <f>+'10品目別管理表 (令和3年2月) '!P22</f>
        <v>1047628</v>
      </c>
      <c r="Q41" s="27">
        <f>+'10品目別管理表 (令和3年2月) '!Q22</f>
        <v>56700</v>
      </c>
      <c r="R41" s="21">
        <f>+'10品目別管理表 (令和3年2月) '!R22</f>
        <v>10471367</v>
      </c>
      <c r="S41" s="25">
        <f>+'10品目別管理表 (令和3年2月) '!S22</f>
        <v>26193</v>
      </c>
      <c r="T41" s="26">
        <f>+'10品目別管理表 (令和3年2月) '!T22</f>
        <v>2058151</v>
      </c>
      <c r="U41" s="27">
        <f>+'10品目別管理表 (令和3年2月) '!U22</f>
        <v>6266</v>
      </c>
      <c r="V41" s="21">
        <f>+'10品目別管理表 (令和3年2月) '!V22</f>
        <v>2004448</v>
      </c>
      <c r="W41" s="27">
        <f>+'10品目別管理表 (令和3年2月) '!W22</f>
        <v>8963</v>
      </c>
      <c r="X41" s="21">
        <f>+'10品目別管理表 (令和3年2月) '!X22</f>
        <v>2029916</v>
      </c>
      <c r="Y41" s="58">
        <f>+'10品目別管理表 (令和3年2月) '!Y22</f>
        <v>122012.1</v>
      </c>
      <c r="Z41" s="59">
        <f>+'10品目別管理表 (令和3年2月) '!Z22</f>
        <v>25888195</v>
      </c>
    </row>
    <row r="42" spans="1:26" ht="18.95" customHeight="1" thickBot="1">
      <c r="A42" s="22"/>
      <c r="B42" s="138"/>
      <c r="C42" s="22"/>
      <c r="D42" s="101" t="s">
        <v>44</v>
      </c>
      <c r="E42" s="134" t="e">
        <f>+'10品目別管理表 (令和3年2月) '!E23</f>
        <v>#REF!</v>
      </c>
      <c r="F42" s="135">
        <f>+'10品目別管理表 (令和3年2月) '!F23</f>
        <v>0</v>
      </c>
      <c r="G42" s="134" t="e">
        <f>+'10品目別管理表 (令和3年2月) '!G23</f>
        <v>#REF!</v>
      </c>
      <c r="H42" s="135">
        <f>+'10品目別管理表 (令和3年2月) '!H23</f>
        <v>0</v>
      </c>
      <c r="I42" s="134" t="e">
        <f>+'10品目別管理表 (令和3年2月) '!I23</f>
        <v>#REF!</v>
      </c>
      <c r="J42" s="135">
        <f>+'10品目別管理表 (令和3年2月) '!J23</f>
        <v>0</v>
      </c>
      <c r="K42" s="134" t="e">
        <f>+'10品目別管理表 (令和3年2月) '!K23</f>
        <v>#REF!</v>
      </c>
      <c r="L42" s="135">
        <f>+'10品目別管理表 (令和3年2月) '!L23</f>
        <v>0</v>
      </c>
      <c r="M42" s="134" t="e">
        <f>+'10品目別管理表 (令和3年2月) '!M23</f>
        <v>#REF!</v>
      </c>
      <c r="N42" s="135">
        <f>+'10品目別管理表 (令和3年2月) '!N23</f>
        <v>0</v>
      </c>
      <c r="O42" s="134" t="e">
        <f>+'10品目別管理表 (令和3年2月) '!O23</f>
        <v>#REF!</v>
      </c>
      <c r="P42" s="135">
        <f>+'10品目別管理表 (令和3年2月) '!P23</f>
        <v>0</v>
      </c>
      <c r="Q42" s="134" t="e">
        <f>+'10品目別管理表 (令和3年2月) '!Q23</f>
        <v>#REF!</v>
      </c>
      <c r="R42" s="135">
        <f>+'10品目別管理表 (令和3年2月) '!R23</f>
        <v>0</v>
      </c>
      <c r="S42" s="134" t="e">
        <f>+'10品目別管理表 (令和3年2月) '!S23</f>
        <v>#REF!</v>
      </c>
      <c r="T42" s="135">
        <f>+'10品目別管理表 (令和3年2月) '!T23</f>
        <v>0</v>
      </c>
      <c r="U42" s="134" t="e">
        <f>+'10品目別管理表 (令和3年2月) '!U23</f>
        <v>#REF!</v>
      </c>
      <c r="V42" s="135">
        <f>+'10品目別管理表 (令和3年2月) '!V23</f>
        <v>0</v>
      </c>
      <c r="W42" s="134" t="e">
        <f>+'10品目別管理表 (令和3年2月) '!W23</f>
        <v>#REF!</v>
      </c>
      <c r="X42" s="135">
        <f>+'10品目別管理表 (令和3年2月) '!X23</f>
        <v>0</v>
      </c>
      <c r="Y42" s="134" t="e">
        <f>+'10品目別管理表 (令和3年2月) '!Y23</f>
        <v>#REF!</v>
      </c>
      <c r="Z42" s="135">
        <f>+'10品目別管理表 (令和3年2月) '!Z23</f>
        <v>0</v>
      </c>
    </row>
    <row r="43" spans="1:26" ht="18.95" customHeight="1">
      <c r="A43" s="22"/>
      <c r="B43" s="138"/>
      <c r="C43" s="12" t="s">
        <v>45</v>
      </c>
      <c r="D43" s="98" t="s">
        <v>21</v>
      </c>
      <c r="E43" s="61">
        <f aca="true" t="shared" si="3" ref="E43:Z46">E20-E39</f>
        <v>125</v>
      </c>
      <c r="F43" s="64">
        <f t="shared" si="3"/>
        <v>4943</v>
      </c>
      <c r="G43" s="61">
        <f t="shared" si="3"/>
        <v>130</v>
      </c>
      <c r="H43" s="62">
        <f t="shared" si="3"/>
        <v>46757</v>
      </c>
      <c r="I43" s="63">
        <f t="shared" si="3"/>
        <v>2100</v>
      </c>
      <c r="J43" s="64">
        <f t="shared" si="3"/>
        <v>9261710</v>
      </c>
      <c r="K43" s="61">
        <f t="shared" si="3"/>
        <v>268</v>
      </c>
      <c r="L43" s="62">
        <f t="shared" si="3"/>
        <v>515386</v>
      </c>
      <c r="M43" s="63">
        <f t="shared" si="3"/>
        <v>-1436</v>
      </c>
      <c r="N43" s="64">
        <f t="shared" si="3"/>
        <v>-413993</v>
      </c>
      <c r="O43" s="61">
        <f t="shared" si="3"/>
        <v>1055</v>
      </c>
      <c r="P43" s="62">
        <f t="shared" si="3"/>
        <v>354081</v>
      </c>
      <c r="Q43" s="63">
        <f t="shared" si="3"/>
        <v>6666</v>
      </c>
      <c r="R43" s="64">
        <f t="shared" si="3"/>
        <v>1726459</v>
      </c>
      <c r="S43" s="61">
        <f t="shared" si="3"/>
        <v>7738</v>
      </c>
      <c r="T43" s="62">
        <f t="shared" si="3"/>
        <v>1453852</v>
      </c>
      <c r="U43" s="63">
        <f t="shared" si="3"/>
        <v>461</v>
      </c>
      <c r="V43" s="64">
        <f t="shared" si="3"/>
        <v>375971</v>
      </c>
      <c r="W43" s="61">
        <f t="shared" si="3"/>
        <v>1885</v>
      </c>
      <c r="X43" s="62">
        <f t="shared" si="3"/>
        <v>480100</v>
      </c>
      <c r="Y43" s="61">
        <f t="shared" si="3"/>
        <v>18992</v>
      </c>
      <c r="Z43" s="62">
        <f t="shared" si="3"/>
        <v>13805266</v>
      </c>
    </row>
    <row r="44" spans="1:26" ht="18.95" customHeight="1">
      <c r="A44" s="22"/>
      <c r="B44" s="138"/>
      <c r="C44" s="22"/>
      <c r="D44" s="96" t="s">
        <v>22</v>
      </c>
      <c r="E44" s="65">
        <f t="shared" si="3"/>
        <v>201</v>
      </c>
      <c r="F44" s="68">
        <f t="shared" si="3"/>
        <v>56687</v>
      </c>
      <c r="G44" s="65">
        <f t="shared" si="3"/>
        <v>105</v>
      </c>
      <c r="H44" s="66">
        <f t="shared" si="3"/>
        <v>29884</v>
      </c>
      <c r="I44" s="67">
        <f t="shared" si="3"/>
        <v>2289</v>
      </c>
      <c r="J44" s="68">
        <f t="shared" si="3"/>
        <v>10375071</v>
      </c>
      <c r="K44" s="65">
        <f t="shared" si="3"/>
        <v>322</v>
      </c>
      <c r="L44" s="66">
        <f t="shared" si="3"/>
        <v>715278</v>
      </c>
      <c r="M44" s="67">
        <f t="shared" si="3"/>
        <v>454</v>
      </c>
      <c r="N44" s="68">
        <f t="shared" si="3"/>
        <v>520910</v>
      </c>
      <c r="O44" s="65">
        <f t="shared" si="3"/>
        <v>904</v>
      </c>
      <c r="P44" s="66">
        <f t="shared" si="3"/>
        <v>341656</v>
      </c>
      <c r="Q44" s="67">
        <f t="shared" si="3"/>
        <v>4707</v>
      </c>
      <c r="R44" s="68">
        <f t="shared" si="3"/>
        <v>1662371</v>
      </c>
      <c r="S44" s="65">
        <f t="shared" si="3"/>
        <v>8136</v>
      </c>
      <c r="T44" s="66">
        <f t="shared" si="3"/>
        <v>1458895</v>
      </c>
      <c r="U44" s="67">
        <f t="shared" si="3"/>
        <v>1308</v>
      </c>
      <c r="V44" s="68">
        <f t="shared" si="3"/>
        <v>735092</v>
      </c>
      <c r="W44" s="65">
        <f t="shared" si="3"/>
        <v>770</v>
      </c>
      <c r="X44" s="66">
        <f t="shared" si="3"/>
        <v>481891</v>
      </c>
      <c r="Y44" s="65">
        <f t="shared" si="3"/>
        <v>19196</v>
      </c>
      <c r="Z44" s="66">
        <f t="shared" si="3"/>
        <v>16377735</v>
      </c>
    </row>
    <row r="45" spans="1:26" ht="18.95" customHeight="1">
      <c r="A45" s="22"/>
      <c r="B45" s="138"/>
      <c r="C45" s="22"/>
      <c r="D45" s="96" t="s">
        <v>24</v>
      </c>
      <c r="E45" s="65">
        <f t="shared" si="3"/>
        <v>-146</v>
      </c>
      <c r="F45" s="68">
        <f t="shared" si="3"/>
        <v>-49764</v>
      </c>
      <c r="G45" s="65">
        <f t="shared" si="3"/>
        <v>113</v>
      </c>
      <c r="H45" s="66">
        <f t="shared" si="3"/>
        <v>-2259</v>
      </c>
      <c r="I45" s="67">
        <f t="shared" si="3"/>
        <v>-117</v>
      </c>
      <c r="J45" s="68">
        <f t="shared" si="3"/>
        <v>-995824</v>
      </c>
      <c r="K45" s="65">
        <f t="shared" si="3"/>
        <v>-64</v>
      </c>
      <c r="L45" s="66">
        <f t="shared" si="3"/>
        <v>-157647</v>
      </c>
      <c r="M45" s="67">
        <f t="shared" si="3"/>
        <v>-1448</v>
      </c>
      <c r="N45" s="68">
        <f t="shared" si="3"/>
        <v>-433615</v>
      </c>
      <c r="O45" s="65">
        <f t="shared" si="3"/>
        <v>84</v>
      </c>
      <c r="P45" s="66">
        <f t="shared" si="3"/>
        <v>6300</v>
      </c>
      <c r="Q45" s="67">
        <f t="shared" si="3"/>
        <v>945</v>
      </c>
      <c r="R45" s="68">
        <f t="shared" si="3"/>
        <v>-266994</v>
      </c>
      <c r="S45" s="65">
        <f t="shared" si="3"/>
        <v>774</v>
      </c>
      <c r="T45" s="66">
        <f t="shared" si="3"/>
        <v>25205</v>
      </c>
      <c r="U45" s="67">
        <f t="shared" si="3"/>
        <v>-1187</v>
      </c>
      <c r="V45" s="68">
        <f t="shared" si="3"/>
        <v>-568548</v>
      </c>
      <c r="W45" s="65">
        <f t="shared" si="3"/>
        <v>250</v>
      </c>
      <c r="X45" s="66">
        <f t="shared" si="3"/>
        <v>32898</v>
      </c>
      <c r="Y45" s="65">
        <f t="shared" si="3"/>
        <v>-796</v>
      </c>
      <c r="Z45" s="66">
        <f t="shared" si="3"/>
        <v>-2410248</v>
      </c>
    </row>
    <row r="46" spans="1:38" ht="18.95" customHeight="1" thickBot="1">
      <c r="A46" s="22"/>
      <c r="B46" s="138"/>
      <c r="C46" s="46"/>
      <c r="D46" s="101" t="s">
        <v>44</v>
      </c>
      <c r="E46" s="134" t="e">
        <f>E23-E42</f>
        <v>#REF!</v>
      </c>
      <c r="F46" s="135"/>
      <c r="G46" s="134" t="e">
        <f>G23-G42</f>
        <v>#REF!</v>
      </c>
      <c r="H46" s="135"/>
      <c r="I46" s="134" t="e">
        <f>I23-I42</f>
        <v>#REF!</v>
      </c>
      <c r="J46" s="135"/>
      <c r="K46" s="134" t="e">
        <f>K23-K42</f>
        <v>#REF!</v>
      </c>
      <c r="L46" s="135"/>
      <c r="M46" s="134" t="e">
        <f>M23-M42</f>
        <v>#REF!</v>
      </c>
      <c r="N46" s="135"/>
      <c r="O46" s="134" t="e">
        <f t="shared" si="3"/>
        <v>#REF!</v>
      </c>
      <c r="P46" s="135"/>
      <c r="Q46" s="134" t="e">
        <f t="shared" si="3"/>
        <v>#REF!</v>
      </c>
      <c r="R46" s="135"/>
      <c r="S46" s="134" t="e">
        <f t="shared" si="3"/>
        <v>#REF!</v>
      </c>
      <c r="T46" s="135"/>
      <c r="U46" s="134" t="e">
        <f t="shared" si="3"/>
        <v>#REF!</v>
      </c>
      <c r="V46" s="135"/>
      <c r="W46" s="134" t="e">
        <f t="shared" si="3"/>
        <v>#REF!</v>
      </c>
      <c r="X46" s="135"/>
      <c r="Y46" s="134" t="e">
        <f t="shared" si="3"/>
        <v>#REF!</v>
      </c>
      <c r="Z46" s="135"/>
      <c r="AA46" s="132"/>
      <c r="AB46" s="133"/>
      <c r="AC46" s="132"/>
      <c r="AD46" s="133"/>
      <c r="AE46" s="132"/>
      <c r="AF46" s="133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138"/>
      <c r="C47" s="22" t="s">
        <v>48</v>
      </c>
      <c r="D47" s="54" t="s">
        <v>21</v>
      </c>
      <c r="E47" s="83">
        <f aca="true" t="shared" si="4" ref="E47:Z49">E20/E39*100</f>
        <v>110.8601216333623</v>
      </c>
      <c r="F47" s="84">
        <f t="shared" si="4"/>
        <v>104.93520238023922</v>
      </c>
      <c r="G47" s="83">
        <f t="shared" si="4"/>
        <v>119.06158357771261</v>
      </c>
      <c r="H47" s="85">
        <f t="shared" si="4"/>
        <v>123.70563780166295</v>
      </c>
      <c r="I47" s="86">
        <f t="shared" si="4"/>
        <v>191.42359599477578</v>
      </c>
      <c r="J47" s="84">
        <f t="shared" si="4"/>
        <v>840.8076031540099</v>
      </c>
      <c r="K47" s="83">
        <f t="shared" si="4"/>
        <v>140.42232277526395</v>
      </c>
      <c r="L47" s="85">
        <f t="shared" si="4"/>
        <v>148.16471021420514</v>
      </c>
      <c r="M47" s="86">
        <f t="shared" si="4"/>
        <v>79.96651785714286</v>
      </c>
      <c r="N47" s="84">
        <f t="shared" si="4"/>
        <v>78.54687328346174</v>
      </c>
      <c r="O47" s="83">
        <f t="shared" si="4"/>
        <v>124.94089834515367</v>
      </c>
      <c r="P47" s="85">
        <f t="shared" si="4"/>
        <v>124.5415624408694</v>
      </c>
      <c r="Q47" s="86">
        <f t="shared" si="4"/>
        <v>128.3780332056194</v>
      </c>
      <c r="R47" s="84">
        <f t="shared" si="4"/>
        <v>141.43627566278013</v>
      </c>
      <c r="S47" s="83">
        <f t="shared" si="4"/>
        <v>120.73474637584071</v>
      </c>
      <c r="T47" s="85">
        <f t="shared" si="4"/>
        <v>117.20937345821933</v>
      </c>
      <c r="U47" s="86">
        <f t="shared" si="4"/>
        <v>110.69853794383849</v>
      </c>
      <c r="V47" s="84">
        <f t="shared" si="4"/>
        <v>141.07760551531243</v>
      </c>
      <c r="W47" s="83">
        <f t="shared" si="4"/>
        <v>125.17024969955935</v>
      </c>
      <c r="X47" s="85">
        <f t="shared" si="4"/>
        <v>135.69843190120733</v>
      </c>
      <c r="Y47" s="83">
        <f t="shared" si="4"/>
        <v>121.38786909615082</v>
      </c>
      <c r="Z47" s="85">
        <f t="shared" si="4"/>
        <v>166.16498233182185</v>
      </c>
    </row>
    <row r="48" spans="1:26" ht="18.95" customHeight="1">
      <c r="A48" s="22"/>
      <c r="B48" s="138"/>
      <c r="C48" s="22"/>
      <c r="D48" s="57" t="s">
        <v>22</v>
      </c>
      <c r="E48" s="75">
        <f t="shared" si="4"/>
        <v>116.46191646191646</v>
      </c>
      <c r="F48" s="78">
        <f t="shared" si="4"/>
        <v>157.73900466499623</v>
      </c>
      <c r="G48" s="75">
        <f t="shared" si="4"/>
        <v>117.67676767676767</v>
      </c>
      <c r="H48" s="76">
        <f t="shared" si="4"/>
        <v>113.81139888710183</v>
      </c>
      <c r="I48" s="77">
        <f t="shared" si="4"/>
        <v>202.876404494382</v>
      </c>
      <c r="J48" s="78">
        <f t="shared" si="4"/>
        <v>1015.9746654177125</v>
      </c>
      <c r="K48" s="75">
        <f t="shared" si="4"/>
        <v>147.84546805349183</v>
      </c>
      <c r="L48" s="76">
        <f t="shared" si="4"/>
        <v>169.59284065833563</v>
      </c>
      <c r="M48" s="77">
        <f t="shared" si="4"/>
        <v>106.74992566161166</v>
      </c>
      <c r="N48" s="78">
        <f t="shared" si="4"/>
        <v>136.4663401630278</v>
      </c>
      <c r="O48" s="75">
        <f t="shared" si="4"/>
        <v>121.03793344193623</v>
      </c>
      <c r="P48" s="76">
        <f t="shared" si="4"/>
        <v>123.58027366854716</v>
      </c>
      <c r="Q48" s="77">
        <f t="shared" si="4"/>
        <v>119.20910871694417</v>
      </c>
      <c r="R48" s="78">
        <f t="shared" si="4"/>
        <v>136.961101452923</v>
      </c>
      <c r="S48" s="75">
        <f t="shared" si="4"/>
        <v>122.50809195783883</v>
      </c>
      <c r="T48" s="76">
        <f t="shared" si="4"/>
        <v>117.33112166443964</v>
      </c>
      <c r="U48" s="77">
        <f t="shared" si="4"/>
        <v>128.13508281350826</v>
      </c>
      <c r="V48" s="78">
        <f t="shared" si="4"/>
        <v>165.35917261197693</v>
      </c>
      <c r="W48" s="75">
        <f t="shared" si="4"/>
        <v>109.21714148910702</v>
      </c>
      <c r="X48" s="76">
        <f t="shared" si="4"/>
        <v>136.78029412572852</v>
      </c>
      <c r="Y48" s="75">
        <f t="shared" si="4"/>
        <v>121.47443785658352</v>
      </c>
      <c r="Z48" s="76">
        <f t="shared" si="4"/>
        <v>179.1092047353069</v>
      </c>
    </row>
    <row r="49" spans="1:26" ht="18.95" customHeight="1" thickBot="1">
      <c r="A49" s="46"/>
      <c r="B49" s="139"/>
      <c r="C49" s="46"/>
      <c r="D49" s="47" t="s">
        <v>24</v>
      </c>
      <c r="E49" s="79">
        <f t="shared" si="4"/>
        <v>95.47567400061978</v>
      </c>
      <c r="F49" s="82">
        <f t="shared" si="4"/>
        <v>93.18683093992544</v>
      </c>
      <c r="G49" s="79">
        <f t="shared" si="4"/>
        <v>111.1881188118812</v>
      </c>
      <c r="H49" s="80">
        <f t="shared" si="4"/>
        <v>99.4162473932694</v>
      </c>
      <c r="I49" s="81">
        <f t="shared" si="4"/>
        <v>94.78609625668449</v>
      </c>
      <c r="J49" s="82">
        <f t="shared" si="4"/>
        <v>61.950278259108615</v>
      </c>
      <c r="K49" s="79">
        <f t="shared" si="4"/>
        <v>93.44262295081968</v>
      </c>
      <c r="L49" s="80">
        <f t="shared" si="4"/>
        <v>90.45005249087846</v>
      </c>
      <c r="M49" s="81">
        <f t="shared" si="4"/>
        <v>88.65123715622575</v>
      </c>
      <c r="N49" s="82">
        <f t="shared" si="4"/>
        <v>85.00312481734431</v>
      </c>
      <c r="O49" s="79">
        <f t="shared" si="4"/>
        <v>102.28633641807295</v>
      </c>
      <c r="P49" s="80">
        <f t="shared" si="4"/>
        <v>100.60135849748193</v>
      </c>
      <c r="Q49" s="81">
        <f t="shared" si="4"/>
        <v>101.66666666666666</v>
      </c>
      <c r="R49" s="82">
        <f t="shared" si="4"/>
        <v>97.45024694483538</v>
      </c>
      <c r="S49" s="79">
        <f t="shared" si="4"/>
        <v>102.95498797388616</v>
      </c>
      <c r="T49" s="80">
        <f t="shared" si="4"/>
        <v>101.22464289549211</v>
      </c>
      <c r="U49" s="81">
        <f t="shared" si="4"/>
        <v>81.05649537184807</v>
      </c>
      <c r="V49" s="82">
        <f t="shared" si="4"/>
        <v>71.63568224269225</v>
      </c>
      <c r="W49" s="79">
        <f t="shared" si="4"/>
        <v>102.78924467254267</v>
      </c>
      <c r="X49" s="80">
        <f t="shared" si="4"/>
        <v>101.62065819472332</v>
      </c>
      <c r="Y49" s="79">
        <f t="shared" si="4"/>
        <v>99.34760568828828</v>
      </c>
      <c r="Z49" s="80">
        <f t="shared" si="4"/>
        <v>90.68977964666907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Tsukamoto Takanori(塚本 崇徳)</cp:lastModifiedBy>
  <cp:lastPrinted>2021-06-28T08:13:14Z</cp:lastPrinted>
  <dcterms:created xsi:type="dcterms:W3CDTF">2016-05-20T01:46:25Z</dcterms:created>
  <dcterms:modified xsi:type="dcterms:W3CDTF">2021-06-28T08:13:15Z</dcterms:modified>
  <cp:category/>
  <cp:version/>
  <cp:contentType/>
  <cp:contentStatus/>
</cp:coreProperties>
</file>