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D24220EC-A826-4428-AE88-A63B3C4F0D24}" xr6:coauthVersionLast="36" xr6:coauthVersionMax="36" xr10:uidLastSave="{00000000-0000-0000-0000-000000000000}"/>
  <bookViews>
    <workbookView xWindow="32760" yWindow="4245" windowWidth="15405" windowHeight="3885" firstSheet="1" activeTab="1" xr2:uid="{00000000-000D-0000-FFFF-FFFF00000000}"/>
  </bookViews>
  <sheets>
    <sheet name="10品目別管理表 (令和3年2月) " sheetId="3" r:id="rId1"/>
    <sheet name="10品目別管理表 (令和3年6月) " sheetId="5" r:id="rId2"/>
    <sheet name="(令和3年5月) " sheetId="7" r:id="rId3"/>
    <sheet name="(令和3年4月) " sheetId="6" r:id="rId4"/>
    <sheet name="(令和3年3月) " sheetId="4" r:id="rId5"/>
  </sheets>
  <definedNames>
    <definedName name="_xlnm.Print_Area" localSheetId="4">'(令和3年3月) '!$A$1:$Z$49</definedName>
    <definedName name="_xlnm.Print_Area" localSheetId="3">'(令和3年4月) '!$A$1:$Z$49</definedName>
    <definedName name="_xlnm.Print_Area" localSheetId="2">'(令和3年5月) '!$A$1:$Z$49</definedName>
    <definedName name="_xlnm.Print_Area" localSheetId="0">'10品目別管理表 (令和3年2月) '!$A$1:$Z$49</definedName>
    <definedName name="_xlnm.Print_Area" localSheetId="1">'10品目別管理表 (令和3年6月)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0" i="5" l="1"/>
  <c r="Z42" i="5" l="1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T49" i="7"/>
  <c r="S49" i="7"/>
  <c r="L49" i="7"/>
  <c r="K49" i="7"/>
  <c r="R48" i="7"/>
  <c r="Q48" i="7"/>
  <c r="J48" i="7"/>
  <c r="I48" i="7"/>
  <c r="X47" i="7"/>
  <c r="W47" i="7"/>
  <c r="P47" i="7"/>
  <c r="O47" i="7"/>
  <c r="H47" i="7"/>
  <c r="G47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Z41" i="7"/>
  <c r="Y41" i="7"/>
  <c r="X41" i="7"/>
  <c r="X45" i="7" s="1"/>
  <c r="W41" i="7"/>
  <c r="V41" i="7"/>
  <c r="U41" i="7"/>
  <c r="T41" i="7"/>
  <c r="S41" i="7"/>
  <c r="R41" i="7"/>
  <c r="Q41" i="7"/>
  <c r="Q45" i="7" s="1"/>
  <c r="P41" i="7"/>
  <c r="P45" i="7" s="1"/>
  <c r="O41" i="7"/>
  <c r="N41" i="7"/>
  <c r="M41" i="7"/>
  <c r="L41" i="7"/>
  <c r="K41" i="7"/>
  <c r="J41" i="7"/>
  <c r="I41" i="7"/>
  <c r="I45" i="7" s="1"/>
  <c r="H41" i="7"/>
  <c r="H45" i="7" s="1"/>
  <c r="G41" i="7"/>
  <c r="F41" i="7"/>
  <c r="E41" i="7"/>
  <c r="Z40" i="7"/>
  <c r="Y40" i="7"/>
  <c r="X40" i="7"/>
  <c r="W40" i="7"/>
  <c r="W44" i="7" s="1"/>
  <c r="V40" i="7"/>
  <c r="V44" i="7" s="1"/>
  <c r="U40" i="7"/>
  <c r="T40" i="7"/>
  <c r="S40" i="7"/>
  <c r="R40" i="7"/>
  <c r="Q40" i="7"/>
  <c r="P40" i="7"/>
  <c r="O40" i="7"/>
  <c r="O44" i="7" s="1"/>
  <c r="N40" i="7"/>
  <c r="N44" i="7" s="1"/>
  <c r="M40" i="7"/>
  <c r="L40" i="7"/>
  <c r="K40" i="7"/>
  <c r="J40" i="7"/>
  <c r="I40" i="7"/>
  <c r="H40" i="7"/>
  <c r="G40" i="7"/>
  <c r="G44" i="7" s="1"/>
  <c r="F40" i="7"/>
  <c r="F44" i="7" s="1"/>
  <c r="E40" i="7"/>
  <c r="Z39" i="7"/>
  <c r="Y39" i="7"/>
  <c r="X39" i="7"/>
  <c r="W39" i="7"/>
  <c r="V39" i="7"/>
  <c r="U39" i="7"/>
  <c r="U43" i="7" s="1"/>
  <c r="T39" i="7"/>
  <c r="T43" i="7" s="1"/>
  <c r="S39" i="7"/>
  <c r="R39" i="7"/>
  <c r="Q39" i="7"/>
  <c r="P39" i="7"/>
  <c r="O39" i="7"/>
  <c r="N39" i="7"/>
  <c r="M39" i="7"/>
  <c r="M43" i="7" s="1"/>
  <c r="L39" i="7"/>
  <c r="L43" i="7" s="1"/>
  <c r="K39" i="7"/>
  <c r="J39" i="7"/>
  <c r="I39" i="7"/>
  <c r="H39" i="7"/>
  <c r="G39" i="7"/>
  <c r="F39" i="7"/>
  <c r="E39" i="7"/>
  <c r="E43" i="7" s="1"/>
  <c r="S37" i="7"/>
  <c r="R37" i="7"/>
  <c r="K37" i="7"/>
  <c r="J37" i="7"/>
  <c r="X36" i="7"/>
  <c r="Q36" i="7"/>
  <c r="P36" i="7"/>
  <c r="I36" i="7"/>
  <c r="H36" i="7"/>
  <c r="W35" i="7"/>
  <c r="V35" i="7"/>
  <c r="O35" i="7"/>
  <c r="N35" i="7"/>
  <c r="G35" i="7"/>
  <c r="F35" i="7"/>
  <c r="X33" i="7"/>
  <c r="W33" i="7"/>
  <c r="P33" i="7"/>
  <c r="O33" i="7"/>
  <c r="H33" i="7"/>
  <c r="G33" i="7"/>
  <c r="V32" i="7"/>
  <c r="U32" i="7"/>
  <c r="N32" i="7"/>
  <c r="M32" i="7"/>
  <c r="F32" i="7"/>
  <c r="E32" i="7"/>
  <c r="T31" i="7"/>
  <c r="S31" i="7"/>
  <c r="L31" i="7"/>
  <c r="K31" i="7"/>
  <c r="Z29" i="7"/>
  <c r="Y29" i="7"/>
  <c r="Z28" i="7"/>
  <c r="Y28" i="7"/>
  <c r="Z27" i="7"/>
  <c r="Y27" i="7"/>
  <c r="X22" i="7"/>
  <c r="X37" i="7" s="1"/>
  <c r="W22" i="7"/>
  <c r="W45" i="7" s="1"/>
  <c r="V22" i="7"/>
  <c r="V33" i="7" s="1"/>
  <c r="U22" i="7"/>
  <c r="U33" i="7" s="1"/>
  <c r="T22" i="7"/>
  <c r="T33" i="7" s="1"/>
  <c r="S22" i="7"/>
  <c r="S33" i="7" s="1"/>
  <c r="R22" i="7"/>
  <c r="R49" i="7" s="1"/>
  <c r="Q22" i="7"/>
  <c r="Q37" i="7" s="1"/>
  <c r="P22" i="7"/>
  <c r="P37" i="7" s="1"/>
  <c r="O22" i="7"/>
  <c r="O45" i="7" s="1"/>
  <c r="N22" i="7"/>
  <c r="N33" i="7" s="1"/>
  <c r="M22" i="7"/>
  <c r="M33" i="7" s="1"/>
  <c r="L22" i="7"/>
  <c r="L33" i="7" s="1"/>
  <c r="K22" i="7"/>
  <c r="K33" i="7" s="1"/>
  <c r="J22" i="7"/>
  <c r="J49" i="7" s="1"/>
  <c r="I22" i="7"/>
  <c r="I37" i="7" s="1"/>
  <c r="H22" i="7"/>
  <c r="H37" i="7" s="1"/>
  <c r="G22" i="7"/>
  <c r="G45" i="7" s="1"/>
  <c r="F22" i="7"/>
  <c r="F33" i="7" s="1"/>
  <c r="E22" i="7"/>
  <c r="E33" i="7" s="1"/>
  <c r="X21" i="7"/>
  <c r="X48" i="7" s="1"/>
  <c r="W21" i="7"/>
  <c r="W36" i="7" s="1"/>
  <c r="V21" i="7"/>
  <c r="V36" i="7" s="1"/>
  <c r="U21" i="7"/>
  <c r="U44" i="7" s="1"/>
  <c r="T21" i="7"/>
  <c r="T32" i="7" s="1"/>
  <c r="S21" i="7"/>
  <c r="S32" i="7" s="1"/>
  <c r="R21" i="7"/>
  <c r="R32" i="7" s="1"/>
  <c r="Q21" i="7"/>
  <c r="Q32" i="7" s="1"/>
  <c r="P21" i="7"/>
  <c r="P48" i="7" s="1"/>
  <c r="O21" i="7"/>
  <c r="O36" i="7" s="1"/>
  <c r="N21" i="7"/>
  <c r="N36" i="7" s="1"/>
  <c r="M21" i="7"/>
  <c r="M44" i="7" s="1"/>
  <c r="L21" i="7"/>
  <c r="L32" i="7" s="1"/>
  <c r="K21" i="7"/>
  <c r="K32" i="7" s="1"/>
  <c r="J21" i="7"/>
  <c r="J32" i="7" s="1"/>
  <c r="I21" i="7"/>
  <c r="I32" i="7" s="1"/>
  <c r="H21" i="7"/>
  <c r="H48" i="7" s="1"/>
  <c r="G21" i="7"/>
  <c r="G36" i="7" s="1"/>
  <c r="F21" i="7"/>
  <c r="F36" i="7" s="1"/>
  <c r="E21" i="7"/>
  <c r="E44" i="7" s="1"/>
  <c r="X20" i="7"/>
  <c r="X31" i="7" s="1"/>
  <c r="W20" i="7"/>
  <c r="W23" i="7" s="1"/>
  <c r="V20" i="7"/>
  <c r="V47" i="7" s="1"/>
  <c r="U20" i="7"/>
  <c r="U35" i="7" s="1"/>
  <c r="T20" i="7"/>
  <c r="T35" i="7" s="1"/>
  <c r="S20" i="7"/>
  <c r="S43" i="7" s="1"/>
  <c r="R20" i="7"/>
  <c r="R31" i="7" s="1"/>
  <c r="Q20" i="7"/>
  <c r="Q31" i="7" s="1"/>
  <c r="P20" i="7"/>
  <c r="P31" i="7" s="1"/>
  <c r="O20" i="7"/>
  <c r="O31" i="7" s="1"/>
  <c r="N20" i="7"/>
  <c r="N47" i="7" s="1"/>
  <c r="M20" i="7"/>
  <c r="M35" i="7" s="1"/>
  <c r="L20" i="7"/>
  <c r="L35" i="7" s="1"/>
  <c r="K20" i="7"/>
  <c r="K43" i="7" s="1"/>
  <c r="J20" i="7"/>
  <c r="J31" i="7" s="1"/>
  <c r="I20" i="7"/>
  <c r="I31" i="7" s="1"/>
  <c r="H20" i="7"/>
  <c r="H31" i="7" s="1"/>
  <c r="G20" i="7"/>
  <c r="G23" i="7" s="1"/>
  <c r="F20" i="7"/>
  <c r="F47" i="7" s="1"/>
  <c r="E20" i="7"/>
  <c r="E35" i="7" s="1"/>
  <c r="Z19" i="7"/>
  <c r="Z22" i="7" s="1"/>
  <c r="Y19" i="7"/>
  <c r="Y22" i="7" s="1"/>
  <c r="Z18" i="7"/>
  <c r="Z21" i="7" s="1"/>
  <c r="Y18" i="7"/>
  <c r="Y21" i="7" s="1"/>
  <c r="Z17" i="7"/>
  <c r="Y17" i="7"/>
  <c r="Z16" i="7"/>
  <c r="Y16" i="7"/>
  <c r="Z15" i="7"/>
  <c r="Y15" i="7"/>
  <c r="Z14" i="7"/>
  <c r="Z20" i="7" s="1"/>
  <c r="Y14" i="7"/>
  <c r="Y20" i="7" s="1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G34" i="7" l="1"/>
  <c r="G46" i="7"/>
  <c r="Z49" i="7"/>
  <c r="Z37" i="7"/>
  <c r="Z33" i="7"/>
  <c r="Z45" i="7"/>
  <c r="Y31" i="7"/>
  <c r="Y43" i="7"/>
  <c r="Y35" i="7"/>
  <c r="Y47" i="7"/>
  <c r="Y23" i="7"/>
  <c r="Y48" i="7"/>
  <c r="Y32" i="7"/>
  <c r="Y36" i="7"/>
  <c r="Y44" i="7"/>
  <c r="W34" i="7"/>
  <c r="W46" i="7"/>
  <c r="Z31" i="7"/>
  <c r="Z43" i="7"/>
  <c r="Z35" i="7"/>
  <c r="Z47" i="7"/>
  <c r="Z48" i="7"/>
  <c r="Z32" i="7"/>
  <c r="Z44" i="7"/>
  <c r="Z36" i="7"/>
  <c r="Y37" i="7"/>
  <c r="Y45" i="7"/>
  <c r="Y49" i="7"/>
  <c r="S25" i="7"/>
  <c r="Y33" i="7"/>
  <c r="M23" i="7"/>
  <c r="G25" i="7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U25" i="7"/>
  <c r="Q23" i="7"/>
  <c r="K25" i="7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E25" i="7"/>
  <c r="S23" i="7"/>
  <c r="M25" i="7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E23" i="7"/>
  <c r="U23" i="7"/>
  <c r="O25" i="7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Q25" i="7"/>
  <c r="Z10" i="5"/>
  <c r="Y10" i="5"/>
  <c r="Z9" i="5"/>
  <c r="Y9" i="5"/>
  <c r="Z8" i="5"/>
  <c r="Y8" i="5"/>
  <c r="Z7" i="5"/>
  <c r="Y7" i="5"/>
  <c r="Z6" i="5"/>
  <c r="Y6" i="5"/>
  <c r="Z5" i="5"/>
  <c r="Y5" i="5"/>
  <c r="U34" i="7" l="1"/>
  <c r="U46" i="7"/>
  <c r="M46" i="7"/>
  <c r="M34" i="7"/>
  <c r="K34" i="7"/>
  <c r="K46" i="7"/>
  <c r="I34" i="7"/>
  <c r="I46" i="7"/>
  <c r="S34" i="7"/>
  <c r="S46" i="7"/>
  <c r="Y25" i="7"/>
  <c r="Y34" i="7"/>
  <c r="Y46" i="7"/>
  <c r="O46" i="7"/>
  <c r="O34" i="7"/>
  <c r="E34" i="7"/>
  <c r="E46" i="7"/>
  <c r="Q46" i="7"/>
  <c r="Q34" i="7"/>
  <c r="F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Y20" i="5" l="1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Y48" i="6"/>
  <c r="Q48" i="6"/>
  <c r="I48" i="6"/>
  <c r="W47" i="6"/>
  <c r="O47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Y25" i="6" s="1"/>
  <c r="E25" i="6"/>
  <c r="Y23" i="6"/>
  <c r="Y46" i="6" s="1"/>
  <c r="W23" i="6"/>
  <c r="W46" i="6" s="1"/>
  <c r="U23" i="6"/>
  <c r="U46" i="6" s="1"/>
  <c r="S23" i="6"/>
  <c r="S46" i="6" s="1"/>
  <c r="Q23" i="6"/>
  <c r="Q46" i="6" s="1"/>
  <c r="O23" i="6"/>
  <c r="O46" i="6" s="1"/>
  <c r="M23" i="6"/>
  <c r="M46" i="6" s="1"/>
  <c r="K23" i="6"/>
  <c r="K46" i="6" s="1"/>
  <c r="I23" i="6"/>
  <c r="I46" i="6" s="1"/>
  <c r="G23" i="6"/>
  <c r="G46" i="6" s="1"/>
  <c r="E23" i="6"/>
  <c r="E46" i="6" s="1"/>
  <c r="L43" i="6" l="1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Y34" i="5" s="1"/>
  <c r="W23" i="5"/>
  <c r="W34" i="5" s="1"/>
  <c r="U23" i="5"/>
  <c r="U34" i="5" s="1"/>
  <c r="S23" i="5"/>
  <c r="S34" i="5" s="1"/>
  <c r="Q23" i="5"/>
  <c r="Q34" i="5" s="1"/>
  <c r="O23" i="5"/>
  <c r="O34" i="5" s="1"/>
  <c r="M23" i="5"/>
  <c r="M34" i="5" s="1"/>
  <c r="K23" i="5"/>
  <c r="K34" i="5" s="1"/>
  <c r="I23" i="5"/>
  <c r="I34" i="5" s="1"/>
  <c r="G23" i="5"/>
  <c r="G34" i="5" s="1"/>
  <c r="E23" i="5"/>
  <c r="E34" i="5" s="1"/>
  <c r="Y25" i="5" l="1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<sst xmlns="http://schemas.openxmlformats.org/spreadsheetml/2006/main" count="640" uniqueCount="68">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</sst>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78" t="s">
        <v>63</v>
      </c>
      <c r="B1" s="179"/>
      <c r="C1" s="179"/>
      <c r="D1" s="179"/>
      <c r="E1" s="180" t="s">
        <v>0</v>
      </c>
      <c r="F1" s="181"/>
      <c r="G1" s="181"/>
      <c r="H1" s="181"/>
      <c r="J1" s="182" t="s">
        <v>1</v>
      </c>
      <c r="K1" s="179"/>
      <c r="L1" s="1" t="s">
        <v>2</v>
      </c>
      <c r="M1" s="1" t="s">
        <v>3</v>
      </c>
      <c r="N1" s="1" t="s">
        <v>4</v>
      </c>
      <c r="O1" s="182" t="s">
        <v>5</v>
      </c>
      <c r="P1" s="179"/>
      <c r="Q1" s="179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83" t="s">
        <v>7</v>
      </c>
      <c r="F2" s="184"/>
      <c r="G2" s="177" t="s">
        <v>8</v>
      </c>
      <c r="H2" s="177"/>
      <c r="I2" s="175" t="s">
        <v>9</v>
      </c>
      <c r="J2" s="176"/>
      <c r="K2" s="177" t="s">
        <v>10</v>
      </c>
      <c r="L2" s="177"/>
      <c r="M2" s="175" t="s">
        <v>11</v>
      </c>
      <c r="N2" s="176"/>
      <c r="O2" s="177" t="s">
        <v>12</v>
      </c>
      <c r="P2" s="177"/>
      <c r="Q2" s="175" t="s">
        <v>13</v>
      </c>
      <c r="R2" s="176"/>
      <c r="S2" s="177" t="s">
        <v>14</v>
      </c>
      <c r="T2" s="177"/>
      <c r="U2" s="175" t="s">
        <v>15</v>
      </c>
      <c r="V2" s="176"/>
      <c r="W2" s="177" t="s">
        <v>16</v>
      </c>
      <c r="X2" s="177"/>
      <c r="Y2" s="169" t="s">
        <v>17</v>
      </c>
      <c r="Z2" s="170"/>
    </row>
    <row r="3" spans="1:26" ht="18.75" x14ac:dyDescent="0.2">
      <c r="A3" s="7"/>
      <c r="C3" s="173"/>
      <c r="D3" s="174"/>
      <c r="E3" s="166" t="s">
        <v>53</v>
      </c>
      <c r="F3" s="167"/>
      <c r="G3" s="168" t="s">
        <v>54</v>
      </c>
      <c r="H3" s="168"/>
      <c r="I3" s="166" t="s">
        <v>55</v>
      </c>
      <c r="J3" s="167"/>
      <c r="K3" s="168" t="s">
        <v>56</v>
      </c>
      <c r="L3" s="168"/>
      <c r="M3" s="166" t="s">
        <v>57</v>
      </c>
      <c r="N3" s="167"/>
      <c r="O3" s="168">
        <v>26</v>
      </c>
      <c r="P3" s="168"/>
      <c r="Q3" s="166" t="s">
        <v>58</v>
      </c>
      <c r="R3" s="167"/>
      <c r="S3" s="168" t="s">
        <v>59</v>
      </c>
      <c r="T3" s="168"/>
      <c r="U3" s="166" t="s">
        <v>60</v>
      </c>
      <c r="V3" s="167"/>
      <c r="W3" s="168">
        <v>40</v>
      </c>
      <c r="X3" s="168"/>
      <c r="Y3" s="171"/>
      <c r="Z3" s="172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62" t="e">
        <f>(E20+E21)/(E22+E41)*100</f>
        <v>#REF!</v>
      </c>
      <c r="F23" s="163"/>
      <c r="G23" s="162" t="e">
        <f>(G20+G21)/(G22+G41)*100</f>
        <v>#REF!</v>
      </c>
      <c r="H23" s="163"/>
      <c r="I23" s="162" t="e">
        <f>(I20+I21)/(I22+I41)*100</f>
        <v>#REF!</v>
      </c>
      <c r="J23" s="163"/>
      <c r="K23" s="162" t="e">
        <f>(K20+K21)/(K22+K41)*100</f>
        <v>#REF!</v>
      </c>
      <c r="L23" s="163"/>
      <c r="M23" s="162" t="e">
        <f>(M20+M21)/(M22+M41)*100</f>
        <v>#REF!</v>
      </c>
      <c r="N23" s="163"/>
      <c r="O23" s="162" t="e">
        <f>(O20+O21)/(O22+O41)*100</f>
        <v>#REF!</v>
      </c>
      <c r="P23" s="163"/>
      <c r="Q23" s="162" t="e">
        <f>(Q20+Q21)/(Q22+Q41)*100</f>
        <v>#REF!</v>
      </c>
      <c r="R23" s="163"/>
      <c r="S23" s="162" t="e">
        <f>(S20+S21)/(S22+S41)*100</f>
        <v>#REF!</v>
      </c>
      <c r="T23" s="163"/>
      <c r="U23" s="162" t="e">
        <f>(U20+U21)/(U22+U41)*100</f>
        <v>#REF!</v>
      </c>
      <c r="V23" s="163"/>
      <c r="W23" s="162" t="e">
        <f>(W20+W21)/(W22+W41)*100</f>
        <v>#REF!</v>
      </c>
      <c r="X23" s="163"/>
      <c r="Y23" s="162" t="e">
        <f>(Y20+Y21)/(Y22+Y41)*100</f>
        <v>#REF!</v>
      </c>
      <c r="Z23" s="16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64">
        <f>F22/E22*1000</f>
        <v>226343.04307406259</v>
      </c>
      <c r="F24" s="165"/>
      <c r="G24" s="158">
        <f>H22/G22*1000</f>
        <v>383147.52475247526</v>
      </c>
      <c r="H24" s="159"/>
      <c r="I24" s="160">
        <f>J22/I22*1000</f>
        <v>1166294.5632798574</v>
      </c>
      <c r="J24" s="161"/>
      <c r="K24" s="158">
        <f>L22/K22*1000</f>
        <v>1691355.5327868853</v>
      </c>
      <c r="L24" s="159"/>
      <c r="M24" s="160">
        <f>N22/M22*1000</f>
        <v>226612.30024061256</v>
      </c>
      <c r="N24" s="161"/>
      <c r="O24" s="158">
        <f>P22/O22*1000</f>
        <v>285146.43440391944</v>
      </c>
      <c r="P24" s="159"/>
      <c r="Q24" s="160">
        <f>R22/Q22*1000</f>
        <v>184680.19400352734</v>
      </c>
      <c r="R24" s="161"/>
      <c r="S24" s="158">
        <f>T22/S22*1000</f>
        <v>78576.3753674646</v>
      </c>
      <c r="T24" s="159"/>
      <c r="U24" s="160">
        <f>V22/U22*1000</f>
        <v>319892.75454835623</v>
      </c>
      <c r="V24" s="161"/>
      <c r="W24" s="158">
        <f>X22/W22*1000</f>
        <v>226477.29554836551</v>
      </c>
      <c r="X24" s="159"/>
      <c r="Y24" s="160">
        <f>Z22/Y22*1000</f>
        <v>212177.27586034499</v>
      </c>
      <c r="Z24" s="16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55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56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56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56"/>
      <c r="C30" s="7"/>
      <c r="D30" s="60" t="s">
        <v>44</v>
      </c>
      <c r="E30" s="153">
        <v>65.5</v>
      </c>
      <c r="F30" s="154"/>
      <c r="G30" s="153">
        <v>56.1</v>
      </c>
      <c r="H30" s="154"/>
      <c r="I30" s="153">
        <v>80.7</v>
      </c>
      <c r="J30" s="154"/>
      <c r="K30" s="153">
        <v>71.7</v>
      </c>
      <c r="L30" s="154"/>
      <c r="M30" s="153">
        <v>54.2</v>
      </c>
      <c r="N30" s="154"/>
      <c r="O30" s="153">
        <v>112.4</v>
      </c>
      <c r="P30" s="154"/>
      <c r="Q30" s="153">
        <v>40.4</v>
      </c>
      <c r="R30" s="154"/>
      <c r="S30" s="153">
        <v>122.3</v>
      </c>
      <c r="T30" s="154"/>
      <c r="U30" s="153">
        <v>36.200000000000003</v>
      </c>
      <c r="V30" s="154"/>
      <c r="W30" s="153">
        <v>20.7</v>
      </c>
      <c r="X30" s="154"/>
      <c r="Y30" s="153">
        <v>52.9</v>
      </c>
      <c r="Z30" s="154"/>
    </row>
    <row r="31" spans="1:28" ht="18.95" customHeight="1" x14ac:dyDescent="0.15">
      <c r="A31" s="22"/>
      <c r="B31" s="156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56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56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56"/>
      <c r="C34" s="69"/>
      <c r="D34" s="28" t="s">
        <v>44</v>
      </c>
      <c r="E34" s="147">
        <v>87.05268389662028</v>
      </c>
      <c r="F34" s="146"/>
      <c r="G34" s="151">
        <v>56.006240249609988</v>
      </c>
      <c r="H34" s="152"/>
      <c r="I34" s="147">
        <v>114.56217666219581</v>
      </c>
      <c r="J34" s="146"/>
      <c r="K34" s="151">
        <v>31.067961165048541</v>
      </c>
      <c r="L34" s="152"/>
      <c r="M34" s="147">
        <v>60.09323577016454</v>
      </c>
      <c r="N34" s="146"/>
      <c r="O34" s="151">
        <v>110.78748651564186</v>
      </c>
      <c r="P34" s="152"/>
      <c r="Q34" s="147">
        <v>44.466676927812834</v>
      </c>
      <c r="R34" s="146"/>
      <c r="S34" s="151">
        <v>133.80239238956392</v>
      </c>
      <c r="T34" s="152"/>
      <c r="U34" s="147">
        <v>67.037804246504408</v>
      </c>
      <c r="V34" s="146"/>
      <c r="W34" s="151">
        <v>48.559225820403306</v>
      </c>
      <c r="X34" s="152"/>
      <c r="Y34" s="147">
        <v>70.541282564502538</v>
      </c>
      <c r="Z34" s="146"/>
    </row>
    <row r="35" spans="1:38" ht="18.95" customHeight="1" x14ac:dyDescent="0.15">
      <c r="A35" s="22"/>
      <c r="B35" s="156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56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57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8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49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49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49"/>
      <c r="C42" s="22"/>
      <c r="D42" s="101" t="s">
        <v>44</v>
      </c>
      <c r="E42" s="145" t="e">
        <f>+#REF!</f>
        <v>#REF!</v>
      </c>
      <c r="F42" s="146" t="e">
        <f>+#REF!</f>
        <v>#REF!</v>
      </c>
      <c r="G42" s="145" t="e">
        <f>+#REF!</f>
        <v>#REF!</v>
      </c>
      <c r="H42" s="146" t="e">
        <f>+#REF!</f>
        <v>#REF!</v>
      </c>
      <c r="I42" s="145" t="e">
        <f>+#REF!</f>
        <v>#REF!</v>
      </c>
      <c r="J42" s="146" t="e">
        <f>+#REF!</f>
        <v>#REF!</v>
      </c>
      <c r="K42" s="145" t="e">
        <f>+#REF!</f>
        <v>#REF!</v>
      </c>
      <c r="L42" s="146" t="e">
        <f>+#REF!</f>
        <v>#REF!</v>
      </c>
      <c r="M42" s="145" t="e">
        <f>+#REF!</f>
        <v>#REF!</v>
      </c>
      <c r="N42" s="146" t="e">
        <f>+#REF!</f>
        <v>#REF!</v>
      </c>
      <c r="O42" s="145" t="e">
        <f>+#REF!</f>
        <v>#REF!</v>
      </c>
      <c r="P42" s="146" t="e">
        <f>+#REF!</f>
        <v>#REF!</v>
      </c>
      <c r="Q42" s="145" t="e">
        <f>+#REF!</f>
        <v>#REF!</v>
      </c>
      <c r="R42" s="146" t="e">
        <f>+#REF!</f>
        <v>#REF!</v>
      </c>
      <c r="S42" s="145" t="e">
        <f>+#REF!</f>
        <v>#REF!</v>
      </c>
      <c r="T42" s="146" t="e">
        <f>+#REF!</f>
        <v>#REF!</v>
      </c>
      <c r="U42" s="145" t="e">
        <f>+#REF!</f>
        <v>#REF!</v>
      </c>
      <c r="V42" s="146" t="e">
        <f>+#REF!</f>
        <v>#REF!</v>
      </c>
      <c r="W42" s="145" t="e">
        <f>+#REF!</f>
        <v>#REF!</v>
      </c>
      <c r="X42" s="146" t="e">
        <f>+#REF!</f>
        <v>#REF!</v>
      </c>
      <c r="Y42" s="145" t="e">
        <f>+#REF!</f>
        <v>#REF!</v>
      </c>
      <c r="Z42" s="146" t="e">
        <f>+#REF!</f>
        <v>#REF!</v>
      </c>
    </row>
    <row r="43" spans="1:38" ht="18.95" customHeight="1" x14ac:dyDescent="0.15">
      <c r="A43" s="22"/>
      <c r="B43" s="149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49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49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49"/>
      <c r="C46" s="46"/>
      <c r="D46" s="101" t="s">
        <v>44</v>
      </c>
      <c r="E46" s="145" t="e">
        <f>E23-E42</f>
        <v>#REF!</v>
      </c>
      <c r="F46" s="146"/>
      <c r="G46" s="145" t="e">
        <f>G23-G42</f>
        <v>#REF!</v>
      </c>
      <c r="H46" s="146"/>
      <c r="I46" s="145" t="e">
        <f>I23-I42</f>
        <v>#REF!</v>
      </c>
      <c r="J46" s="146"/>
      <c r="K46" s="145" t="e">
        <f>K23-K42</f>
        <v>#REF!</v>
      </c>
      <c r="L46" s="146"/>
      <c r="M46" s="145" t="e">
        <f>M23-M42</f>
        <v>#REF!</v>
      </c>
      <c r="N46" s="146"/>
      <c r="O46" s="145" t="e">
        <f t="shared" si="3"/>
        <v>#REF!</v>
      </c>
      <c r="P46" s="146"/>
      <c r="Q46" s="145" t="e">
        <f t="shared" si="3"/>
        <v>#REF!</v>
      </c>
      <c r="R46" s="146"/>
      <c r="S46" s="145" t="e">
        <f t="shared" si="3"/>
        <v>#REF!</v>
      </c>
      <c r="T46" s="146"/>
      <c r="U46" s="145" t="e">
        <f t="shared" si="3"/>
        <v>#REF!</v>
      </c>
      <c r="V46" s="146"/>
      <c r="W46" s="145" t="e">
        <f t="shared" si="3"/>
        <v>#REF!</v>
      </c>
      <c r="X46" s="146"/>
      <c r="Y46" s="145" t="e">
        <f t="shared" si="3"/>
        <v>#REF!</v>
      </c>
      <c r="Z46" s="146"/>
      <c r="AA46" s="143"/>
      <c r="AB46" s="144"/>
      <c r="AC46" s="143"/>
      <c r="AD46" s="144"/>
      <c r="AE46" s="143"/>
      <c r="AF46" s="144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49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49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50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D49" sqref="D49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178" t="s">
        <v>67</v>
      </c>
      <c r="B1" s="179"/>
      <c r="C1" s="179"/>
      <c r="D1" s="179"/>
      <c r="E1" s="180" t="s">
        <v>0</v>
      </c>
      <c r="F1" s="181"/>
      <c r="G1" s="181"/>
      <c r="H1" s="181"/>
      <c r="J1" s="182" t="s">
        <v>1</v>
      </c>
      <c r="K1" s="179"/>
      <c r="L1" s="1" t="s">
        <v>2</v>
      </c>
      <c r="M1" s="1" t="s">
        <v>3</v>
      </c>
      <c r="N1" s="1" t="s">
        <v>4</v>
      </c>
      <c r="O1" s="182" t="s">
        <v>5</v>
      </c>
      <c r="P1" s="179"/>
      <c r="Q1" s="179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183" t="s">
        <v>7</v>
      </c>
      <c r="F2" s="184"/>
      <c r="G2" s="177" t="s">
        <v>8</v>
      </c>
      <c r="H2" s="177"/>
      <c r="I2" s="175" t="s">
        <v>9</v>
      </c>
      <c r="J2" s="176"/>
      <c r="K2" s="177" t="s">
        <v>10</v>
      </c>
      <c r="L2" s="177"/>
      <c r="M2" s="175" t="s">
        <v>11</v>
      </c>
      <c r="N2" s="176"/>
      <c r="O2" s="177" t="s">
        <v>12</v>
      </c>
      <c r="P2" s="177"/>
      <c r="Q2" s="175" t="s">
        <v>13</v>
      </c>
      <c r="R2" s="176"/>
      <c r="S2" s="177" t="s">
        <v>14</v>
      </c>
      <c r="T2" s="177"/>
      <c r="U2" s="175" t="s">
        <v>15</v>
      </c>
      <c r="V2" s="176"/>
      <c r="W2" s="177" t="s">
        <v>16</v>
      </c>
      <c r="X2" s="177"/>
      <c r="Y2" s="169" t="s">
        <v>17</v>
      </c>
      <c r="Z2" s="170"/>
    </row>
    <row r="3" spans="1:26" ht="18.75" x14ac:dyDescent="0.2">
      <c r="A3" s="7"/>
      <c r="C3" s="173"/>
      <c r="D3" s="174"/>
      <c r="E3" s="166" t="s">
        <v>53</v>
      </c>
      <c r="F3" s="167"/>
      <c r="G3" s="168" t="s">
        <v>54</v>
      </c>
      <c r="H3" s="168"/>
      <c r="I3" s="166" t="s">
        <v>55</v>
      </c>
      <c r="J3" s="167"/>
      <c r="K3" s="168" t="s">
        <v>56</v>
      </c>
      <c r="L3" s="168"/>
      <c r="M3" s="166" t="s">
        <v>57</v>
      </c>
      <c r="N3" s="167"/>
      <c r="O3" s="168">
        <v>26</v>
      </c>
      <c r="P3" s="168"/>
      <c r="Q3" s="166" t="s">
        <v>58</v>
      </c>
      <c r="R3" s="167"/>
      <c r="S3" s="168" t="s">
        <v>59</v>
      </c>
      <c r="T3" s="168"/>
      <c r="U3" s="166" t="s">
        <v>60</v>
      </c>
      <c r="V3" s="167"/>
      <c r="W3" s="168">
        <v>40</v>
      </c>
      <c r="X3" s="168"/>
      <c r="Y3" s="171"/>
      <c r="Z3" s="172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Y10" si="0">+W5+U5+S5+Q5+O5+M5+K5+I5+G5+E5</f>
        <v>38845</v>
      </c>
      <c r="Z5" s="21">
        <f t="shared" ref="Z5:Z10" si="1">+X5+V5+T5+R5+P5+N5+L5+J5+H5+F5</f>
        <v>13037993</v>
      </c>
    </row>
    <row r="6" spans="1:26" ht="18.95" customHeight="1" x14ac:dyDescent="0.15">
      <c r="A6" s="7"/>
      <c r="B6" s="22"/>
      <c r="C6" s="106"/>
      <c r="D6" s="112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1"/>
        <v>11528999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1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1"/>
        <v>7118730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1"/>
        <v>6707691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1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ref="Z11:Z19" si="2">+X11+V11+T11+R11+P11+N11+L11+J11+H11+F11</f>
        <v>672091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3">+W12+U12+S12+Q12+O12+M12+K12+I12+G12+E12</f>
        <v>2416</v>
      </c>
      <c r="Z12" s="21">
        <f t="shared" si="2"/>
        <v>661210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3"/>
        <v>6136</v>
      </c>
      <c r="Z13" s="36">
        <f t="shared" si="2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</v>
      </c>
      <c r="Z14" s="14">
        <f t="shared" si="2"/>
        <v>5017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838</v>
      </c>
      <c r="Z15" s="24">
        <f t="shared" si="2"/>
        <v>64651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5980</v>
      </c>
      <c r="Z16" s="36">
        <f t="shared" si="2"/>
        <v>655257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3"/>
        <v>19398</v>
      </c>
      <c r="Z17" s="42">
        <f t="shared" si="2"/>
        <v>4992765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3"/>
        <v>19934</v>
      </c>
      <c r="Z18" s="24">
        <f t="shared" si="2"/>
        <v>5285675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3"/>
        <v>21148</v>
      </c>
      <c r="Z19" s="36">
        <f t="shared" si="2"/>
        <v>5885973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1286</v>
      </c>
      <c r="F20" s="14">
        <f t="shared" ref="E20:Z21" si="4">+F17+F14+F11+F8+F5</f>
        <v>88981</v>
      </c>
      <c r="G20" s="19">
        <f t="shared" ref="G20:Z20" si="5">+G17+G14+G11+G8+G5</f>
        <v>659</v>
      </c>
      <c r="H20" s="18">
        <f t="shared" si="5"/>
        <v>199392</v>
      </c>
      <c r="I20" s="13">
        <f t="shared" si="5"/>
        <v>2536</v>
      </c>
      <c r="J20" s="14">
        <f t="shared" si="5"/>
        <v>1919161</v>
      </c>
      <c r="K20" s="19">
        <f t="shared" si="5"/>
        <v>1054</v>
      </c>
      <c r="L20" s="18">
        <f t="shared" si="5"/>
        <v>260620</v>
      </c>
      <c r="M20" s="13">
        <f t="shared" si="5"/>
        <v>7622</v>
      </c>
      <c r="N20" s="14">
        <f t="shared" si="5"/>
        <v>1946419</v>
      </c>
      <c r="O20" s="19">
        <f t="shared" si="5"/>
        <v>4631</v>
      </c>
      <c r="P20" s="18">
        <f t="shared" si="5"/>
        <v>1595167</v>
      </c>
      <c r="Q20" s="13">
        <f t="shared" si="5"/>
        <v>29468</v>
      </c>
      <c r="R20" s="14">
        <f t="shared" si="5"/>
        <v>5714343</v>
      </c>
      <c r="S20" s="19">
        <f t="shared" si="5"/>
        <v>44564</v>
      </c>
      <c r="T20" s="18">
        <f t="shared" si="5"/>
        <v>10773964</v>
      </c>
      <c r="U20" s="13">
        <f t="shared" si="5"/>
        <v>3933</v>
      </c>
      <c r="V20" s="14">
        <f t="shared" si="5"/>
        <v>1491077</v>
      </c>
      <c r="W20" s="13">
        <f t="shared" si="5"/>
        <v>8844</v>
      </c>
      <c r="X20" s="18">
        <f t="shared" si="5"/>
        <v>1837472</v>
      </c>
      <c r="Y20" s="31">
        <f t="shared" si="5"/>
        <v>104597</v>
      </c>
      <c r="Z20" s="32">
        <f t="shared" si="5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1332</v>
      </c>
      <c r="F21" s="21">
        <f t="shared" si="4"/>
        <v>176209</v>
      </c>
      <c r="G21" s="25">
        <f t="shared" si="4"/>
        <v>636</v>
      </c>
      <c r="H21" s="26">
        <f t="shared" si="4"/>
        <v>203219</v>
      </c>
      <c r="I21" s="27">
        <f t="shared" si="4"/>
        <v>2515</v>
      </c>
      <c r="J21" s="21">
        <f t="shared" si="4"/>
        <v>1329456</v>
      </c>
      <c r="K21" s="25">
        <f t="shared" si="4"/>
        <v>927</v>
      </c>
      <c r="L21" s="26">
        <f t="shared" si="4"/>
        <v>240330</v>
      </c>
      <c r="M21" s="27">
        <f t="shared" si="4"/>
        <v>7612</v>
      </c>
      <c r="N21" s="21">
        <f t="shared" si="4"/>
        <v>1638853</v>
      </c>
      <c r="O21" s="25">
        <f t="shared" si="4"/>
        <v>4471</v>
      </c>
      <c r="P21" s="26">
        <f t="shared" si="4"/>
        <v>1582532</v>
      </c>
      <c r="Q21" s="27">
        <f t="shared" si="4"/>
        <v>29639</v>
      </c>
      <c r="R21" s="21">
        <f t="shared" si="4"/>
        <v>5856115</v>
      </c>
      <c r="S21" s="25">
        <f t="shared" si="4"/>
        <v>45299</v>
      </c>
      <c r="T21" s="26">
        <f t="shared" si="4"/>
        <v>10768350</v>
      </c>
      <c r="U21" s="27">
        <f t="shared" si="4"/>
        <v>3116</v>
      </c>
      <c r="V21" s="21">
        <f t="shared" si="4"/>
        <v>632178</v>
      </c>
      <c r="W21" s="27">
        <f t="shared" si="4"/>
        <v>8932</v>
      </c>
      <c r="X21" s="26">
        <f t="shared" si="4"/>
        <v>1820984</v>
      </c>
      <c r="Y21" s="23">
        <f t="shared" si="4"/>
        <v>104479</v>
      </c>
      <c r="Z21" s="24">
        <f t="shared" si="4"/>
        <v>24248226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2404</v>
      </c>
      <c r="F22" s="24">
        <f t="shared" si="6"/>
        <v>414994</v>
      </c>
      <c r="G22" s="33">
        <f t="shared" si="6"/>
        <v>868</v>
      </c>
      <c r="H22" s="34">
        <f t="shared" si="6"/>
        <v>382431</v>
      </c>
      <c r="I22" s="23">
        <f t="shared" si="6"/>
        <v>2044</v>
      </c>
      <c r="J22" s="24">
        <f t="shared" si="6"/>
        <v>2183396</v>
      </c>
      <c r="K22" s="33">
        <f t="shared" si="6"/>
        <v>1238</v>
      </c>
      <c r="L22" s="34">
        <f t="shared" si="6"/>
        <v>1920402</v>
      </c>
      <c r="M22" s="23">
        <f t="shared" si="6"/>
        <v>15448</v>
      </c>
      <c r="N22" s="24">
        <f t="shared" si="6"/>
        <v>3143169</v>
      </c>
      <c r="O22" s="33">
        <f t="shared" si="6"/>
        <v>4254</v>
      </c>
      <c r="P22" s="34">
        <f t="shared" si="6"/>
        <v>1189508</v>
      </c>
      <c r="Q22" s="23">
        <f t="shared" si="6"/>
        <v>59615</v>
      </c>
      <c r="R22" s="24">
        <f t="shared" si="6"/>
        <v>9946673</v>
      </c>
      <c r="S22" s="33">
        <f t="shared" si="6"/>
        <v>28667</v>
      </c>
      <c r="T22" s="34">
        <f t="shared" si="6"/>
        <v>2473342</v>
      </c>
      <c r="U22" s="23">
        <f t="shared" si="6"/>
        <v>5593</v>
      </c>
      <c r="V22" s="24">
        <f t="shared" si="6"/>
        <v>2270522</v>
      </c>
      <c r="W22" s="23">
        <f t="shared" si="6"/>
        <v>9940</v>
      </c>
      <c r="X22" s="34">
        <f t="shared" si="6"/>
        <v>2202697</v>
      </c>
      <c r="Y22" s="23">
        <f t="shared" si="6"/>
        <v>130071</v>
      </c>
      <c r="Z22" s="24">
        <f t="shared" si="6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62">
        <f>(E20+E21)/(E22+E41)*100</f>
        <v>53.934899052327978</v>
      </c>
      <c r="F23" s="163"/>
      <c r="G23" s="162">
        <f>(G20+G21)/(G22+G41)*100</f>
        <v>75.59836544074723</v>
      </c>
      <c r="H23" s="163"/>
      <c r="I23" s="162">
        <f>(I20+I21)/(I22+I41)*100</f>
        <v>124.19473813621835</v>
      </c>
      <c r="J23" s="163"/>
      <c r="K23" s="162">
        <f>(K20+K21)/(K22+K41)*100</f>
        <v>84.333759046402719</v>
      </c>
      <c r="L23" s="163"/>
      <c r="M23" s="162">
        <f>(M20+M21)/(M22+M41)*100</f>
        <v>49.323318008159035</v>
      </c>
      <c r="N23" s="163"/>
      <c r="O23" s="162">
        <f>(O20+O21)/(O22+O41)*100</f>
        <v>109.03210349784381</v>
      </c>
      <c r="P23" s="163"/>
      <c r="Q23" s="162">
        <f>(Q20+Q21)/(Q22+Q41)*100</f>
        <v>49.502935486302455</v>
      </c>
      <c r="R23" s="163"/>
      <c r="S23" s="162">
        <f>(S20+S21)/(S22+S41)*100</f>
        <v>154.75210525409426</v>
      </c>
      <c r="T23" s="163"/>
      <c r="U23" s="162">
        <f>(U20+U21)/(U22+U41)*100</f>
        <v>67.98148326743177</v>
      </c>
      <c r="V23" s="163"/>
      <c r="W23" s="162">
        <f>(W20+W21)/(W22+W41)*100</f>
        <v>89.022435897435898</v>
      </c>
      <c r="X23" s="163"/>
      <c r="Y23" s="162">
        <f>(Y20+Y21)/(Y22+Y41)*100</f>
        <v>82.288731604428762</v>
      </c>
      <c r="Z23" s="16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64">
        <v>172626</v>
      </c>
      <c r="F24" s="165"/>
      <c r="G24" s="158">
        <v>440589</v>
      </c>
      <c r="H24" s="159"/>
      <c r="I24" s="160">
        <v>1068198</v>
      </c>
      <c r="J24" s="161"/>
      <c r="K24" s="158">
        <v>1551213</v>
      </c>
      <c r="L24" s="159"/>
      <c r="M24" s="160">
        <v>203466</v>
      </c>
      <c r="N24" s="161"/>
      <c r="O24" s="158">
        <v>279621</v>
      </c>
      <c r="P24" s="159"/>
      <c r="Q24" s="160">
        <v>166848</v>
      </c>
      <c r="R24" s="161"/>
      <c r="S24" s="158">
        <v>86278</v>
      </c>
      <c r="T24" s="159"/>
      <c r="U24" s="160">
        <v>405958</v>
      </c>
      <c r="V24" s="161"/>
      <c r="W24" s="158">
        <v>221599</v>
      </c>
      <c r="X24" s="159"/>
      <c r="Y24" s="160">
        <v>200868</v>
      </c>
      <c r="Z24" s="16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55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7">+X27+V27+T27+R27+P27+N27+L27+J27+H27+F27</f>
        <v>21190080</v>
      </c>
    </row>
    <row r="28" spans="1:28" ht="18.95" customHeight="1" x14ac:dyDescent="0.15">
      <c r="A28" s="22"/>
      <c r="B28" s="156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8">+W28+U28+S28+Q28+O28+M28+K28+I28+G28+E28</f>
        <v>91233</v>
      </c>
      <c r="Z28" s="59">
        <f t="shared" si="7"/>
        <v>21507393</v>
      </c>
    </row>
    <row r="29" spans="1:28" ht="18.95" customHeight="1" x14ac:dyDescent="0.15">
      <c r="A29" s="22"/>
      <c r="B29" s="156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8"/>
        <v>132998</v>
      </c>
      <c r="Z29" s="59">
        <f t="shared" si="7"/>
        <v>25909467</v>
      </c>
    </row>
    <row r="30" spans="1:28" ht="18.95" customHeight="1" thickBot="1" x14ac:dyDescent="0.2">
      <c r="A30" s="22" t="s">
        <v>29</v>
      </c>
      <c r="B30" s="156"/>
      <c r="C30" s="7"/>
      <c r="D30" s="60" t="s">
        <v>44</v>
      </c>
      <c r="E30" s="153">
        <v>64.400000000000006</v>
      </c>
      <c r="F30" s="154"/>
      <c r="G30" s="153">
        <v>42.4</v>
      </c>
      <c r="H30" s="154"/>
      <c r="I30" s="153">
        <v>89.5</v>
      </c>
      <c r="J30" s="154"/>
      <c r="K30" s="153">
        <v>17.600000000000001</v>
      </c>
      <c r="L30" s="154"/>
      <c r="M30" s="153">
        <v>39.700000000000003</v>
      </c>
      <c r="N30" s="154"/>
      <c r="O30" s="153">
        <v>96.5</v>
      </c>
      <c r="P30" s="154"/>
      <c r="Q30" s="153">
        <v>34.5</v>
      </c>
      <c r="R30" s="154"/>
      <c r="S30" s="153">
        <v>156.6</v>
      </c>
      <c r="T30" s="154"/>
      <c r="U30" s="153">
        <v>47.2</v>
      </c>
      <c r="V30" s="154"/>
      <c r="W30" s="153">
        <v>75.2</v>
      </c>
      <c r="X30" s="154"/>
      <c r="Y30" s="153">
        <v>67.099999999999994</v>
      </c>
      <c r="Z30" s="154"/>
    </row>
    <row r="31" spans="1:28" ht="18.95" customHeight="1" x14ac:dyDescent="0.15">
      <c r="A31" s="22"/>
      <c r="B31" s="156"/>
      <c r="C31" s="4" t="s">
        <v>45</v>
      </c>
      <c r="D31" s="105" t="s">
        <v>21</v>
      </c>
      <c r="E31" s="124">
        <f>E20-E27</f>
        <v>89</v>
      </c>
      <c r="F31" s="125">
        <f t="shared" ref="F31:Z33" si="9">F20-F27</f>
        <v>-3384</v>
      </c>
      <c r="G31" s="126">
        <f t="shared" si="9"/>
        <v>10</v>
      </c>
      <c r="H31" s="127">
        <f t="shared" si="9"/>
        <v>-56442</v>
      </c>
      <c r="I31" s="124">
        <f t="shared" si="9"/>
        <v>477</v>
      </c>
      <c r="J31" s="125">
        <f t="shared" si="9"/>
        <v>975732</v>
      </c>
      <c r="K31" s="126">
        <f t="shared" si="9"/>
        <v>1023</v>
      </c>
      <c r="L31" s="127">
        <f t="shared" si="9"/>
        <v>242354</v>
      </c>
      <c r="M31" s="124">
        <f t="shared" si="9"/>
        <v>3933</v>
      </c>
      <c r="N31" s="125">
        <f t="shared" si="9"/>
        <v>900999</v>
      </c>
      <c r="O31" s="126">
        <f t="shared" si="9"/>
        <v>463</v>
      </c>
      <c r="P31" s="127">
        <f t="shared" si="9"/>
        <v>186673</v>
      </c>
      <c r="Q31" s="124">
        <f t="shared" si="9"/>
        <v>7267</v>
      </c>
      <c r="R31" s="125">
        <f t="shared" si="9"/>
        <v>1285163</v>
      </c>
      <c r="S31" s="126">
        <f t="shared" si="9"/>
        <v>3611</v>
      </c>
      <c r="T31" s="127">
        <f t="shared" si="9"/>
        <v>683465</v>
      </c>
      <c r="U31" s="124">
        <f t="shared" si="9"/>
        <v>857</v>
      </c>
      <c r="V31" s="125">
        <f t="shared" si="9"/>
        <v>649996</v>
      </c>
      <c r="W31" s="126">
        <f t="shared" si="9"/>
        <v>-2059</v>
      </c>
      <c r="X31" s="127">
        <f t="shared" si="9"/>
        <v>-228040</v>
      </c>
      <c r="Y31" s="124">
        <f t="shared" si="9"/>
        <v>15671</v>
      </c>
      <c r="Z31" s="125">
        <f t="shared" si="9"/>
        <v>4636516</v>
      </c>
    </row>
    <row r="32" spans="1:28" ht="18.95" customHeight="1" x14ac:dyDescent="0.15">
      <c r="A32" s="22" t="s">
        <v>46</v>
      </c>
      <c r="B32" s="156"/>
      <c r="C32" s="7"/>
      <c r="D32" s="112" t="s">
        <v>22</v>
      </c>
      <c r="E32" s="128">
        <f t="shared" ref="E32:T33" si="10">E21-E28</f>
        <v>186</v>
      </c>
      <c r="F32" s="129">
        <f t="shared" si="10"/>
        <v>79762</v>
      </c>
      <c r="G32" s="130">
        <f t="shared" si="10"/>
        <v>-24</v>
      </c>
      <c r="H32" s="131">
        <f t="shared" si="10"/>
        <v>-75755</v>
      </c>
      <c r="I32" s="128">
        <f t="shared" si="10"/>
        <v>472</v>
      </c>
      <c r="J32" s="129">
        <f t="shared" si="10"/>
        <v>457727</v>
      </c>
      <c r="K32" s="130">
        <f t="shared" si="10"/>
        <v>787</v>
      </c>
      <c r="L32" s="131">
        <f t="shared" si="10"/>
        <v>181372</v>
      </c>
      <c r="M32" s="128">
        <f t="shared" si="10"/>
        <v>2930</v>
      </c>
      <c r="N32" s="129">
        <f t="shared" si="10"/>
        <v>473320</v>
      </c>
      <c r="O32" s="130">
        <f t="shared" si="10"/>
        <v>211</v>
      </c>
      <c r="P32" s="131">
        <f t="shared" si="10"/>
        <v>130553</v>
      </c>
      <c r="Q32" s="128">
        <f t="shared" si="10"/>
        <v>6898</v>
      </c>
      <c r="R32" s="129">
        <f t="shared" si="10"/>
        <v>1173785</v>
      </c>
      <c r="S32" s="130">
        <f t="shared" si="10"/>
        <v>4899</v>
      </c>
      <c r="T32" s="131">
        <f t="shared" si="10"/>
        <v>646339</v>
      </c>
      <c r="U32" s="128">
        <f t="shared" si="9"/>
        <v>-410</v>
      </c>
      <c r="V32" s="129">
        <f t="shared" si="9"/>
        <v>-280300</v>
      </c>
      <c r="W32" s="130">
        <f t="shared" si="9"/>
        <v>-2703</v>
      </c>
      <c r="X32" s="131">
        <f t="shared" si="9"/>
        <v>-45970</v>
      </c>
      <c r="Y32" s="128">
        <f t="shared" si="9"/>
        <v>13246</v>
      </c>
      <c r="Z32" s="129">
        <f t="shared" si="9"/>
        <v>2740833</v>
      </c>
    </row>
    <row r="33" spans="1:38" ht="18.95" customHeight="1" x14ac:dyDescent="0.15">
      <c r="A33" s="22"/>
      <c r="B33" s="156"/>
      <c r="C33" s="7"/>
      <c r="D33" s="112" t="s">
        <v>24</v>
      </c>
      <c r="E33" s="128">
        <f t="shared" si="10"/>
        <v>558</v>
      </c>
      <c r="F33" s="129">
        <f t="shared" si="9"/>
        <v>187474</v>
      </c>
      <c r="G33" s="130">
        <f t="shared" si="9"/>
        <v>-671</v>
      </c>
      <c r="H33" s="131">
        <f t="shared" si="9"/>
        <v>-122460</v>
      </c>
      <c r="I33" s="128">
        <f t="shared" si="9"/>
        <v>-256</v>
      </c>
      <c r="J33" s="129">
        <f t="shared" si="9"/>
        <v>-231510</v>
      </c>
      <c r="K33" s="130">
        <f t="shared" si="9"/>
        <v>806</v>
      </c>
      <c r="L33" s="131">
        <f t="shared" si="9"/>
        <v>1773988</v>
      </c>
      <c r="M33" s="128">
        <f t="shared" si="9"/>
        <v>5401</v>
      </c>
      <c r="N33" s="129">
        <f t="shared" si="9"/>
        <v>779755</v>
      </c>
      <c r="O33" s="130">
        <f t="shared" si="9"/>
        <v>-68</v>
      </c>
      <c r="P33" s="131">
        <f t="shared" si="9"/>
        <v>-106444</v>
      </c>
      <c r="Q33" s="128">
        <f t="shared" si="9"/>
        <v>-5257</v>
      </c>
      <c r="R33" s="129">
        <f t="shared" si="9"/>
        <v>-2392070</v>
      </c>
      <c r="S33" s="130">
        <f t="shared" si="9"/>
        <v>2408</v>
      </c>
      <c r="T33" s="131">
        <f t="shared" si="9"/>
        <v>247521</v>
      </c>
      <c r="U33" s="128">
        <f t="shared" si="9"/>
        <v>-1172</v>
      </c>
      <c r="V33" s="129">
        <f t="shared" si="9"/>
        <v>-49702</v>
      </c>
      <c r="W33" s="130">
        <f t="shared" si="9"/>
        <v>-4676</v>
      </c>
      <c r="X33" s="131">
        <f t="shared" si="9"/>
        <v>131115</v>
      </c>
      <c r="Y33" s="128">
        <f t="shared" si="9"/>
        <v>-2927</v>
      </c>
      <c r="Z33" s="129">
        <f t="shared" si="9"/>
        <v>217667</v>
      </c>
    </row>
    <row r="34" spans="1:38" ht="18.95" customHeight="1" thickBot="1" x14ac:dyDescent="0.2">
      <c r="A34" s="22" t="s">
        <v>47</v>
      </c>
      <c r="B34" s="156"/>
      <c r="C34" s="69"/>
      <c r="D34" s="28" t="s">
        <v>44</v>
      </c>
      <c r="E34" s="147">
        <f>+E23-E30</f>
        <v>-10.465100947672028</v>
      </c>
      <c r="F34" s="146"/>
      <c r="G34" s="151">
        <f t="shared" ref="G34" si="11">+G23-G30</f>
        <v>33.198365440747232</v>
      </c>
      <c r="H34" s="152"/>
      <c r="I34" s="147">
        <f t="shared" ref="I34" si="12">+I23-I30</f>
        <v>34.694738136218348</v>
      </c>
      <c r="J34" s="146"/>
      <c r="K34" s="151">
        <f t="shared" ref="K34" si="13">+K23-K30</f>
        <v>66.733759046402724</v>
      </c>
      <c r="L34" s="152"/>
      <c r="M34" s="147">
        <f t="shared" ref="M34" si="14">+M23-M30</f>
        <v>9.6233180081590319</v>
      </c>
      <c r="N34" s="146"/>
      <c r="O34" s="151">
        <f t="shared" ref="O34" si="15">+O23-O30</f>
        <v>12.532103497843806</v>
      </c>
      <c r="P34" s="152"/>
      <c r="Q34" s="147">
        <f t="shared" ref="Q34" si="16">+Q23-Q30</f>
        <v>15.002935486302455</v>
      </c>
      <c r="R34" s="146"/>
      <c r="S34" s="151">
        <f t="shared" ref="S34" si="17">+S23-S30</f>
        <v>-1.8478947459057338</v>
      </c>
      <c r="T34" s="152"/>
      <c r="U34" s="147">
        <f t="shared" ref="U34" si="18">+U23-U30</f>
        <v>20.781483267431767</v>
      </c>
      <c r="V34" s="146"/>
      <c r="W34" s="151">
        <f t="shared" ref="W34" si="19">+W23-W30</f>
        <v>13.822435897435895</v>
      </c>
      <c r="X34" s="152"/>
      <c r="Y34" s="147">
        <f t="shared" ref="Y34" si="20">+Y23-Y30</f>
        <v>15.188731604428767</v>
      </c>
      <c r="Z34" s="146"/>
    </row>
    <row r="35" spans="1:38" ht="18.95" customHeight="1" x14ac:dyDescent="0.15">
      <c r="A35" s="22"/>
      <c r="B35" s="156"/>
      <c r="C35" s="7" t="s">
        <v>48</v>
      </c>
      <c r="D35" s="70" t="s">
        <v>21</v>
      </c>
      <c r="E35" s="71">
        <f t="shared" ref="E35:Z37" si="21">E20/E27*100</f>
        <v>107.43525480367586</v>
      </c>
      <c r="F35" s="72">
        <f t="shared" si="21"/>
        <v>96.336274562875545</v>
      </c>
      <c r="G35" s="73">
        <f t="shared" si="21"/>
        <v>101.54083204930662</v>
      </c>
      <c r="H35" s="74">
        <f t="shared" si="21"/>
        <v>77.938037946480918</v>
      </c>
      <c r="I35" s="71">
        <f t="shared" si="21"/>
        <v>123.1665857212239</v>
      </c>
      <c r="J35" s="72">
        <f t="shared" si="21"/>
        <v>203.42399905027298</v>
      </c>
      <c r="K35" s="73">
        <f t="shared" si="21"/>
        <v>3400</v>
      </c>
      <c r="L35" s="74">
        <f t="shared" si="21"/>
        <v>1426.8038979524799</v>
      </c>
      <c r="M35" s="71">
        <f t="shared" si="21"/>
        <v>206.61425860666847</v>
      </c>
      <c r="N35" s="72">
        <f t="shared" si="21"/>
        <v>186.18536090757783</v>
      </c>
      <c r="O35" s="73">
        <f t="shared" si="21"/>
        <v>111.10844529750479</v>
      </c>
      <c r="P35" s="74">
        <f t="shared" si="21"/>
        <v>113.25337559123432</v>
      </c>
      <c r="Q35" s="71">
        <f t="shared" si="21"/>
        <v>132.73275978559525</v>
      </c>
      <c r="R35" s="72">
        <f t="shared" si="21"/>
        <v>129.01582234183303</v>
      </c>
      <c r="S35" s="73">
        <f t="shared" si="21"/>
        <v>108.81742485288012</v>
      </c>
      <c r="T35" s="74">
        <f t="shared" si="21"/>
        <v>106.77335184315464</v>
      </c>
      <c r="U35" s="71">
        <f t="shared" si="21"/>
        <v>127.86085825747723</v>
      </c>
      <c r="V35" s="72">
        <f t="shared" si="21"/>
        <v>177.28102287413458</v>
      </c>
      <c r="W35" s="73">
        <f t="shared" si="21"/>
        <v>81.115289369898193</v>
      </c>
      <c r="X35" s="74">
        <f t="shared" si="21"/>
        <v>88.959638094574132</v>
      </c>
      <c r="Y35" s="71">
        <f t="shared" si="21"/>
        <v>117.62251759890245</v>
      </c>
      <c r="Z35" s="72">
        <f t="shared" si="21"/>
        <v>121.88059695857685</v>
      </c>
    </row>
    <row r="36" spans="1:38" ht="18.95" customHeight="1" x14ac:dyDescent="0.15">
      <c r="A36" s="22" t="s">
        <v>49</v>
      </c>
      <c r="B36" s="156"/>
      <c r="C36" s="7" t="s">
        <v>62</v>
      </c>
      <c r="D36" s="60" t="s">
        <v>22</v>
      </c>
      <c r="E36" s="75">
        <f t="shared" si="21"/>
        <v>116.2303664921466</v>
      </c>
      <c r="F36" s="76">
        <f t="shared" si="21"/>
        <v>182.70034319367113</v>
      </c>
      <c r="G36" s="77">
        <f t="shared" si="21"/>
        <v>96.36363636363636</v>
      </c>
      <c r="H36" s="78">
        <f t="shared" si="21"/>
        <v>72.845139690437094</v>
      </c>
      <c r="I36" s="75">
        <f t="shared" si="21"/>
        <v>123.10327949094469</v>
      </c>
      <c r="J36" s="76">
        <f t="shared" si="21"/>
        <v>152.50794685045469</v>
      </c>
      <c r="K36" s="77">
        <f t="shared" si="21"/>
        <v>662.14285714285711</v>
      </c>
      <c r="L36" s="78">
        <f t="shared" si="21"/>
        <v>407.62915974083251</v>
      </c>
      <c r="M36" s="75">
        <f t="shared" si="21"/>
        <v>162.58009397693294</v>
      </c>
      <c r="N36" s="76">
        <f t="shared" si="21"/>
        <v>140.6097467853763</v>
      </c>
      <c r="O36" s="77">
        <f t="shared" si="21"/>
        <v>104.95305164319248</v>
      </c>
      <c r="P36" s="78">
        <f t="shared" si="21"/>
        <v>108.99138348419639</v>
      </c>
      <c r="Q36" s="75">
        <f t="shared" si="21"/>
        <v>130.33287894111956</v>
      </c>
      <c r="R36" s="76">
        <f t="shared" si="21"/>
        <v>125.06839543560577</v>
      </c>
      <c r="S36" s="77">
        <f t="shared" si="21"/>
        <v>112.12623762376236</v>
      </c>
      <c r="T36" s="78">
        <f t="shared" si="21"/>
        <v>106.38548011852585</v>
      </c>
      <c r="U36" s="75">
        <f t="shared" si="21"/>
        <v>88.372093023255815</v>
      </c>
      <c r="V36" s="76">
        <f t="shared" si="21"/>
        <v>69.281451169233662</v>
      </c>
      <c r="W36" s="77">
        <f t="shared" si="21"/>
        <v>76.768371293510967</v>
      </c>
      <c r="X36" s="78">
        <f t="shared" si="21"/>
        <v>97.53770044682409</v>
      </c>
      <c r="Y36" s="75">
        <f t="shared" si="21"/>
        <v>114.51886926879529</v>
      </c>
      <c r="Z36" s="76">
        <f t="shared" si="21"/>
        <v>112.74367841792821</v>
      </c>
    </row>
    <row r="37" spans="1:38" ht="18.95" customHeight="1" thickBot="1" x14ac:dyDescent="0.2">
      <c r="A37" s="22"/>
      <c r="B37" s="157"/>
      <c r="C37" s="69"/>
      <c r="D37" s="47" t="s">
        <v>24</v>
      </c>
      <c r="E37" s="79">
        <f t="shared" si="21"/>
        <v>130.22751895991334</v>
      </c>
      <c r="F37" s="80">
        <f t="shared" si="21"/>
        <v>182.39890998593532</v>
      </c>
      <c r="G37" s="81">
        <f t="shared" si="21"/>
        <v>56.400259909031838</v>
      </c>
      <c r="H37" s="82">
        <f t="shared" si="21"/>
        <v>75.745259867971498</v>
      </c>
      <c r="I37" s="79">
        <f t="shared" si="21"/>
        <v>88.869565217391298</v>
      </c>
      <c r="J37" s="80">
        <f t="shared" si="21"/>
        <v>90.413291449025351</v>
      </c>
      <c r="K37" s="81">
        <f t="shared" si="21"/>
        <v>286.57407407407408</v>
      </c>
      <c r="L37" s="82">
        <f t="shared" si="21"/>
        <v>1311.6245714207657</v>
      </c>
      <c r="M37" s="79">
        <f t="shared" si="21"/>
        <v>153.75734049965163</v>
      </c>
      <c r="N37" s="80">
        <f t="shared" si="21"/>
        <v>132.99273847070384</v>
      </c>
      <c r="O37" s="81">
        <f t="shared" si="21"/>
        <v>98.4266543267006</v>
      </c>
      <c r="P37" s="82">
        <f t="shared" si="21"/>
        <v>91.7864241885502</v>
      </c>
      <c r="Q37" s="79">
        <f t="shared" si="21"/>
        <v>91.896349734862497</v>
      </c>
      <c r="R37" s="80">
        <f t="shared" si="21"/>
        <v>80.61334124553855</v>
      </c>
      <c r="S37" s="81">
        <f t="shared" si="21"/>
        <v>109.17018926844129</v>
      </c>
      <c r="T37" s="82">
        <f t="shared" si="21"/>
        <v>111.12043600990376</v>
      </c>
      <c r="U37" s="79">
        <f t="shared" si="21"/>
        <v>82.67553584626755</v>
      </c>
      <c r="V37" s="80">
        <f t="shared" si="21"/>
        <v>97.857879239245875</v>
      </c>
      <c r="W37" s="81">
        <f t="shared" si="21"/>
        <v>68.007662835249036</v>
      </c>
      <c r="X37" s="82">
        <f t="shared" si="21"/>
        <v>106.32922085633105</v>
      </c>
      <c r="Y37" s="79">
        <f t="shared" si="21"/>
        <v>97.799215025789863</v>
      </c>
      <c r="Z37" s="80">
        <f t="shared" si="21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8" t="s">
        <v>51</v>
      </c>
      <c r="C39" s="12" t="s">
        <v>43</v>
      </c>
      <c r="D39" s="104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49"/>
      <c r="C40" s="22"/>
      <c r="D40" s="103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49"/>
      <c r="C41" s="22"/>
      <c r="D41" s="103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49"/>
      <c r="C42" s="22"/>
      <c r="D42" s="102" t="s">
        <v>44</v>
      </c>
      <c r="E42" s="145">
        <f>+'(令和3年5月) '!E23:F23</f>
        <v>45.528605813738196</v>
      </c>
      <c r="F42" s="146">
        <f>+'10品目別管理表 (令和3年2月) '!F23</f>
        <v>0</v>
      </c>
      <c r="G42" s="145">
        <f>+'(令和3年5月) '!G23:H23</f>
        <v>71.477860839562965</v>
      </c>
      <c r="H42" s="146">
        <f>+'10品目別管理表 (令和3年2月) '!H23</f>
        <v>0</v>
      </c>
      <c r="I42" s="145">
        <f>+'(令和3年5月) '!I23:J23</f>
        <v>109.53504838329007</v>
      </c>
      <c r="J42" s="146">
        <f>+'10品目別管理表 (令和3年2月) '!J23</f>
        <v>0</v>
      </c>
      <c r="K42" s="145">
        <f>+'(令和3年5月) '!K23:L23</f>
        <v>66.484018264840188</v>
      </c>
      <c r="L42" s="146">
        <f>+'10品目別管理表 (令和3年2月) '!L23</f>
        <v>0</v>
      </c>
      <c r="M42" s="145">
        <f>+'(令和3年5月) '!M23:N23</f>
        <v>59.967513777311709</v>
      </c>
      <c r="N42" s="146">
        <f>+'10品目別管理表 (令和3年2月) '!N23</f>
        <v>0</v>
      </c>
      <c r="O42" s="145">
        <f>+'(令和3年5月) '!O23:P23</f>
        <v>107.51658069270449</v>
      </c>
      <c r="P42" s="146">
        <f>+'10品目別管理表 (令和3年2月) '!P23</f>
        <v>0</v>
      </c>
      <c r="Q42" s="145">
        <f>+'(令和3年5月) '!Q23:R23</f>
        <v>44.41035082336095</v>
      </c>
      <c r="R42" s="146">
        <f>+'10品目別管理表 (令和3年2月) '!R23</f>
        <v>0</v>
      </c>
      <c r="S42" s="145">
        <f>+'(令和3年5月) '!S23:T23</f>
        <v>122.87118842174019</v>
      </c>
      <c r="T42" s="146">
        <f>+'10品目別管理表 (令和3年2月) '!T23</f>
        <v>0</v>
      </c>
      <c r="U42" s="145">
        <f>+'(令和3年5月) '!U23:V23</f>
        <v>53.061852497692072</v>
      </c>
      <c r="V42" s="146">
        <f>+'10品目別管理表 (令和3年2月) '!V23</f>
        <v>0</v>
      </c>
      <c r="W42" s="145">
        <f>+'(令和3年5月) '!W23:X23</f>
        <v>71.619771863117876</v>
      </c>
      <c r="X42" s="146">
        <f>+'10品目別管理表 (令和3年2月) '!X23</f>
        <v>0</v>
      </c>
      <c r="Y42" s="145">
        <f>+'(令和3年5月) '!Y23:Z23</f>
        <v>70.009974086276443</v>
      </c>
      <c r="Z42" s="146">
        <f>+'10品目別管理表 (令和3年2月) '!Z23</f>
        <v>0</v>
      </c>
    </row>
    <row r="43" spans="1:38" ht="18.95" customHeight="1" x14ac:dyDescent="0.15">
      <c r="A43" s="22"/>
      <c r="B43" s="149"/>
      <c r="C43" s="12" t="s">
        <v>45</v>
      </c>
      <c r="D43" s="104" t="s">
        <v>21</v>
      </c>
      <c r="E43" s="124">
        <f t="shared" ref="E43:Z46" si="22">E20-E39</f>
        <v>307</v>
      </c>
      <c r="F43" s="127">
        <f t="shared" si="22"/>
        <v>28429</v>
      </c>
      <c r="G43" s="124">
        <f t="shared" si="22"/>
        <v>62</v>
      </c>
      <c r="H43" s="125">
        <f t="shared" si="22"/>
        <v>-6253</v>
      </c>
      <c r="I43" s="126">
        <f t="shared" si="22"/>
        <v>311</v>
      </c>
      <c r="J43" s="127">
        <f t="shared" si="22"/>
        <v>809434</v>
      </c>
      <c r="K43" s="124">
        <f t="shared" si="22"/>
        <v>310</v>
      </c>
      <c r="L43" s="125">
        <f t="shared" si="22"/>
        <v>-1239083</v>
      </c>
      <c r="M43" s="126">
        <f t="shared" si="22"/>
        <v>-2357</v>
      </c>
      <c r="N43" s="127">
        <f t="shared" si="22"/>
        <v>258005</v>
      </c>
      <c r="O43" s="124">
        <f t="shared" si="22"/>
        <v>231</v>
      </c>
      <c r="P43" s="125">
        <f t="shared" si="22"/>
        <v>62662</v>
      </c>
      <c r="Q43" s="126">
        <f t="shared" si="22"/>
        <v>2292</v>
      </c>
      <c r="R43" s="127">
        <f t="shared" si="22"/>
        <v>1080970</v>
      </c>
      <c r="S43" s="124">
        <f t="shared" si="22"/>
        <v>8509</v>
      </c>
      <c r="T43" s="125">
        <f t="shared" si="22"/>
        <v>2220211</v>
      </c>
      <c r="U43" s="126">
        <f t="shared" si="22"/>
        <v>1445</v>
      </c>
      <c r="V43" s="127">
        <f t="shared" si="22"/>
        <v>997317</v>
      </c>
      <c r="W43" s="124">
        <f t="shared" si="22"/>
        <v>1615</v>
      </c>
      <c r="X43" s="125">
        <f t="shared" si="22"/>
        <v>462488</v>
      </c>
      <c r="Y43" s="124">
        <f t="shared" si="22"/>
        <v>-4832</v>
      </c>
      <c r="Z43" s="125">
        <f t="shared" si="22"/>
        <v>-1091997</v>
      </c>
    </row>
    <row r="44" spans="1:38" ht="18.95" customHeight="1" x14ac:dyDescent="0.15">
      <c r="A44" s="22"/>
      <c r="B44" s="149"/>
      <c r="C44" s="22"/>
      <c r="D44" s="103" t="s">
        <v>22</v>
      </c>
      <c r="E44" s="128">
        <f t="shared" si="22"/>
        <v>-148</v>
      </c>
      <c r="F44" s="131">
        <f t="shared" si="22"/>
        <v>-11341</v>
      </c>
      <c r="G44" s="128">
        <f t="shared" si="22"/>
        <v>-10</v>
      </c>
      <c r="H44" s="129">
        <f t="shared" si="22"/>
        <v>-17375</v>
      </c>
      <c r="I44" s="130">
        <f t="shared" si="22"/>
        <v>99</v>
      </c>
      <c r="J44" s="131">
        <f t="shared" si="22"/>
        <v>235823</v>
      </c>
      <c r="K44" s="128">
        <f t="shared" si="22"/>
        <v>215</v>
      </c>
      <c r="L44" s="129">
        <f t="shared" si="22"/>
        <v>-1301075</v>
      </c>
      <c r="M44" s="130">
        <f t="shared" si="22"/>
        <v>1236</v>
      </c>
      <c r="N44" s="131">
        <f t="shared" si="22"/>
        <v>247905</v>
      </c>
      <c r="O44" s="128">
        <f t="shared" si="22"/>
        <v>117</v>
      </c>
      <c r="P44" s="129">
        <f t="shared" si="22"/>
        <v>56286</v>
      </c>
      <c r="Q44" s="130">
        <f t="shared" si="22"/>
        <v>4711</v>
      </c>
      <c r="R44" s="131">
        <f t="shared" si="22"/>
        <v>1382496</v>
      </c>
      <c r="S44" s="128">
        <f t="shared" si="22"/>
        <v>9870</v>
      </c>
      <c r="T44" s="129">
        <f t="shared" si="22"/>
        <v>2207348</v>
      </c>
      <c r="U44" s="130">
        <f t="shared" si="22"/>
        <v>431</v>
      </c>
      <c r="V44" s="131">
        <f t="shared" si="22"/>
        <v>144000</v>
      </c>
      <c r="W44" s="128">
        <f t="shared" si="22"/>
        <v>2034</v>
      </c>
      <c r="X44" s="129">
        <f t="shared" si="22"/>
        <v>454865</v>
      </c>
      <c r="Y44" s="128">
        <f t="shared" si="22"/>
        <v>-2161</v>
      </c>
      <c r="Z44" s="129">
        <f t="shared" si="22"/>
        <v>-1902672</v>
      </c>
    </row>
    <row r="45" spans="1:38" ht="18.95" customHeight="1" x14ac:dyDescent="0.15">
      <c r="A45" s="22"/>
      <c r="B45" s="149"/>
      <c r="C45" s="22"/>
      <c r="D45" s="103" t="s">
        <v>24</v>
      </c>
      <c r="E45" s="128">
        <f t="shared" si="22"/>
        <v>-46</v>
      </c>
      <c r="F45" s="131">
        <f t="shared" si="22"/>
        <v>-87228</v>
      </c>
      <c r="G45" s="128">
        <f t="shared" si="22"/>
        <v>23</v>
      </c>
      <c r="H45" s="129">
        <f t="shared" si="22"/>
        <v>-3827</v>
      </c>
      <c r="I45" s="130">
        <f t="shared" si="22"/>
        <v>21</v>
      </c>
      <c r="J45" s="131">
        <f t="shared" si="22"/>
        <v>589705</v>
      </c>
      <c r="K45" s="128">
        <f t="shared" si="22"/>
        <v>127</v>
      </c>
      <c r="L45" s="129">
        <f t="shared" si="22"/>
        <v>20290</v>
      </c>
      <c r="M45" s="130">
        <f t="shared" si="22"/>
        <v>10</v>
      </c>
      <c r="N45" s="131">
        <f t="shared" si="22"/>
        <v>307566</v>
      </c>
      <c r="O45" s="128">
        <f t="shared" si="22"/>
        <v>160</v>
      </c>
      <c r="P45" s="129">
        <f t="shared" si="22"/>
        <v>12635</v>
      </c>
      <c r="Q45" s="130">
        <f t="shared" si="22"/>
        <v>-171</v>
      </c>
      <c r="R45" s="131">
        <f t="shared" si="22"/>
        <v>-141772</v>
      </c>
      <c r="S45" s="128">
        <f t="shared" si="22"/>
        <v>-735</v>
      </c>
      <c r="T45" s="129">
        <f t="shared" si="22"/>
        <v>5614</v>
      </c>
      <c r="U45" s="130">
        <f t="shared" si="22"/>
        <v>817</v>
      </c>
      <c r="V45" s="131">
        <f t="shared" si="22"/>
        <v>858899</v>
      </c>
      <c r="W45" s="128">
        <f t="shared" si="22"/>
        <v>-88</v>
      </c>
      <c r="X45" s="129">
        <f t="shared" si="22"/>
        <v>16488</v>
      </c>
      <c r="Y45" s="128">
        <f t="shared" si="22"/>
        <v>6065.8999999999942</v>
      </c>
      <c r="Z45" s="129">
        <f t="shared" si="22"/>
        <v>1881492</v>
      </c>
    </row>
    <row r="46" spans="1:38" ht="18.95" customHeight="1" thickBot="1" x14ac:dyDescent="0.2">
      <c r="A46" s="22"/>
      <c r="B46" s="149"/>
      <c r="C46" s="46"/>
      <c r="D46" s="102" t="s">
        <v>44</v>
      </c>
      <c r="E46" s="145">
        <f>E23-E42</f>
        <v>8.4062932385897824</v>
      </c>
      <c r="F46" s="146"/>
      <c r="G46" s="145">
        <f>G23-G42</f>
        <v>4.1205046011842654</v>
      </c>
      <c r="H46" s="146"/>
      <c r="I46" s="145">
        <f>I23-I42</f>
        <v>14.659689752928273</v>
      </c>
      <c r="J46" s="146"/>
      <c r="K46" s="145">
        <f>K23-K42</f>
        <v>17.849740781562531</v>
      </c>
      <c r="L46" s="146"/>
      <c r="M46" s="145">
        <f>M23-M42</f>
        <v>-10.644195769152674</v>
      </c>
      <c r="N46" s="146"/>
      <c r="O46" s="145">
        <f t="shared" si="22"/>
        <v>1.5155228051393124</v>
      </c>
      <c r="P46" s="146"/>
      <c r="Q46" s="145">
        <f t="shared" si="22"/>
        <v>5.0925846629415048</v>
      </c>
      <c r="R46" s="146"/>
      <c r="S46" s="145">
        <f t="shared" si="22"/>
        <v>31.880916832354075</v>
      </c>
      <c r="T46" s="146"/>
      <c r="U46" s="145">
        <f t="shared" si="22"/>
        <v>14.919630769739697</v>
      </c>
      <c r="V46" s="146"/>
      <c r="W46" s="145">
        <f t="shared" si="22"/>
        <v>17.402664034318022</v>
      </c>
      <c r="X46" s="146"/>
      <c r="Y46" s="145">
        <f t="shared" si="22"/>
        <v>12.278757518152318</v>
      </c>
      <c r="Z46" s="146"/>
      <c r="AA46" s="143"/>
      <c r="AB46" s="144"/>
      <c r="AC46" s="143"/>
      <c r="AD46" s="144"/>
      <c r="AE46" s="143"/>
      <c r="AF46" s="144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49"/>
      <c r="C47" s="22" t="s">
        <v>48</v>
      </c>
      <c r="D47" s="54" t="s">
        <v>21</v>
      </c>
      <c r="E47" s="83">
        <f t="shared" ref="E47:Z49" si="23">E20/E39*100</f>
        <v>131.3585291113381</v>
      </c>
      <c r="F47" s="84">
        <f t="shared" si="23"/>
        <v>146.9497291584093</v>
      </c>
      <c r="G47" s="83">
        <f t="shared" si="23"/>
        <v>110.3852596314908</v>
      </c>
      <c r="H47" s="85">
        <f t="shared" si="23"/>
        <v>96.959323105351459</v>
      </c>
      <c r="I47" s="86">
        <f t="shared" si="23"/>
        <v>113.97752808988764</v>
      </c>
      <c r="J47" s="84">
        <f t="shared" si="23"/>
        <v>172.93992125991346</v>
      </c>
      <c r="K47" s="83">
        <f t="shared" si="23"/>
        <v>141.66666666666669</v>
      </c>
      <c r="L47" s="85">
        <f t="shared" si="23"/>
        <v>17.378107531957994</v>
      </c>
      <c r="M47" s="86">
        <f t="shared" si="23"/>
        <v>76.380398837558872</v>
      </c>
      <c r="N47" s="84">
        <f t="shared" si="23"/>
        <v>115.28090859232391</v>
      </c>
      <c r="O47" s="83">
        <f t="shared" si="23"/>
        <v>105.25</v>
      </c>
      <c r="P47" s="85">
        <f t="shared" si="23"/>
        <v>104.08886104776167</v>
      </c>
      <c r="Q47" s="86">
        <f t="shared" si="23"/>
        <v>108.43391227553725</v>
      </c>
      <c r="R47" s="84">
        <f t="shared" si="23"/>
        <v>123.3300880373758</v>
      </c>
      <c r="S47" s="83">
        <f t="shared" si="23"/>
        <v>123.60005547080848</v>
      </c>
      <c r="T47" s="85">
        <f t="shared" si="23"/>
        <v>125.95598680485629</v>
      </c>
      <c r="U47" s="86">
        <f t="shared" si="23"/>
        <v>158.07877813504822</v>
      </c>
      <c r="V47" s="84">
        <f t="shared" si="23"/>
        <v>301.98416234607907</v>
      </c>
      <c r="W47" s="83">
        <f t="shared" si="23"/>
        <v>122.34057269331858</v>
      </c>
      <c r="X47" s="85">
        <f t="shared" si="23"/>
        <v>133.63588230844869</v>
      </c>
      <c r="Y47" s="83">
        <f t="shared" si="23"/>
        <v>95.584351497317897</v>
      </c>
      <c r="Z47" s="85">
        <f t="shared" si="23"/>
        <v>95.943335522774163</v>
      </c>
    </row>
    <row r="48" spans="1:38" ht="18.95" customHeight="1" x14ac:dyDescent="0.15">
      <c r="A48" s="22"/>
      <c r="B48" s="149"/>
      <c r="C48" s="22"/>
      <c r="D48" s="57" t="s">
        <v>22</v>
      </c>
      <c r="E48" s="75">
        <f t="shared" si="23"/>
        <v>90</v>
      </c>
      <c r="F48" s="78">
        <f t="shared" si="23"/>
        <v>93.953079178885631</v>
      </c>
      <c r="G48" s="75">
        <f t="shared" si="23"/>
        <v>98.452012383900936</v>
      </c>
      <c r="H48" s="76">
        <f t="shared" si="23"/>
        <v>92.123539171509648</v>
      </c>
      <c r="I48" s="77">
        <f t="shared" si="23"/>
        <v>104.09768211920529</v>
      </c>
      <c r="J48" s="78">
        <f t="shared" si="23"/>
        <v>121.56326665343859</v>
      </c>
      <c r="K48" s="75">
        <f t="shared" si="23"/>
        <v>130.19662921348313</v>
      </c>
      <c r="L48" s="76">
        <f t="shared" si="23"/>
        <v>15.591619334308634</v>
      </c>
      <c r="M48" s="77">
        <f t="shared" si="23"/>
        <v>119.38519447929737</v>
      </c>
      <c r="N48" s="78">
        <f t="shared" si="23"/>
        <v>117.8227367234433</v>
      </c>
      <c r="O48" s="75">
        <f t="shared" si="23"/>
        <v>102.6871841984382</v>
      </c>
      <c r="P48" s="76">
        <f t="shared" si="23"/>
        <v>103.68787207304719</v>
      </c>
      <c r="Q48" s="77">
        <f t="shared" si="23"/>
        <v>118.8984274711168</v>
      </c>
      <c r="R48" s="78">
        <f t="shared" si="23"/>
        <v>130.90330222578186</v>
      </c>
      <c r="S48" s="75">
        <f t="shared" si="23"/>
        <v>127.85853396934715</v>
      </c>
      <c r="T48" s="76">
        <f t="shared" si="23"/>
        <v>125.78375755548241</v>
      </c>
      <c r="U48" s="77">
        <f t="shared" si="23"/>
        <v>116.05214152700188</v>
      </c>
      <c r="V48" s="78">
        <f t="shared" si="23"/>
        <v>129.497437410125</v>
      </c>
      <c r="W48" s="75">
        <f t="shared" si="23"/>
        <v>129.48680777036822</v>
      </c>
      <c r="X48" s="76">
        <f t="shared" si="23"/>
        <v>133.29614770016377</v>
      </c>
      <c r="Y48" s="75">
        <f t="shared" si="23"/>
        <v>97.973555888972243</v>
      </c>
      <c r="Z48" s="76">
        <f t="shared" si="23"/>
        <v>92.724257499685095</v>
      </c>
    </row>
    <row r="49" spans="1:26" ht="18.95" customHeight="1" thickBot="1" x14ac:dyDescent="0.2">
      <c r="A49" s="46"/>
      <c r="B49" s="150"/>
      <c r="C49" s="46"/>
      <c r="D49" s="47" t="s">
        <v>24</v>
      </c>
      <c r="E49" s="79">
        <f t="shared" si="23"/>
        <v>98.122448979591837</v>
      </c>
      <c r="F49" s="82">
        <f t="shared" si="23"/>
        <v>82.631585235214715</v>
      </c>
      <c r="G49" s="79">
        <f t="shared" si="23"/>
        <v>102.72189349112426</v>
      </c>
      <c r="H49" s="80">
        <f t="shared" si="23"/>
        <v>99.009211459697923</v>
      </c>
      <c r="I49" s="81">
        <f t="shared" si="23"/>
        <v>101.03806228373702</v>
      </c>
      <c r="J49" s="82">
        <f t="shared" si="23"/>
        <v>137.00246785606492</v>
      </c>
      <c r="K49" s="79">
        <f t="shared" si="23"/>
        <v>111.43114311431144</v>
      </c>
      <c r="L49" s="80">
        <f t="shared" si="23"/>
        <v>101.06783179096811</v>
      </c>
      <c r="M49" s="81">
        <f t="shared" si="23"/>
        <v>100.06477522995208</v>
      </c>
      <c r="N49" s="82">
        <f t="shared" si="23"/>
        <v>110.84658183814871</v>
      </c>
      <c r="O49" s="79">
        <f t="shared" si="23"/>
        <v>103.90815828041036</v>
      </c>
      <c r="P49" s="80">
        <f t="shared" si="23"/>
        <v>101.07360777246144</v>
      </c>
      <c r="Q49" s="81">
        <f t="shared" si="23"/>
        <v>99.713979861506047</v>
      </c>
      <c r="R49" s="82">
        <f t="shared" si="23"/>
        <v>98.59470909540569</v>
      </c>
      <c r="S49" s="79">
        <f t="shared" si="23"/>
        <v>97.500170056458742</v>
      </c>
      <c r="T49" s="80">
        <f t="shared" si="23"/>
        <v>100.2274967095239</v>
      </c>
      <c r="U49" s="81">
        <f t="shared" si="23"/>
        <v>117.10636515912898</v>
      </c>
      <c r="V49" s="82">
        <f t="shared" si="23"/>
        <v>160.84478646210781</v>
      </c>
      <c r="W49" s="79">
        <f t="shared" si="23"/>
        <v>99.122457120063828</v>
      </c>
      <c r="X49" s="80">
        <f t="shared" si="23"/>
        <v>100.75418223966692</v>
      </c>
      <c r="Y49" s="79">
        <f t="shared" si="23"/>
        <v>104.89165364972892</v>
      </c>
      <c r="Z49" s="80">
        <f t="shared" si="23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178" t="s">
        <v>66</v>
      </c>
      <c r="B1" s="179"/>
      <c r="C1" s="179"/>
      <c r="D1" s="179"/>
      <c r="E1" s="180" t="s">
        <v>0</v>
      </c>
      <c r="F1" s="181"/>
      <c r="G1" s="181"/>
      <c r="H1" s="181"/>
      <c r="J1" s="182" t="s">
        <v>1</v>
      </c>
      <c r="K1" s="179"/>
      <c r="L1" s="1" t="s">
        <v>2</v>
      </c>
      <c r="M1" s="1" t="s">
        <v>3</v>
      </c>
      <c r="N1" s="1" t="s">
        <v>4</v>
      </c>
      <c r="O1" s="182" t="s">
        <v>5</v>
      </c>
      <c r="P1" s="179"/>
      <c r="Q1" s="179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183" t="s">
        <v>7</v>
      </c>
      <c r="F2" s="184"/>
      <c r="G2" s="177" t="s">
        <v>8</v>
      </c>
      <c r="H2" s="177"/>
      <c r="I2" s="175" t="s">
        <v>9</v>
      </c>
      <c r="J2" s="176"/>
      <c r="K2" s="177" t="s">
        <v>10</v>
      </c>
      <c r="L2" s="177"/>
      <c r="M2" s="175" t="s">
        <v>11</v>
      </c>
      <c r="N2" s="176"/>
      <c r="O2" s="177" t="s">
        <v>12</v>
      </c>
      <c r="P2" s="177"/>
      <c r="Q2" s="175" t="s">
        <v>13</v>
      </c>
      <c r="R2" s="176"/>
      <c r="S2" s="177" t="s">
        <v>14</v>
      </c>
      <c r="T2" s="177"/>
      <c r="U2" s="175" t="s">
        <v>15</v>
      </c>
      <c r="V2" s="176"/>
      <c r="W2" s="177" t="s">
        <v>16</v>
      </c>
      <c r="X2" s="177"/>
      <c r="Y2" s="169" t="s">
        <v>17</v>
      </c>
      <c r="Z2" s="170"/>
    </row>
    <row r="3" spans="1:26" ht="18.75" x14ac:dyDescent="0.2">
      <c r="A3" s="7"/>
      <c r="C3" s="173"/>
      <c r="D3" s="174"/>
      <c r="E3" s="166" t="s">
        <v>53</v>
      </c>
      <c r="F3" s="167"/>
      <c r="G3" s="168" t="s">
        <v>54</v>
      </c>
      <c r="H3" s="168"/>
      <c r="I3" s="166" t="s">
        <v>55</v>
      </c>
      <c r="J3" s="167"/>
      <c r="K3" s="168" t="s">
        <v>56</v>
      </c>
      <c r="L3" s="168"/>
      <c r="M3" s="166" t="s">
        <v>57</v>
      </c>
      <c r="N3" s="167"/>
      <c r="O3" s="168">
        <v>26</v>
      </c>
      <c r="P3" s="168"/>
      <c r="Q3" s="166" t="s">
        <v>58</v>
      </c>
      <c r="R3" s="167"/>
      <c r="S3" s="168" t="s">
        <v>59</v>
      </c>
      <c r="T3" s="168"/>
      <c r="U3" s="166" t="s">
        <v>60</v>
      </c>
      <c r="V3" s="167"/>
      <c r="W3" s="168">
        <v>40</v>
      </c>
      <c r="X3" s="168"/>
      <c r="Y3" s="171"/>
      <c r="Z3" s="172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62">
        <f>(E20+E21)/(E22+E41)*100</f>
        <v>45.528605813738196</v>
      </c>
      <c r="F23" s="163"/>
      <c r="G23" s="162">
        <f>(G20+G21)/(G22+G41)*100</f>
        <v>71.477860839562965</v>
      </c>
      <c r="H23" s="163"/>
      <c r="I23" s="162">
        <f>(I20+I21)/(I22+I41)*100</f>
        <v>109.53504838329007</v>
      </c>
      <c r="J23" s="163"/>
      <c r="K23" s="162">
        <f>(K20+K21)/(K22+K41)*100</f>
        <v>66.484018264840188</v>
      </c>
      <c r="L23" s="163"/>
      <c r="M23" s="162">
        <f>(M20+M21)/(M22+M41)*100</f>
        <v>59.967513777311709</v>
      </c>
      <c r="N23" s="163"/>
      <c r="O23" s="162">
        <f>(O20+O21)/(O22+O41)*100</f>
        <v>107.51658069270449</v>
      </c>
      <c r="P23" s="163"/>
      <c r="Q23" s="162">
        <f>(Q20+Q21)/(Q22+Q41)*100</f>
        <v>44.41035082336095</v>
      </c>
      <c r="R23" s="163"/>
      <c r="S23" s="162">
        <f>(S20+S21)/(S22+S41)*100</f>
        <v>122.87118842174019</v>
      </c>
      <c r="T23" s="163"/>
      <c r="U23" s="162">
        <f>(U20+U21)/(U22+U41)*100</f>
        <v>53.061852497692072</v>
      </c>
      <c r="V23" s="163"/>
      <c r="W23" s="162">
        <f>(W20+W21)/(W22+W41)*100</f>
        <v>71.619771863117876</v>
      </c>
      <c r="X23" s="163"/>
      <c r="Y23" s="162">
        <f>(Y20+Y21)/(Y22+Y41)*100</f>
        <v>70.009974086276443</v>
      </c>
      <c r="Z23" s="16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64">
        <v>204989</v>
      </c>
      <c r="F24" s="165"/>
      <c r="G24" s="158">
        <v>457110</v>
      </c>
      <c r="H24" s="159"/>
      <c r="I24" s="160">
        <v>787786</v>
      </c>
      <c r="J24" s="161"/>
      <c r="K24" s="158">
        <v>1710272</v>
      </c>
      <c r="L24" s="159"/>
      <c r="M24" s="160">
        <v>183676</v>
      </c>
      <c r="N24" s="161"/>
      <c r="O24" s="158">
        <v>287463</v>
      </c>
      <c r="P24" s="159"/>
      <c r="Q24" s="160">
        <v>168743</v>
      </c>
      <c r="R24" s="161"/>
      <c r="S24" s="158">
        <v>83931</v>
      </c>
      <c r="T24" s="159"/>
      <c r="U24" s="160">
        <v>295566</v>
      </c>
      <c r="V24" s="161"/>
      <c r="W24" s="158">
        <v>218010</v>
      </c>
      <c r="X24" s="159"/>
      <c r="Y24" s="160">
        <v>188905</v>
      </c>
      <c r="Z24" s="16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155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156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156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156"/>
      <c r="C30" s="7"/>
      <c r="D30" s="60" t="s">
        <v>44</v>
      </c>
      <c r="E30" s="153">
        <v>55.5</v>
      </c>
      <c r="F30" s="154"/>
      <c r="G30" s="153">
        <v>43.4</v>
      </c>
      <c r="H30" s="154"/>
      <c r="I30" s="153">
        <v>85</v>
      </c>
      <c r="J30" s="154"/>
      <c r="K30" s="153">
        <v>39.4</v>
      </c>
      <c r="L30" s="154"/>
      <c r="M30" s="153">
        <v>50</v>
      </c>
      <c r="N30" s="154"/>
      <c r="O30" s="153">
        <v>103</v>
      </c>
      <c r="P30" s="154"/>
      <c r="Q30" s="153">
        <v>33.700000000000003</v>
      </c>
      <c r="R30" s="154"/>
      <c r="S30" s="153">
        <v>126.5</v>
      </c>
      <c r="T30" s="154"/>
      <c r="U30" s="153">
        <v>42.3</v>
      </c>
      <c r="V30" s="154"/>
      <c r="W30" s="153">
        <v>67.3</v>
      </c>
      <c r="X30" s="154"/>
      <c r="Y30" s="153">
        <v>60.8</v>
      </c>
      <c r="Z30" s="154"/>
    </row>
    <row r="31" spans="1:28" ht="18.95" customHeight="1" x14ac:dyDescent="0.15">
      <c r="A31" s="22"/>
      <c r="B31" s="156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156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156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156"/>
      <c r="C34" s="69"/>
      <c r="D34" s="28" t="s">
        <v>44</v>
      </c>
      <c r="E34" s="147">
        <f>+E23-E30</f>
        <v>-9.9713941862618043</v>
      </c>
      <c r="F34" s="146"/>
      <c r="G34" s="151">
        <f t="shared" ref="G34" si="7">+G23-G30</f>
        <v>28.077860839562966</v>
      </c>
      <c r="H34" s="152"/>
      <c r="I34" s="147">
        <f t="shared" ref="I34" si="8">+I23-I30</f>
        <v>24.535048383290075</v>
      </c>
      <c r="J34" s="146"/>
      <c r="K34" s="151">
        <f t="shared" ref="K34" si="9">+K23-K30</f>
        <v>27.084018264840189</v>
      </c>
      <c r="L34" s="152"/>
      <c r="M34" s="147">
        <f t="shared" ref="M34" si="10">+M23-M30</f>
        <v>9.9675137773117086</v>
      </c>
      <c r="N34" s="146"/>
      <c r="O34" s="151">
        <f t="shared" ref="O34" si="11">+O23-O30</f>
        <v>4.516580692704494</v>
      </c>
      <c r="P34" s="152"/>
      <c r="Q34" s="147">
        <f t="shared" ref="Q34" si="12">+Q23-Q30</f>
        <v>10.710350823360947</v>
      </c>
      <c r="R34" s="146"/>
      <c r="S34" s="151">
        <f t="shared" ref="S34" si="13">+S23-S30</f>
        <v>-3.628811578259814</v>
      </c>
      <c r="T34" s="152"/>
      <c r="U34" s="147">
        <f t="shared" ref="U34" si="14">+U23-U30</f>
        <v>10.761852497692075</v>
      </c>
      <c r="V34" s="146"/>
      <c r="W34" s="151">
        <f t="shared" ref="W34" si="15">+W23-W30</f>
        <v>4.3197718631178788</v>
      </c>
      <c r="X34" s="152"/>
      <c r="Y34" s="147">
        <f t="shared" ref="Y34" si="16">+Y23-Y30</f>
        <v>9.2099740862764463</v>
      </c>
      <c r="Z34" s="146"/>
    </row>
    <row r="35" spans="1:38" ht="18.95" customHeight="1" x14ac:dyDescent="0.15">
      <c r="A35" s="22"/>
      <c r="B35" s="156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156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157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8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49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49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49"/>
      <c r="C42" s="22"/>
      <c r="D42" s="136" t="s">
        <v>44</v>
      </c>
      <c r="E42" s="145">
        <f>+'(令和3年4月) '!E23:F23</f>
        <v>42.07559681697613</v>
      </c>
      <c r="F42" s="146">
        <f>+'10品目別管理表 (令和3年2月) '!F23</f>
        <v>0</v>
      </c>
      <c r="G42" s="145">
        <f>+'(令和3年4月) '!G23:H23</f>
        <v>89.588497768963805</v>
      </c>
      <c r="H42" s="146">
        <f>+'10品目別管理表 (令和3年2月) '!H23</f>
        <v>0</v>
      </c>
      <c r="I42" s="145">
        <f>+'(令和3年4月) '!I23:J23</f>
        <v>118.61322275973278</v>
      </c>
      <c r="J42" s="146">
        <f>+'10品目別管理表 (令和3年2月) '!J23</f>
        <v>0</v>
      </c>
      <c r="K42" s="145">
        <f>+'(令和3年4月) '!K23:L23</f>
        <v>86.238071320944258</v>
      </c>
      <c r="L42" s="146">
        <f>+'10品目別管理表 (令和3年2月) '!L23</f>
        <v>0</v>
      </c>
      <c r="M42" s="145">
        <f>+'(令和3年4月) '!M23:N23</f>
        <v>61.80712168736121</v>
      </c>
      <c r="N42" s="146">
        <f>+'10品目別管理表 (令和3年2月) '!N23</f>
        <v>0</v>
      </c>
      <c r="O42" s="145">
        <f>+'(令和3年4月) '!O23:P23</f>
        <v>127.77350755828849</v>
      </c>
      <c r="P42" s="146">
        <f>+'10品目別管理表 (令和3年2月) '!P23</f>
        <v>0</v>
      </c>
      <c r="Q42" s="145">
        <f>+'(令和3年4月) '!Q23:R23</f>
        <v>51.713360478542839</v>
      </c>
      <c r="R42" s="146">
        <f>+'10品目別管理表 (令和3年2月) '!R23</f>
        <v>0</v>
      </c>
      <c r="S42" s="145">
        <f>+'(令和3年4月) '!S23:T23</f>
        <v>169.02032542202608</v>
      </c>
      <c r="T42" s="146">
        <f>+'10品目別管理表 (令和3年2月) '!T23</f>
        <v>0</v>
      </c>
      <c r="U42" s="145">
        <f>+'(令和3年4月) '!U23:V23</f>
        <v>75.885395941106253</v>
      </c>
      <c r="V42" s="146">
        <f>+'10品目別管理表 (令和3年2月) '!V23</f>
        <v>0</v>
      </c>
      <c r="W42" s="145">
        <f>+'(令和3年4月) '!W23:X23</f>
        <v>101.36435748281332</v>
      </c>
      <c r="X42" s="146">
        <f>+'10品目別管理表 (令和3年2月) '!X23</f>
        <v>0</v>
      </c>
      <c r="Y42" s="145">
        <f>+'(令和3年4月) '!Y23:Z23</f>
        <v>88.111876134689808</v>
      </c>
      <c r="Z42" s="146">
        <f>+'10品目別管理表 (令和3年2月) '!Z23</f>
        <v>0</v>
      </c>
    </row>
    <row r="43" spans="1:38" ht="18.95" customHeight="1" x14ac:dyDescent="0.15">
      <c r="A43" s="22"/>
      <c r="B43" s="149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149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149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149"/>
      <c r="C46" s="46"/>
      <c r="D46" s="136" t="s">
        <v>44</v>
      </c>
      <c r="E46" s="145">
        <f>E23-E42</f>
        <v>3.4530089967620654</v>
      </c>
      <c r="F46" s="146"/>
      <c r="G46" s="145">
        <f>G23-G42</f>
        <v>-18.11063692940084</v>
      </c>
      <c r="H46" s="146"/>
      <c r="I46" s="145">
        <f>I23-I42</f>
        <v>-9.0781743764427034</v>
      </c>
      <c r="J46" s="146"/>
      <c r="K46" s="145">
        <f>K23-K42</f>
        <v>-19.75405305610407</v>
      </c>
      <c r="L46" s="146"/>
      <c r="M46" s="145">
        <f>M23-M42</f>
        <v>-1.8396079100495015</v>
      </c>
      <c r="N46" s="146"/>
      <c r="O46" s="145">
        <f t="shared" si="18"/>
        <v>-20.256926865583992</v>
      </c>
      <c r="P46" s="146"/>
      <c r="Q46" s="145">
        <f t="shared" si="18"/>
        <v>-7.3030096551818886</v>
      </c>
      <c r="R46" s="146"/>
      <c r="S46" s="145">
        <f t="shared" si="18"/>
        <v>-46.14913700028589</v>
      </c>
      <c r="T46" s="146"/>
      <c r="U46" s="145">
        <f t="shared" si="18"/>
        <v>-22.823543443414181</v>
      </c>
      <c r="V46" s="146"/>
      <c r="W46" s="145">
        <f t="shared" si="18"/>
        <v>-29.744585619695442</v>
      </c>
      <c r="X46" s="146"/>
      <c r="Y46" s="145">
        <f t="shared" si="18"/>
        <v>-18.101902048413365</v>
      </c>
      <c r="Z46" s="146"/>
      <c r="AA46" s="143"/>
      <c r="AB46" s="144"/>
      <c r="AC46" s="143"/>
      <c r="AD46" s="144"/>
      <c r="AE46" s="143"/>
      <c r="AF46" s="144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149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149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150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178" t="s">
        <v>65</v>
      </c>
      <c r="B1" s="179"/>
      <c r="C1" s="179"/>
      <c r="D1" s="179"/>
      <c r="E1" s="180" t="s">
        <v>0</v>
      </c>
      <c r="F1" s="181"/>
      <c r="G1" s="181"/>
      <c r="H1" s="181"/>
      <c r="J1" s="182" t="s">
        <v>1</v>
      </c>
      <c r="K1" s="179"/>
      <c r="L1" s="1" t="s">
        <v>2</v>
      </c>
      <c r="M1" s="1" t="s">
        <v>3</v>
      </c>
      <c r="N1" s="1" t="s">
        <v>4</v>
      </c>
      <c r="O1" s="182" t="s">
        <v>5</v>
      </c>
      <c r="P1" s="179"/>
      <c r="Q1" s="179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183" t="s">
        <v>7</v>
      </c>
      <c r="F2" s="184"/>
      <c r="G2" s="177" t="s">
        <v>8</v>
      </c>
      <c r="H2" s="177"/>
      <c r="I2" s="175" t="s">
        <v>9</v>
      </c>
      <c r="J2" s="176"/>
      <c r="K2" s="177" t="s">
        <v>10</v>
      </c>
      <c r="L2" s="177"/>
      <c r="M2" s="175" t="s">
        <v>11</v>
      </c>
      <c r="N2" s="176"/>
      <c r="O2" s="177" t="s">
        <v>12</v>
      </c>
      <c r="P2" s="177"/>
      <c r="Q2" s="175" t="s">
        <v>13</v>
      </c>
      <c r="R2" s="176"/>
      <c r="S2" s="177" t="s">
        <v>14</v>
      </c>
      <c r="T2" s="177"/>
      <c r="U2" s="175" t="s">
        <v>15</v>
      </c>
      <c r="V2" s="176"/>
      <c r="W2" s="177" t="s">
        <v>16</v>
      </c>
      <c r="X2" s="177"/>
      <c r="Y2" s="169" t="s">
        <v>17</v>
      </c>
      <c r="Z2" s="170"/>
    </row>
    <row r="3" spans="1:26" ht="18.75" x14ac:dyDescent="0.2">
      <c r="A3" s="7"/>
      <c r="C3" s="173"/>
      <c r="D3" s="174"/>
      <c r="E3" s="166" t="s">
        <v>53</v>
      </c>
      <c r="F3" s="167"/>
      <c r="G3" s="168" t="s">
        <v>54</v>
      </c>
      <c r="H3" s="168"/>
      <c r="I3" s="166" t="s">
        <v>55</v>
      </c>
      <c r="J3" s="167"/>
      <c r="K3" s="168" t="s">
        <v>56</v>
      </c>
      <c r="L3" s="168"/>
      <c r="M3" s="166" t="s">
        <v>57</v>
      </c>
      <c r="N3" s="167"/>
      <c r="O3" s="168">
        <v>26</v>
      </c>
      <c r="P3" s="168"/>
      <c r="Q3" s="166" t="s">
        <v>58</v>
      </c>
      <c r="R3" s="167"/>
      <c r="S3" s="168" t="s">
        <v>59</v>
      </c>
      <c r="T3" s="168"/>
      <c r="U3" s="166" t="s">
        <v>60</v>
      </c>
      <c r="V3" s="167"/>
      <c r="W3" s="168">
        <v>40</v>
      </c>
      <c r="X3" s="168"/>
      <c r="Y3" s="171"/>
      <c r="Z3" s="172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62">
        <f>(E20+E21)/(E22+E41)*100</f>
        <v>42.07559681697613</v>
      </c>
      <c r="F23" s="163"/>
      <c r="G23" s="162">
        <f>(G20+G21)/(G22+G41)*100</f>
        <v>89.588497768963805</v>
      </c>
      <c r="H23" s="163"/>
      <c r="I23" s="162">
        <f>(I20+I21)/(I22+I41)*100</f>
        <v>118.61322275973278</v>
      </c>
      <c r="J23" s="163"/>
      <c r="K23" s="162">
        <f>(K20+K21)/(K22+K41)*100</f>
        <v>86.238071320944258</v>
      </c>
      <c r="L23" s="163"/>
      <c r="M23" s="162">
        <f>(M20+M21)/(M22+M41)*100</f>
        <v>61.80712168736121</v>
      </c>
      <c r="N23" s="163"/>
      <c r="O23" s="162">
        <f>(O20+O21)/(O22+O41)*100</f>
        <v>127.77350755828849</v>
      </c>
      <c r="P23" s="163"/>
      <c r="Q23" s="162">
        <f>(Q20+Q21)/(Q22+Q41)*100</f>
        <v>51.713360478542839</v>
      </c>
      <c r="R23" s="163"/>
      <c r="S23" s="162">
        <f>(S20+S21)/(S22+S41)*100</f>
        <v>169.02032542202608</v>
      </c>
      <c r="T23" s="163"/>
      <c r="U23" s="162">
        <f>(U20+U21)/(U22+U41)*100</f>
        <v>75.885395941106253</v>
      </c>
      <c r="V23" s="163"/>
      <c r="W23" s="162">
        <f>(W20+W21)/(W22+W41)*100</f>
        <v>101.36435748281332</v>
      </c>
      <c r="X23" s="163"/>
      <c r="Y23" s="162">
        <f>(Y20+Y21)/(Y22+Y41)*100</f>
        <v>88.111876134689808</v>
      </c>
      <c r="Z23" s="16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64">
        <v>213223</v>
      </c>
      <c r="F24" s="165"/>
      <c r="G24" s="158">
        <v>448777</v>
      </c>
      <c r="H24" s="159"/>
      <c r="I24" s="160">
        <v>712555</v>
      </c>
      <c r="J24" s="161"/>
      <c r="K24" s="158">
        <v>1799642</v>
      </c>
      <c r="L24" s="159"/>
      <c r="M24" s="160">
        <v>214458</v>
      </c>
      <c r="N24" s="161"/>
      <c r="O24" s="158">
        <v>289183</v>
      </c>
      <c r="P24" s="159"/>
      <c r="Q24" s="160">
        <v>172559</v>
      </c>
      <c r="R24" s="161"/>
      <c r="S24" s="158">
        <v>86008</v>
      </c>
      <c r="T24" s="159"/>
      <c r="U24" s="160">
        <v>282735</v>
      </c>
      <c r="V24" s="161"/>
      <c r="W24" s="158">
        <v>224538</v>
      </c>
      <c r="X24" s="159"/>
      <c r="Y24" s="160">
        <v>195521</v>
      </c>
      <c r="Z24" s="16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55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56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56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56"/>
      <c r="C30" s="7"/>
      <c r="D30" s="60" t="s">
        <v>44</v>
      </c>
      <c r="E30" s="153">
        <v>64.7</v>
      </c>
      <c r="F30" s="154"/>
      <c r="G30" s="153">
        <v>55.6</v>
      </c>
      <c r="H30" s="154"/>
      <c r="I30" s="153">
        <v>86.4</v>
      </c>
      <c r="J30" s="154"/>
      <c r="K30" s="153">
        <v>68.400000000000006</v>
      </c>
      <c r="L30" s="154"/>
      <c r="M30" s="153">
        <v>60.3</v>
      </c>
      <c r="N30" s="154"/>
      <c r="O30" s="153">
        <v>134</v>
      </c>
      <c r="P30" s="154"/>
      <c r="Q30" s="153">
        <v>44.3</v>
      </c>
      <c r="R30" s="154"/>
      <c r="S30" s="153">
        <v>142.30000000000001</v>
      </c>
      <c r="T30" s="154"/>
      <c r="U30" s="153">
        <v>48.7</v>
      </c>
      <c r="V30" s="154"/>
      <c r="W30" s="153">
        <v>51.3</v>
      </c>
      <c r="X30" s="154"/>
      <c r="Y30" s="153">
        <v>68.599999999999994</v>
      </c>
      <c r="Z30" s="154"/>
    </row>
    <row r="31" spans="1:28" ht="18.95" customHeight="1" x14ac:dyDescent="0.15">
      <c r="A31" s="22"/>
      <c r="B31" s="156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156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156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156"/>
      <c r="C34" s="69"/>
      <c r="D34" s="28" t="s">
        <v>44</v>
      </c>
      <c r="E34" s="147">
        <v>87.05268389662028</v>
      </c>
      <c r="F34" s="146"/>
      <c r="G34" s="151">
        <v>56.006240249609988</v>
      </c>
      <c r="H34" s="152"/>
      <c r="I34" s="147">
        <v>114.56217666219581</v>
      </c>
      <c r="J34" s="146"/>
      <c r="K34" s="151">
        <v>31.067961165048541</v>
      </c>
      <c r="L34" s="152"/>
      <c r="M34" s="147">
        <v>60.09323577016454</v>
      </c>
      <c r="N34" s="146"/>
      <c r="O34" s="151">
        <v>110.78748651564186</v>
      </c>
      <c r="P34" s="152"/>
      <c r="Q34" s="147">
        <v>44.466676927812834</v>
      </c>
      <c r="R34" s="146"/>
      <c r="S34" s="151">
        <v>133.80239238956392</v>
      </c>
      <c r="T34" s="152"/>
      <c r="U34" s="147">
        <v>67.037804246504408</v>
      </c>
      <c r="V34" s="146"/>
      <c r="W34" s="151">
        <v>48.559225820403306</v>
      </c>
      <c r="X34" s="152"/>
      <c r="Y34" s="147">
        <v>70.541282564502538</v>
      </c>
      <c r="Z34" s="146"/>
    </row>
    <row r="35" spans="1:38" ht="18.95" customHeight="1" x14ac:dyDescent="0.15">
      <c r="A35" s="22"/>
      <c r="B35" s="156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56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57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8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49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49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49"/>
      <c r="C42" s="22"/>
      <c r="D42" s="123" t="s">
        <v>44</v>
      </c>
      <c r="E42" s="145">
        <f>+'(令和3年3月) '!E23:F23</f>
        <v>41.552441090405054</v>
      </c>
      <c r="F42" s="146">
        <f>+'10品目別管理表 (令和3年2月) '!F23</f>
        <v>0</v>
      </c>
      <c r="G42" s="145">
        <f>+'(令和3年3月) '!G23:H23</f>
        <v>70.377270610153715</v>
      </c>
      <c r="H42" s="146">
        <f>+'10品目別管理表 (令和3年2月) '!H23</f>
        <v>0</v>
      </c>
      <c r="I42" s="145">
        <f>+'(令和3年3月) '!I23:J23</f>
        <v>202.89162112932604</v>
      </c>
      <c r="J42" s="146">
        <f>+'10品目別管理表 (令和3年2月) '!J23</f>
        <v>0</v>
      </c>
      <c r="K42" s="145">
        <f>+'(令和3年3月) '!K23:L23</f>
        <v>122.28571428571429</v>
      </c>
      <c r="L42" s="146">
        <f>+'10品目別管理表 (令和3年2月) '!L23</f>
        <v>0</v>
      </c>
      <c r="M42" s="145">
        <f>+'(令和3年3月) '!M23:N23</f>
        <v>49.879858766446986</v>
      </c>
      <c r="N42" s="146">
        <f>+'10品目別管理表 (令和3年2月) '!N23</f>
        <v>0</v>
      </c>
      <c r="O42" s="145">
        <f>+'(令和3年3月) '!O23:P23</f>
        <v>136.48314460497201</v>
      </c>
      <c r="P42" s="146">
        <f>+'10品目別管理表 (令和3年2月) '!P23</f>
        <v>0</v>
      </c>
      <c r="Q42" s="145">
        <f>+'(令和3年3月) '!Q23:R23</f>
        <v>52.161421266276555</v>
      </c>
      <c r="R42" s="146">
        <f>+'10品目別管理表 (令和3年2月) '!R23</f>
        <v>0</v>
      </c>
      <c r="S42" s="145">
        <f>+'(令和3年3月) '!S23:T23</f>
        <v>167.27831036548832</v>
      </c>
      <c r="T42" s="146">
        <f>+'10品目別管理表 (令和3年2月) '!T23</f>
        <v>0</v>
      </c>
      <c r="U42" s="145">
        <f>+'(令和3年3月) '!U23:V23</f>
        <v>82.451960030745582</v>
      </c>
      <c r="V42" s="146">
        <f>+'10品目別管理表 (令和3年2月) '!V23</f>
        <v>0</v>
      </c>
      <c r="W42" s="145">
        <f>+'(令和3年3月) '!W23:X23</f>
        <v>88.954075498918002</v>
      </c>
      <c r="X42" s="146">
        <f>+'10品目別管理表 (令和3年2月) '!X23</f>
        <v>0</v>
      </c>
      <c r="Y42" s="145">
        <f>+'(令和3年3月) '!Y23:Z23</f>
        <v>86.827135446093777</v>
      </c>
      <c r="Z42" s="146">
        <f>+'10品目別管理表 (令和3年2月) '!Z23</f>
        <v>0</v>
      </c>
    </row>
    <row r="43" spans="1:38" ht="18.95" customHeight="1" x14ac:dyDescent="0.15">
      <c r="A43" s="22"/>
      <c r="B43" s="149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149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149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149"/>
      <c r="C46" s="46"/>
      <c r="D46" s="123" t="s">
        <v>44</v>
      </c>
      <c r="E46" s="145">
        <f>E23-E42</f>
        <v>0.52315572657107623</v>
      </c>
      <c r="F46" s="146"/>
      <c r="G46" s="145">
        <f>G23-G42</f>
        <v>19.21122715881009</v>
      </c>
      <c r="H46" s="146"/>
      <c r="I46" s="145">
        <f>I23-I42</f>
        <v>-84.278398369593262</v>
      </c>
      <c r="J46" s="146"/>
      <c r="K46" s="145">
        <f>K23-K42</f>
        <v>-36.047642964770034</v>
      </c>
      <c r="L46" s="146"/>
      <c r="M46" s="145">
        <f>M23-M42</f>
        <v>11.927262920914224</v>
      </c>
      <c r="N46" s="146"/>
      <c r="O46" s="145">
        <f t="shared" si="3"/>
        <v>-8.7096370466835253</v>
      </c>
      <c r="P46" s="146"/>
      <c r="Q46" s="145">
        <f t="shared" si="3"/>
        <v>-0.44806078773371638</v>
      </c>
      <c r="R46" s="146"/>
      <c r="S46" s="145">
        <f t="shared" si="3"/>
        <v>1.7420150565377526</v>
      </c>
      <c r="T46" s="146"/>
      <c r="U46" s="145">
        <f t="shared" si="3"/>
        <v>-6.5665640896393285</v>
      </c>
      <c r="V46" s="146"/>
      <c r="W46" s="145">
        <f t="shared" si="3"/>
        <v>12.410281983895317</v>
      </c>
      <c r="X46" s="146"/>
      <c r="Y46" s="145">
        <f t="shared" si="3"/>
        <v>1.2847406885960311</v>
      </c>
      <c r="Z46" s="146"/>
      <c r="AA46" s="143"/>
      <c r="AB46" s="144"/>
      <c r="AC46" s="143"/>
      <c r="AD46" s="144"/>
      <c r="AE46" s="143"/>
      <c r="AF46" s="144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49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49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50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78" t="s">
        <v>64</v>
      </c>
      <c r="B1" s="179"/>
      <c r="C1" s="179"/>
      <c r="D1" s="179"/>
      <c r="E1" s="180" t="s">
        <v>0</v>
      </c>
      <c r="F1" s="181"/>
      <c r="G1" s="181"/>
      <c r="H1" s="181"/>
      <c r="J1" s="182" t="s">
        <v>1</v>
      </c>
      <c r="K1" s="179"/>
      <c r="L1" s="1" t="s">
        <v>2</v>
      </c>
      <c r="M1" s="1" t="s">
        <v>3</v>
      </c>
      <c r="N1" s="1" t="s">
        <v>4</v>
      </c>
      <c r="O1" s="182" t="s">
        <v>5</v>
      </c>
      <c r="P1" s="179"/>
      <c r="Q1" s="179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83" t="s">
        <v>7</v>
      </c>
      <c r="F2" s="184"/>
      <c r="G2" s="177" t="s">
        <v>8</v>
      </c>
      <c r="H2" s="177"/>
      <c r="I2" s="175" t="s">
        <v>9</v>
      </c>
      <c r="J2" s="176"/>
      <c r="K2" s="177" t="s">
        <v>10</v>
      </c>
      <c r="L2" s="177"/>
      <c r="M2" s="175" t="s">
        <v>11</v>
      </c>
      <c r="N2" s="176"/>
      <c r="O2" s="177" t="s">
        <v>12</v>
      </c>
      <c r="P2" s="177"/>
      <c r="Q2" s="175" t="s">
        <v>13</v>
      </c>
      <c r="R2" s="176"/>
      <c r="S2" s="177" t="s">
        <v>14</v>
      </c>
      <c r="T2" s="177"/>
      <c r="U2" s="175" t="s">
        <v>15</v>
      </c>
      <c r="V2" s="176"/>
      <c r="W2" s="177" t="s">
        <v>16</v>
      </c>
      <c r="X2" s="177"/>
      <c r="Y2" s="169" t="s">
        <v>17</v>
      </c>
      <c r="Z2" s="170"/>
    </row>
    <row r="3" spans="1:26" ht="18.75" x14ac:dyDescent="0.2">
      <c r="A3" s="7"/>
      <c r="C3" s="173"/>
      <c r="D3" s="174"/>
      <c r="E3" s="166" t="s">
        <v>53</v>
      </c>
      <c r="F3" s="167"/>
      <c r="G3" s="168" t="s">
        <v>54</v>
      </c>
      <c r="H3" s="168"/>
      <c r="I3" s="166" t="s">
        <v>55</v>
      </c>
      <c r="J3" s="167"/>
      <c r="K3" s="168" t="s">
        <v>56</v>
      </c>
      <c r="L3" s="168"/>
      <c r="M3" s="166" t="s">
        <v>57</v>
      </c>
      <c r="N3" s="167"/>
      <c r="O3" s="168">
        <v>26</v>
      </c>
      <c r="P3" s="168"/>
      <c r="Q3" s="166" t="s">
        <v>58</v>
      </c>
      <c r="R3" s="167"/>
      <c r="S3" s="168" t="s">
        <v>59</v>
      </c>
      <c r="T3" s="168"/>
      <c r="U3" s="166" t="s">
        <v>60</v>
      </c>
      <c r="V3" s="167"/>
      <c r="W3" s="168">
        <v>40</v>
      </c>
      <c r="X3" s="168"/>
      <c r="Y3" s="171"/>
      <c r="Z3" s="172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62">
        <v>41.552441090405054</v>
      </c>
      <c r="F23" s="163"/>
      <c r="G23" s="162">
        <v>70.377270610153715</v>
      </c>
      <c r="H23" s="163"/>
      <c r="I23" s="162">
        <v>202.89162112932604</v>
      </c>
      <c r="J23" s="163"/>
      <c r="K23" s="162">
        <v>122.28571428571429</v>
      </c>
      <c r="L23" s="163"/>
      <c r="M23" s="162">
        <v>49.879858766446986</v>
      </c>
      <c r="N23" s="163"/>
      <c r="O23" s="162">
        <v>136.48314460497201</v>
      </c>
      <c r="P23" s="163"/>
      <c r="Q23" s="162">
        <v>52.161421266276555</v>
      </c>
      <c r="R23" s="163"/>
      <c r="S23" s="162">
        <v>167.27831036548832</v>
      </c>
      <c r="T23" s="163"/>
      <c r="U23" s="162">
        <v>82.451960030745582</v>
      </c>
      <c r="V23" s="163"/>
      <c r="W23" s="162">
        <v>88.954075498918002</v>
      </c>
      <c r="X23" s="163"/>
      <c r="Y23" s="162">
        <v>86.827135446093777</v>
      </c>
      <c r="Z23" s="16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64">
        <v>220916.91009412528</v>
      </c>
      <c r="F24" s="165"/>
      <c r="G24" s="158">
        <v>342582.36865538737</v>
      </c>
      <c r="H24" s="159"/>
      <c r="I24" s="160">
        <v>762266.57263751759</v>
      </c>
      <c r="J24" s="161"/>
      <c r="K24" s="158">
        <v>1637188.5964912281</v>
      </c>
      <c r="L24" s="159"/>
      <c r="M24" s="160">
        <v>217286.9128555136</v>
      </c>
      <c r="N24" s="161"/>
      <c r="O24" s="158">
        <v>280449.17509313469</v>
      </c>
      <c r="P24" s="159"/>
      <c r="Q24" s="160">
        <v>177020.95585046406</v>
      </c>
      <c r="R24" s="161"/>
      <c r="S24" s="158">
        <v>77255.757036377807</v>
      </c>
      <c r="T24" s="159"/>
      <c r="U24" s="160">
        <v>282713.13250639889</v>
      </c>
      <c r="V24" s="161"/>
      <c r="W24" s="158">
        <v>223902.52903505915</v>
      </c>
      <c r="X24" s="159"/>
      <c r="Y24" s="160">
        <v>193686.70498390889</v>
      </c>
      <c r="Z24" s="16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55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56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56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56"/>
      <c r="C30" s="7"/>
      <c r="D30" s="60" t="s">
        <v>44</v>
      </c>
      <c r="E30" s="153">
        <v>66.599999999999994</v>
      </c>
      <c r="F30" s="154"/>
      <c r="G30" s="153">
        <v>55.9</v>
      </c>
      <c r="H30" s="154"/>
      <c r="I30" s="153">
        <v>87.4</v>
      </c>
      <c r="J30" s="154"/>
      <c r="K30" s="153">
        <v>54.1</v>
      </c>
      <c r="L30" s="154"/>
      <c r="M30" s="153">
        <v>50.4</v>
      </c>
      <c r="N30" s="154"/>
      <c r="O30" s="153">
        <v>145.9</v>
      </c>
      <c r="P30" s="154"/>
      <c r="Q30" s="153">
        <v>43</v>
      </c>
      <c r="R30" s="154"/>
      <c r="S30" s="153">
        <v>139</v>
      </c>
      <c r="T30" s="154"/>
      <c r="U30" s="153">
        <v>59.7</v>
      </c>
      <c r="V30" s="154"/>
      <c r="W30" s="153">
        <v>63.7</v>
      </c>
      <c r="X30" s="154"/>
      <c r="Y30" s="153">
        <v>69.099999999999994</v>
      </c>
      <c r="Z30" s="154"/>
    </row>
    <row r="31" spans="1:28" ht="18.95" customHeight="1" x14ac:dyDescent="0.15">
      <c r="A31" s="22"/>
      <c r="B31" s="156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56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56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56"/>
      <c r="C34" s="69"/>
      <c r="D34" s="28" t="s">
        <v>44</v>
      </c>
      <c r="E34" s="147">
        <v>87.05268389662028</v>
      </c>
      <c r="F34" s="146"/>
      <c r="G34" s="151">
        <v>56.006240249609988</v>
      </c>
      <c r="H34" s="152"/>
      <c r="I34" s="147">
        <v>114.56217666219581</v>
      </c>
      <c r="J34" s="146"/>
      <c r="K34" s="151">
        <v>31.067961165048541</v>
      </c>
      <c r="L34" s="152"/>
      <c r="M34" s="147">
        <v>60.09323577016454</v>
      </c>
      <c r="N34" s="146"/>
      <c r="O34" s="151">
        <v>110.78748651564186</v>
      </c>
      <c r="P34" s="152"/>
      <c r="Q34" s="147">
        <v>44.466676927812834</v>
      </c>
      <c r="R34" s="146"/>
      <c r="S34" s="151">
        <v>133.80239238956392</v>
      </c>
      <c r="T34" s="152"/>
      <c r="U34" s="147">
        <v>67.037804246504408</v>
      </c>
      <c r="V34" s="146"/>
      <c r="W34" s="151">
        <v>48.559225820403306</v>
      </c>
      <c r="X34" s="152"/>
      <c r="Y34" s="147">
        <v>70.541282564502538</v>
      </c>
      <c r="Z34" s="146"/>
    </row>
    <row r="35" spans="1:38" ht="18.95" customHeight="1" x14ac:dyDescent="0.15">
      <c r="A35" s="22"/>
      <c r="B35" s="156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56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57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8" t="s">
        <v>51</v>
      </c>
      <c r="C39" s="12" t="s">
        <v>43</v>
      </c>
      <c r="D39" s="98" t="s">
        <v>21</v>
      </c>
      <c r="E39" s="13">
        <f>+'10品目別管理表 (令和3年2月) '!E20</f>
        <v>1151</v>
      </c>
      <c r="F39" s="14">
        <f>+'10品目別管理表 (令和3年2月) '!F20</f>
        <v>100158</v>
      </c>
      <c r="G39" s="13">
        <f>+'10品目別管理表 (令和3年2月) '!G20</f>
        <v>682</v>
      </c>
      <c r="H39" s="14">
        <f>+'10品目別管理表 (令和3年2月) '!H20</f>
        <v>197240</v>
      </c>
      <c r="I39" s="13">
        <f>+'10品目別管理表 (令和3年2月) '!I20</f>
        <v>2297</v>
      </c>
      <c r="J39" s="14">
        <f>+'10品目別管理表 (令和3年2月) '!J20</f>
        <v>1250218</v>
      </c>
      <c r="K39" s="13">
        <f>+'10品目別管理表 (令和3年2月) '!K20</f>
        <v>663</v>
      </c>
      <c r="L39" s="14">
        <f>+'10品目別管理表 (令和3年2月) '!L20</f>
        <v>1070049</v>
      </c>
      <c r="M39" s="13">
        <f>+'10品目別管理表 (令和3年2月) '!M20</f>
        <v>7168</v>
      </c>
      <c r="N39" s="14">
        <f>+'10品目別管理表 (令和3年2月) '!N20</f>
        <v>1929756</v>
      </c>
      <c r="O39" s="13">
        <f>+'10品目別管理表 (令和3年2月) '!O20</f>
        <v>4230</v>
      </c>
      <c r="P39" s="14">
        <f>+'10品目別管理表 (令和3年2月) '!P20</f>
        <v>1442781</v>
      </c>
      <c r="Q39" s="13">
        <f>+'10品目別管理表 (令和3年2月) '!Q20</f>
        <v>23490</v>
      </c>
      <c r="R39" s="14">
        <f>+'10品目別管理表 (令和3年2月) '!R20</f>
        <v>4166540</v>
      </c>
      <c r="S39" s="25">
        <f>+'10品目別管理表 (令和3年2月) '!S20</f>
        <v>37319</v>
      </c>
      <c r="T39" s="26">
        <f>+'10品目別管理表 (令和3年2月) '!T20</f>
        <v>8448024</v>
      </c>
      <c r="U39" s="13">
        <f>+'10品目別管理表 (令和3年2月) '!U20</f>
        <v>4309</v>
      </c>
      <c r="V39" s="14">
        <f>+'10品目別管理表 (令和3年2月) '!V20</f>
        <v>915270</v>
      </c>
      <c r="W39" s="13">
        <f>+'10品目別管理表 (令和3年2月) '!W20</f>
        <v>7489</v>
      </c>
      <c r="X39" s="14">
        <f>+'10品目別管理表 (令和3年2月) '!X20</f>
        <v>1344877</v>
      </c>
      <c r="Y39" s="55">
        <f>+'10品目別管理表 (令和3年2月) '!Y20</f>
        <v>88798</v>
      </c>
      <c r="Z39" s="56">
        <f>+'10品目別管理表 (令和3年2月) '!Z20</f>
        <v>20864913</v>
      </c>
    </row>
    <row r="40" spans="1:38" ht="18.95" customHeight="1" x14ac:dyDescent="0.15">
      <c r="A40" s="22"/>
      <c r="B40" s="149"/>
      <c r="C40" s="22"/>
      <c r="D40" s="96" t="s">
        <v>22</v>
      </c>
      <c r="E40" s="27">
        <f>+'10品目別管理表 (令和3年2月) '!E21</f>
        <v>1221</v>
      </c>
      <c r="F40" s="21">
        <f>+'10品目別管理表 (令和3年2月) '!F21</f>
        <v>98178</v>
      </c>
      <c r="G40" s="27">
        <f>+'10品目別管理表 (令和3年2月) '!G21</f>
        <v>594</v>
      </c>
      <c r="H40" s="21">
        <f>+'10品目別管理表 (令和3年2月) '!H21</f>
        <v>216372</v>
      </c>
      <c r="I40" s="27">
        <f>+'10品目別管理表 (令和3年2月) '!I21</f>
        <v>2225</v>
      </c>
      <c r="J40" s="21">
        <f>+'10品目別管理表 (令和3年2月) '!J21</f>
        <v>1132681</v>
      </c>
      <c r="K40" s="27">
        <f>+'10品目別管理表 (令和3年2月) '!K21</f>
        <v>673</v>
      </c>
      <c r="L40" s="21">
        <f>+'10品目別管理表 (令和3年2月) '!L21</f>
        <v>1027804</v>
      </c>
      <c r="M40" s="27">
        <f>+'10品目別管理表 (令和3年2月) '!M21</f>
        <v>6726</v>
      </c>
      <c r="N40" s="21">
        <f>+'10品目別管理表 (令和3年2月) '!N21</f>
        <v>1428468</v>
      </c>
      <c r="O40" s="27">
        <f>+'10品目別管理表 (令和3年2月) '!O21</f>
        <v>4297</v>
      </c>
      <c r="P40" s="21">
        <f>+'10品目別管理表 (令和3年2月) '!P21</f>
        <v>1448906</v>
      </c>
      <c r="Q40" s="27">
        <f>+'10品目別管理表 (令和3年2月) '!Q21</f>
        <v>24504</v>
      </c>
      <c r="R40" s="21">
        <f>+'10品目別管理表 (令和3年2月) '!R21</f>
        <v>4497623</v>
      </c>
      <c r="S40" s="25">
        <f>+'10品目別管理表 (令和3年2月) '!S21</f>
        <v>36147</v>
      </c>
      <c r="T40" s="26">
        <f>+'10品目別管理表 (令和3年2月) '!T21</f>
        <v>8417776</v>
      </c>
      <c r="U40" s="27">
        <f>+'10品目別管理表 (令和3年2月) '!U21</f>
        <v>4649</v>
      </c>
      <c r="V40" s="21">
        <f>+'10品目別管理表 (令和3年2月) '!V21</f>
        <v>1124696</v>
      </c>
      <c r="W40" s="27">
        <f>+'10品目別管理表 (令和3年2月) '!W21</f>
        <v>8354</v>
      </c>
      <c r="X40" s="21">
        <f>+'10品目別管理表 (令和3年2月) '!X21</f>
        <v>1310188</v>
      </c>
      <c r="Y40" s="58">
        <f>+'10品目別管理表 (令和3年2月) '!Y21</f>
        <v>89390</v>
      </c>
      <c r="Z40" s="59">
        <f>+'10品目別管理表 (令和3年2月) '!Z21</f>
        <v>20702692</v>
      </c>
    </row>
    <row r="41" spans="1:38" ht="18.95" customHeight="1" x14ac:dyDescent="0.15">
      <c r="A41" s="22" t="s">
        <v>52</v>
      </c>
      <c r="B41" s="149"/>
      <c r="C41" s="22"/>
      <c r="D41" s="96" t="s">
        <v>24</v>
      </c>
      <c r="E41" s="27">
        <f>+'10品目別管理表 (令和3年2月) '!E22</f>
        <v>3227</v>
      </c>
      <c r="F41" s="21">
        <f>+'10品目別管理表 (令和3年2月) '!F22</f>
        <v>730409</v>
      </c>
      <c r="G41" s="27">
        <f>+'10品目別管理表 (令和3年2月) '!G22</f>
        <v>1010</v>
      </c>
      <c r="H41" s="21">
        <f>+'10品目別管理表 (令和3年2月) '!H22</f>
        <v>386979</v>
      </c>
      <c r="I41" s="27">
        <f>+'10品目別管理表 (令和3年2月) '!I22</f>
        <v>2244</v>
      </c>
      <c r="J41" s="21">
        <f>+'10品目別管理表 (令和3年2月) '!J22</f>
        <v>2617165</v>
      </c>
      <c r="K41" s="27">
        <f>+'10品目別管理表 (令和3年2月) '!K22</f>
        <v>976</v>
      </c>
      <c r="L41" s="21">
        <f>+'10品目別管理表 (令和3年2月) '!L22</f>
        <v>1650763</v>
      </c>
      <c r="M41" s="27">
        <f>+'10品目別管理表 (令和3年2月) '!M22</f>
        <v>12759.1</v>
      </c>
      <c r="N41" s="21">
        <f>+'10品目別管理表 (令和3年2月) '!N22</f>
        <v>2891369</v>
      </c>
      <c r="O41" s="27">
        <f>+'10品目別管理表 (令和3年2月) '!O22</f>
        <v>3674</v>
      </c>
      <c r="P41" s="21">
        <f>+'10品目別管理表 (令和3年2月) '!P22</f>
        <v>1047628</v>
      </c>
      <c r="Q41" s="27">
        <f>+'10品目別管理表 (令和3年2月) '!Q22</f>
        <v>56700</v>
      </c>
      <c r="R41" s="21">
        <f>+'10品目別管理表 (令和3年2月) '!R22</f>
        <v>10471367</v>
      </c>
      <c r="S41" s="25">
        <f>+'10品目別管理表 (令和3年2月) '!S22</f>
        <v>26193</v>
      </c>
      <c r="T41" s="26">
        <f>+'10品目別管理表 (令和3年2月) '!T22</f>
        <v>2058151</v>
      </c>
      <c r="U41" s="27">
        <f>+'10品目別管理表 (令和3年2月) '!U22</f>
        <v>6266</v>
      </c>
      <c r="V41" s="21">
        <f>+'10品目別管理表 (令和3年2月) '!V22</f>
        <v>2004448</v>
      </c>
      <c r="W41" s="27">
        <f>+'10品目別管理表 (令和3年2月) '!W22</f>
        <v>8963</v>
      </c>
      <c r="X41" s="21">
        <f>+'10品目別管理表 (令和3年2月) '!X22</f>
        <v>2029916</v>
      </c>
      <c r="Y41" s="58">
        <f>+'10品目別管理表 (令和3年2月) '!Y22</f>
        <v>122012.1</v>
      </c>
      <c r="Z41" s="59">
        <f>+'10品目別管理表 (令和3年2月) '!Z22</f>
        <v>25888195</v>
      </c>
    </row>
    <row r="42" spans="1:38" ht="18.95" customHeight="1" thickBot="1" x14ac:dyDescent="0.2">
      <c r="A42" s="22"/>
      <c r="B42" s="149"/>
      <c r="C42" s="22"/>
      <c r="D42" s="101" t="s">
        <v>44</v>
      </c>
      <c r="E42" s="145" t="e">
        <f>+'10品目別管理表 (令和3年2月) '!E23</f>
        <v>#REF!</v>
      </c>
      <c r="F42" s="146">
        <f>+'10品目別管理表 (令和3年2月) '!F23</f>
        <v>0</v>
      </c>
      <c r="G42" s="145" t="e">
        <f>+'10品目別管理表 (令和3年2月) '!G23</f>
        <v>#REF!</v>
      </c>
      <c r="H42" s="146">
        <f>+'10品目別管理表 (令和3年2月) '!H23</f>
        <v>0</v>
      </c>
      <c r="I42" s="145" t="e">
        <f>+'10品目別管理表 (令和3年2月) '!I23</f>
        <v>#REF!</v>
      </c>
      <c r="J42" s="146">
        <f>+'10品目別管理表 (令和3年2月) '!J23</f>
        <v>0</v>
      </c>
      <c r="K42" s="145" t="e">
        <f>+'10品目別管理表 (令和3年2月) '!K23</f>
        <v>#REF!</v>
      </c>
      <c r="L42" s="146">
        <f>+'10品目別管理表 (令和3年2月) '!L23</f>
        <v>0</v>
      </c>
      <c r="M42" s="145" t="e">
        <f>+'10品目別管理表 (令和3年2月) '!M23</f>
        <v>#REF!</v>
      </c>
      <c r="N42" s="146">
        <f>+'10品目別管理表 (令和3年2月) '!N23</f>
        <v>0</v>
      </c>
      <c r="O42" s="145" t="e">
        <f>+'10品目別管理表 (令和3年2月) '!O23</f>
        <v>#REF!</v>
      </c>
      <c r="P42" s="146">
        <f>+'10品目別管理表 (令和3年2月) '!P23</f>
        <v>0</v>
      </c>
      <c r="Q42" s="145" t="e">
        <f>+'10品目別管理表 (令和3年2月) '!Q23</f>
        <v>#REF!</v>
      </c>
      <c r="R42" s="146">
        <f>+'10品目別管理表 (令和3年2月) '!R23</f>
        <v>0</v>
      </c>
      <c r="S42" s="145" t="e">
        <f>+'10品目別管理表 (令和3年2月) '!S23</f>
        <v>#REF!</v>
      </c>
      <c r="T42" s="146">
        <f>+'10品目別管理表 (令和3年2月) '!T23</f>
        <v>0</v>
      </c>
      <c r="U42" s="145" t="e">
        <f>+'10品目別管理表 (令和3年2月) '!U23</f>
        <v>#REF!</v>
      </c>
      <c r="V42" s="146">
        <f>+'10品目別管理表 (令和3年2月) '!V23</f>
        <v>0</v>
      </c>
      <c r="W42" s="145" t="e">
        <f>+'10品目別管理表 (令和3年2月) '!W23</f>
        <v>#REF!</v>
      </c>
      <c r="X42" s="146">
        <f>+'10品目別管理表 (令和3年2月) '!X23</f>
        <v>0</v>
      </c>
      <c r="Y42" s="145" t="e">
        <f>+'10品目別管理表 (令和3年2月) '!Y23</f>
        <v>#REF!</v>
      </c>
      <c r="Z42" s="146">
        <f>+'10品目別管理表 (令和3年2月) '!Z23</f>
        <v>0</v>
      </c>
    </row>
    <row r="43" spans="1:38" ht="18.95" customHeight="1" x14ac:dyDescent="0.15">
      <c r="A43" s="22"/>
      <c r="B43" s="149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49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49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49"/>
      <c r="C46" s="46"/>
      <c r="D46" s="101" t="s">
        <v>44</v>
      </c>
      <c r="E46" s="145" t="e">
        <f>E23-E42</f>
        <v>#REF!</v>
      </c>
      <c r="F46" s="146"/>
      <c r="G46" s="145" t="e">
        <f>G23-G42</f>
        <v>#REF!</v>
      </c>
      <c r="H46" s="146"/>
      <c r="I46" s="145" t="e">
        <f>I23-I42</f>
        <v>#REF!</v>
      </c>
      <c r="J46" s="146"/>
      <c r="K46" s="145" t="e">
        <f>K23-K42</f>
        <v>#REF!</v>
      </c>
      <c r="L46" s="146"/>
      <c r="M46" s="145" t="e">
        <f>M23-M42</f>
        <v>#REF!</v>
      </c>
      <c r="N46" s="146"/>
      <c r="O46" s="145" t="e">
        <f t="shared" si="3"/>
        <v>#REF!</v>
      </c>
      <c r="P46" s="146"/>
      <c r="Q46" s="145" t="e">
        <f t="shared" si="3"/>
        <v>#REF!</v>
      </c>
      <c r="R46" s="146"/>
      <c r="S46" s="145" t="e">
        <f t="shared" si="3"/>
        <v>#REF!</v>
      </c>
      <c r="T46" s="146"/>
      <c r="U46" s="145" t="e">
        <f t="shared" si="3"/>
        <v>#REF!</v>
      </c>
      <c r="V46" s="146"/>
      <c r="W46" s="145" t="e">
        <f t="shared" si="3"/>
        <v>#REF!</v>
      </c>
      <c r="X46" s="146"/>
      <c r="Y46" s="145" t="e">
        <f t="shared" si="3"/>
        <v>#REF!</v>
      </c>
      <c r="Z46" s="146"/>
      <c r="AA46" s="143"/>
      <c r="AB46" s="144"/>
      <c r="AC46" s="143"/>
      <c r="AD46" s="144"/>
      <c r="AE46" s="143"/>
      <c r="AF46" s="144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49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49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50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10品目別管理表 (令和3年2月) </vt:lpstr>
      <vt:lpstr>10品目別管理表 (令和3年6月) </vt:lpstr>
      <vt:lpstr>(令和3年5月) </vt:lpstr>
      <vt:lpstr>(令和3年4月) </vt:lpstr>
      <vt:lpstr>(令和3年3月) </vt:lpstr>
      <vt:lpstr>'(令和3年3月) '!Print_Area</vt:lpstr>
      <vt:lpstr>'(令和3年4月) '!Print_Area</vt:lpstr>
      <vt:lpstr>'(令和3年5月) '!Print_Area</vt:lpstr>
      <vt:lpstr>'10品目別管理表 (令和3年2月) '!Print_Area</vt:lpstr>
      <vt:lpstr>'10品目別管理表 (令和3年6月)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2021-06-28T08:13:14Z</cp:lastPrinted>
  <dcterms:created xsi:type="dcterms:W3CDTF">2016-05-20T01:46:25Z</dcterms:created>
  <dcterms:modified xsi:type="dcterms:W3CDTF">2021-07-14T22:51:00Z</dcterms:modified>
</cp:coreProperties>
</file>