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32760" yWindow="4245" windowWidth="15405" windowHeight="3885" firstSheet="1" activeTab="1"/>
  </bookViews>
  <sheets>
    <sheet name="10品目別管理表 (令和3年2月) " sheetId="3" r:id="rId1"/>
    <sheet name="10品目別管理表 (令和3年6月) " sheetId="5" r:id="rId2"/>
    <sheet name="(令和3年5月) " sheetId="7" r:id="rId3"/>
    <sheet name="(令和3年4月) " sheetId="6" r:id="rId4"/>
    <sheet name="(令和3年3月) " sheetId="4" r:id="rId5"/>
  </sheets>
  <definedNames>
    <definedName name="_xlnm.Print_Area" localSheetId="4">'(令和3年3月) '!$A$1:$Z$49</definedName>
    <definedName name="_xlnm.Print_Area" localSheetId="3">'(令和3年4月) '!$A$1:$Z$49</definedName>
    <definedName name="_xlnm.Print_Area" localSheetId="2">'(令和3年5月) '!$A$1:$Z$49</definedName>
    <definedName name="_xlnm.Print_Area" localSheetId="0">'10品目別管理表 (令和3年2月) '!$A$1:$Z$49</definedName>
    <definedName name="_xlnm.Print_Area" localSheetId="1">'10品目別管理表 (令和3年6月) '!$A$1:$Z$49</definedName>
  </definedNames>
  <calcPr calcId="191029"/>
  <extLst/>
</workbook>
</file>

<file path=xl/sharedStrings.xml><?xml version="1.0" encoding="utf-8"?>
<sst xmlns="http://schemas.openxmlformats.org/spreadsheetml/2006/main" count="640" uniqueCount="68">
  <si>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</si>
  <si>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</si>
  <si>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</si>
  <si>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</si>
  <si>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</si>
  <si>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</si>
  <si>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</si>
  <si>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</si>
  <si>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</si>
  <si>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</si>
  <si>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</si>
  <si>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</si>
  <si>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</si>
  <si>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</si>
  <si>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</si>
  <si>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</si>
  <si>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</si>
  <si>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</si>
  <si>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</si>
  <si>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</si>
  <si>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</si>
  <si>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</si>
  <si>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</si>
  <si>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</si>
  <si>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</si>
  <si>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</si>
  <si>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</si>
  <si>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</si>
  <si>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</si>
  <si>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</si>
  <si>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</si>
  <si>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</si>
  <si>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</si>
  <si>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</si>
  <si>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</si>
  <si>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</si>
  <si>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</si>
  <si>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</si>
  <si>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</si>
  <si>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</si>
  <si>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</si>
  <si>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</si>
  <si>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</si>
  <si>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</si>
  <si>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</si>
  <si>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</si>
  <si>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</si>
  <si>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</si>
  <si>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</si>
  <si>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</si>
  <si>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</si>
  <si>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</si>
  <si>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</si>
  <si>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</si>
  <si>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</si>
  <si>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</si>
  <si>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</si>
  <si>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</si>
  <si>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</si>
  <si>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</si>
  <si>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</si>
  <si>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</si>
  <si>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</si>
  <si>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</si>
  <si>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</si>
  <si>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</si>
  <si>
    <t>令和3年5月</t>
  </si>
  <si>
    <t>令和3年6月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</si>
</sst>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85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  <xf numFmtId="0" fontId="2" fillId="0" borderId="52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3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2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4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4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6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8" xfId="22" applyNumberFormat="1" applyFont="1" applyBorder="1">
      <alignment/>
      <protection/>
    </xf>
    <xf numFmtId="0" fontId="2" fillId="0" borderId="58" xfId="22" applyBorder="1">
      <alignment/>
      <protection/>
    </xf>
    <xf numFmtId="0" fontId="5" fillId="0" borderId="58" xfId="22" applyFont="1" applyBorder="1">
      <alignment/>
      <protection/>
    </xf>
    <xf numFmtId="0" fontId="6" fillId="0" borderId="58" xfId="22" applyFont="1" applyBorder="1">
      <alignment/>
      <protection/>
    </xf>
    <xf numFmtId="0" fontId="7" fillId="0" borderId="58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E5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178" t="s">
        <v>63</v>
      </c>
      <c r="B1" s="179"/>
      <c r="C1" s="179"/>
      <c r="D1" s="179"/>
      <c r="E1" s="180" t="s">
        <v>0</v>
      </c>
      <c r="F1" s="181"/>
      <c r="G1" s="181"/>
      <c r="H1" s="181"/>
      <c r="J1" s="182" t="s">
        <v>1</v>
      </c>
      <c r="K1" s="179"/>
      <c r="L1" s="1" t="s">
        <v>2</v>
      </c>
      <c r="M1" s="1" t="s">
        <v>3</v>
      </c>
      <c r="N1" s="1" t="s">
        <v>4</v>
      </c>
      <c r="O1" s="182" t="s">
        <v>5</v>
      </c>
      <c r="P1" s="179"/>
      <c r="Q1" s="179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183" t="s">
        <v>7</v>
      </c>
      <c r="F2" s="184"/>
      <c r="G2" s="177" t="s">
        <v>8</v>
      </c>
      <c r="H2" s="177"/>
      <c r="I2" s="175" t="s">
        <v>9</v>
      </c>
      <c r="J2" s="176"/>
      <c r="K2" s="177" t="s">
        <v>10</v>
      </c>
      <c r="L2" s="177"/>
      <c r="M2" s="175" t="s">
        <v>11</v>
      </c>
      <c r="N2" s="176"/>
      <c r="O2" s="177" t="s">
        <v>12</v>
      </c>
      <c r="P2" s="177"/>
      <c r="Q2" s="175" t="s">
        <v>13</v>
      </c>
      <c r="R2" s="176"/>
      <c r="S2" s="177" t="s">
        <v>14</v>
      </c>
      <c r="T2" s="177"/>
      <c r="U2" s="175" t="s">
        <v>15</v>
      </c>
      <c r="V2" s="176"/>
      <c r="W2" s="177" t="s">
        <v>16</v>
      </c>
      <c r="X2" s="177"/>
      <c r="Y2" s="169" t="s">
        <v>17</v>
      </c>
      <c r="Z2" s="170"/>
    </row>
    <row r="3" spans="1:26" ht="18.75">
      <c r="A3" s="7"/>
      <c r="C3" s="173"/>
      <c r="D3" s="174"/>
      <c r="E3" s="166" t="s">
        <v>53</v>
      </c>
      <c r="F3" s="167"/>
      <c r="G3" s="168" t="s">
        <v>54</v>
      </c>
      <c r="H3" s="168"/>
      <c r="I3" s="166" t="s">
        <v>55</v>
      </c>
      <c r="J3" s="167"/>
      <c r="K3" s="168" t="s">
        <v>56</v>
      </c>
      <c r="L3" s="168"/>
      <c r="M3" s="166" t="s">
        <v>57</v>
      </c>
      <c r="N3" s="167"/>
      <c r="O3" s="168">
        <v>26</v>
      </c>
      <c r="P3" s="168"/>
      <c r="Q3" s="166" t="s">
        <v>58</v>
      </c>
      <c r="R3" s="167"/>
      <c r="S3" s="168" t="s">
        <v>59</v>
      </c>
      <c r="T3" s="168"/>
      <c r="U3" s="166" t="s">
        <v>60</v>
      </c>
      <c r="V3" s="167"/>
      <c r="W3" s="168">
        <v>40</v>
      </c>
      <c r="X3" s="168"/>
      <c r="Y3" s="171"/>
      <c r="Z3" s="172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62" t="e">
        <f>(E20+E21)/(E22+E41)*100</f>
        <v>#REF!</v>
      </c>
      <c r="F23" s="163"/>
      <c r="G23" s="162" t="e">
        <f>(G20+G21)/(G22+G41)*100</f>
        <v>#REF!</v>
      </c>
      <c r="H23" s="163"/>
      <c r="I23" s="162" t="e">
        <f>(I20+I21)/(I22+I41)*100</f>
        <v>#REF!</v>
      </c>
      <c r="J23" s="163"/>
      <c r="K23" s="162" t="e">
        <f>(K20+K21)/(K22+K41)*100</f>
        <v>#REF!</v>
      </c>
      <c r="L23" s="163"/>
      <c r="M23" s="162" t="e">
        <f>(M20+M21)/(M22+M41)*100</f>
        <v>#REF!</v>
      </c>
      <c r="N23" s="163"/>
      <c r="O23" s="162" t="e">
        <f>(O20+O21)/(O22+O41)*100</f>
        <v>#REF!</v>
      </c>
      <c r="P23" s="163"/>
      <c r="Q23" s="162" t="e">
        <f>(Q20+Q21)/(Q22+Q41)*100</f>
        <v>#REF!</v>
      </c>
      <c r="R23" s="163"/>
      <c r="S23" s="162" t="e">
        <f>(S20+S21)/(S22+S41)*100</f>
        <v>#REF!</v>
      </c>
      <c r="T23" s="163"/>
      <c r="U23" s="162" t="e">
        <f>(U20+U21)/(U22+U41)*100</f>
        <v>#REF!</v>
      </c>
      <c r="V23" s="163"/>
      <c r="W23" s="162" t="e">
        <f>(W20+W21)/(W22+W41)*100</f>
        <v>#REF!</v>
      </c>
      <c r="X23" s="163"/>
      <c r="Y23" s="162" t="e">
        <f>(Y20+Y21)/(Y22+Y41)*100</f>
        <v>#REF!</v>
      </c>
      <c r="Z23" s="163"/>
    </row>
    <row r="24" spans="1:26" ht="18.95" customHeight="1">
      <c r="A24" s="7"/>
      <c r="B24" s="22"/>
      <c r="C24" s="45" t="s">
        <v>39</v>
      </c>
      <c r="D24" s="43" t="s">
        <v>40</v>
      </c>
      <c r="E24" s="164">
        <f>F22/E22*1000</f>
        <v>226343.0430740626</v>
      </c>
      <c r="F24" s="165"/>
      <c r="G24" s="158">
        <f>H22/G22*1000</f>
        <v>383147.52475247526</v>
      </c>
      <c r="H24" s="159"/>
      <c r="I24" s="160">
        <f>J22/I22*1000</f>
        <v>1166294.5632798574</v>
      </c>
      <c r="J24" s="161"/>
      <c r="K24" s="158">
        <f>L22/K22*1000</f>
        <v>1691355.5327868853</v>
      </c>
      <c r="L24" s="159"/>
      <c r="M24" s="160">
        <f>N22/M22*1000</f>
        <v>226612.30024061256</v>
      </c>
      <c r="N24" s="161"/>
      <c r="O24" s="158">
        <f>P22/O22*1000</f>
        <v>285146.43440391944</v>
      </c>
      <c r="P24" s="159"/>
      <c r="Q24" s="160">
        <f>R22/Q22*1000</f>
        <v>184680.19400352734</v>
      </c>
      <c r="R24" s="161"/>
      <c r="S24" s="158">
        <f>T22/S22*1000</f>
        <v>78576.3753674646</v>
      </c>
      <c r="T24" s="159"/>
      <c r="U24" s="160">
        <f>V22/U22*1000</f>
        <v>319892.7545483562</v>
      </c>
      <c r="V24" s="161"/>
      <c r="W24" s="158">
        <f>X22/W22*1000</f>
        <v>226477.2955483655</v>
      </c>
      <c r="X24" s="159"/>
      <c r="Y24" s="160">
        <f>Z22/Y22*1000</f>
        <v>212177.275860345</v>
      </c>
      <c r="Z24" s="16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55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156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156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156"/>
      <c r="C30" s="7"/>
      <c r="D30" s="60" t="s">
        <v>44</v>
      </c>
      <c r="E30" s="153">
        <v>65.5</v>
      </c>
      <c r="F30" s="154"/>
      <c r="G30" s="153">
        <v>56.1</v>
      </c>
      <c r="H30" s="154"/>
      <c r="I30" s="153">
        <v>80.7</v>
      </c>
      <c r="J30" s="154"/>
      <c r="K30" s="153">
        <v>71.7</v>
      </c>
      <c r="L30" s="154"/>
      <c r="M30" s="153">
        <v>54.2</v>
      </c>
      <c r="N30" s="154"/>
      <c r="O30" s="153">
        <v>112.4</v>
      </c>
      <c r="P30" s="154"/>
      <c r="Q30" s="153">
        <v>40.4</v>
      </c>
      <c r="R30" s="154"/>
      <c r="S30" s="153">
        <v>122.3</v>
      </c>
      <c r="T30" s="154"/>
      <c r="U30" s="153">
        <v>36.2</v>
      </c>
      <c r="V30" s="154"/>
      <c r="W30" s="153">
        <v>20.7</v>
      </c>
      <c r="X30" s="154"/>
      <c r="Y30" s="153">
        <v>52.9</v>
      </c>
      <c r="Z30" s="154"/>
    </row>
    <row r="31" spans="1:26" ht="18.95" customHeight="1">
      <c r="A31" s="22"/>
      <c r="B31" s="156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156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156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156"/>
      <c r="C34" s="69"/>
      <c r="D34" s="28" t="s">
        <v>44</v>
      </c>
      <c r="E34" s="147">
        <v>87.05268389662028</v>
      </c>
      <c r="F34" s="146"/>
      <c r="G34" s="151">
        <v>56.00624024960999</v>
      </c>
      <c r="H34" s="152"/>
      <c r="I34" s="147">
        <v>114.56217666219581</v>
      </c>
      <c r="J34" s="146"/>
      <c r="K34" s="151">
        <v>31.06796116504854</v>
      </c>
      <c r="L34" s="152"/>
      <c r="M34" s="147">
        <v>60.09323577016454</v>
      </c>
      <c r="N34" s="146"/>
      <c r="O34" s="151">
        <v>110.78748651564186</v>
      </c>
      <c r="P34" s="152"/>
      <c r="Q34" s="147">
        <v>44.466676927812834</v>
      </c>
      <c r="R34" s="146"/>
      <c r="S34" s="151">
        <v>133.80239238956392</v>
      </c>
      <c r="T34" s="152"/>
      <c r="U34" s="147">
        <v>67.03780424650441</v>
      </c>
      <c r="V34" s="146"/>
      <c r="W34" s="151">
        <v>48.559225820403306</v>
      </c>
      <c r="X34" s="152"/>
      <c r="Y34" s="147">
        <v>70.54128256450254</v>
      </c>
      <c r="Z34" s="146"/>
    </row>
    <row r="35" spans="1:26" ht="18.95" customHeight="1">
      <c r="A35" s="22"/>
      <c r="B35" s="156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156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157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148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49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49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149"/>
      <c r="C42" s="22"/>
      <c r="D42" s="101" t="s">
        <v>44</v>
      </c>
      <c r="E42" s="145" t="e">
        <f>+#REF!</f>
        <v>#REF!</v>
      </c>
      <c r="F42" s="146" t="e">
        <f>+#REF!</f>
        <v>#REF!</v>
      </c>
      <c r="G42" s="145" t="e">
        <f>+#REF!</f>
        <v>#REF!</v>
      </c>
      <c r="H42" s="146" t="e">
        <f>+#REF!</f>
        <v>#REF!</v>
      </c>
      <c r="I42" s="145" t="e">
        <f>+#REF!</f>
        <v>#REF!</v>
      </c>
      <c r="J42" s="146" t="e">
        <f>+#REF!</f>
        <v>#REF!</v>
      </c>
      <c r="K42" s="145" t="e">
        <f>+#REF!</f>
        <v>#REF!</v>
      </c>
      <c r="L42" s="146" t="e">
        <f>+#REF!</f>
        <v>#REF!</v>
      </c>
      <c r="M42" s="145" t="e">
        <f>+#REF!</f>
        <v>#REF!</v>
      </c>
      <c r="N42" s="146" t="e">
        <f>+#REF!</f>
        <v>#REF!</v>
      </c>
      <c r="O42" s="145" t="e">
        <f>+#REF!</f>
        <v>#REF!</v>
      </c>
      <c r="P42" s="146" t="e">
        <f>+#REF!</f>
        <v>#REF!</v>
      </c>
      <c r="Q42" s="145" t="e">
        <f>+#REF!</f>
        <v>#REF!</v>
      </c>
      <c r="R42" s="146" t="e">
        <f>+#REF!</f>
        <v>#REF!</v>
      </c>
      <c r="S42" s="145" t="e">
        <f>+#REF!</f>
        <v>#REF!</v>
      </c>
      <c r="T42" s="146" t="e">
        <f>+#REF!</f>
        <v>#REF!</v>
      </c>
      <c r="U42" s="145" t="e">
        <f>+#REF!</f>
        <v>#REF!</v>
      </c>
      <c r="V42" s="146" t="e">
        <f>+#REF!</f>
        <v>#REF!</v>
      </c>
      <c r="W42" s="145" t="e">
        <f>+#REF!</f>
        <v>#REF!</v>
      </c>
      <c r="X42" s="146" t="e">
        <f>+#REF!</f>
        <v>#REF!</v>
      </c>
      <c r="Y42" s="145" t="e">
        <f>+#REF!</f>
        <v>#REF!</v>
      </c>
      <c r="Z42" s="146" t="e">
        <f>+#REF!</f>
        <v>#REF!</v>
      </c>
    </row>
    <row r="43" spans="1:26" ht="18.95" customHeight="1">
      <c r="A43" s="22"/>
      <c r="B43" s="149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149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149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149"/>
      <c r="C46" s="46"/>
      <c r="D46" s="101" t="s">
        <v>44</v>
      </c>
      <c r="E46" s="145" t="e">
        <f>E23-E42</f>
        <v>#REF!</v>
      </c>
      <c r="F46" s="146"/>
      <c r="G46" s="145" t="e">
        <f>G23-G42</f>
        <v>#REF!</v>
      </c>
      <c r="H46" s="146"/>
      <c r="I46" s="145" t="e">
        <f>I23-I42</f>
        <v>#REF!</v>
      </c>
      <c r="J46" s="146"/>
      <c r="K46" s="145" t="e">
        <f>K23-K42</f>
        <v>#REF!</v>
      </c>
      <c r="L46" s="146"/>
      <c r="M46" s="145" t="e">
        <f>M23-M42</f>
        <v>#REF!</v>
      </c>
      <c r="N46" s="146"/>
      <c r="O46" s="145" t="e">
        <f t="shared" si="3"/>
        <v>#REF!</v>
      </c>
      <c r="P46" s="146"/>
      <c r="Q46" s="145" t="e">
        <f t="shared" si="3"/>
        <v>#REF!</v>
      </c>
      <c r="R46" s="146"/>
      <c r="S46" s="145" t="e">
        <f t="shared" si="3"/>
        <v>#REF!</v>
      </c>
      <c r="T46" s="146"/>
      <c r="U46" s="145" t="e">
        <f t="shared" si="3"/>
        <v>#REF!</v>
      </c>
      <c r="V46" s="146"/>
      <c r="W46" s="145" t="e">
        <f t="shared" si="3"/>
        <v>#REF!</v>
      </c>
      <c r="X46" s="146"/>
      <c r="Y46" s="145" t="e">
        <f t="shared" si="3"/>
        <v>#REF!</v>
      </c>
      <c r="Z46" s="146"/>
      <c r="AA46" s="143"/>
      <c r="AB46" s="144"/>
      <c r="AC46" s="143"/>
      <c r="AD46" s="144"/>
      <c r="AE46" s="143"/>
      <c r="AF46" s="144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49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149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150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D49" sqref="D49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178" t="s">
        <v>67</v>
      </c>
      <c r="B1" s="179"/>
      <c r="C1" s="179"/>
      <c r="D1" s="179"/>
      <c r="E1" s="180" t="s">
        <v>0</v>
      </c>
      <c r="F1" s="181"/>
      <c r="G1" s="181"/>
      <c r="H1" s="181"/>
      <c r="J1" s="182" t="s">
        <v>1</v>
      </c>
      <c r="K1" s="179"/>
      <c r="L1" s="1" t="s">
        <v>2</v>
      </c>
      <c r="M1" s="1" t="s">
        <v>3</v>
      </c>
      <c r="N1" s="1" t="s">
        <v>4</v>
      </c>
      <c r="O1" s="182" t="s">
        <v>5</v>
      </c>
      <c r="P1" s="179"/>
      <c r="Q1" s="179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183" t="s">
        <v>7</v>
      </c>
      <c r="F2" s="184"/>
      <c r="G2" s="177" t="s">
        <v>8</v>
      </c>
      <c r="H2" s="177"/>
      <c r="I2" s="175" t="s">
        <v>9</v>
      </c>
      <c r="J2" s="176"/>
      <c r="K2" s="177" t="s">
        <v>10</v>
      </c>
      <c r="L2" s="177"/>
      <c r="M2" s="175" t="s">
        <v>11</v>
      </c>
      <c r="N2" s="176"/>
      <c r="O2" s="177" t="s">
        <v>12</v>
      </c>
      <c r="P2" s="177"/>
      <c r="Q2" s="175" t="s">
        <v>13</v>
      </c>
      <c r="R2" s="176"/>
      <c r="S2" s="177" t="s">
        <v>14</v>
      </c>
      <c r="T2" s="177"/>
      <c r="U2" s="175" t="s">
        <v>15</v>
      </c>
      <c r="V2" s="176"/>
      <c r="W2" s="177" t="s">
        <v>16</v>
      </c>
      <c r="X2" s="177"/>
      <c r="Y2" s="169" t="s">
        <v>17</v>
      </c>
      <c r="Z2" s="170"/>
    </row>
    <row r="3" spans="1:26" ht="18.75">
      <c r="A3" s="7"/>
      <c r="C3" s="173"/>
      <c r="D3" s="174"/>
      <c r="E3" s="166" t="s">
        <v>53</v>
      </c>
      <c r="F3" s="167"/>
      <c r="G3" s="168" t="s">
        <v>54</v>
      </c>
      <c r="H3" s="168"/>
      <c r="I3" s="166" t="s">
        <v>55</v>
      </c>
      <c r="J3" s="167"/>
      <c r="K3" s="168" t="s">
        <v>56</v>
      </c>
      <c r="L3" s="168"/>
      <c r="M3" s="166" t="s">
        <v>57</v>
      </c>
      <c r="N3" s="167"/>
      <c r="O3" s="168">
        <v>26</v>
      </c>
      <c r="P3" s="168"/>
      <c r="Q3" s="166" t="s">
        <v>58</v>
      </c>
      <c r="R3" s="167"/>
      <c r="S3" s="168" t="s">
        <v>59</v>
      </c>
      <c r="T3" s="168"/>
      <c r="U3" s="166" t="s">
        <v>60</v>
      </c>
      <c r="V3" s="167"/>
      <c r="W3" s="168">
        <v>40</v>
      </c>
      <c r="X3" s="168"/>
      <c r="Y3" s="171"/>
      <c r="Z3" s="172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1066</v>
      </c>
      <c r="F5" s="14">
        <v>49245</v>
      </c>
      <c r="G5" s="15">
        <v>54</v>
      </c>
      <c r="H5" s="16">
        <v>10200</v>
      </c>
      <c r="I5" s="13">
        <v>982</v>
      </c>
      <c r="J5" s="14">
        <v>1605844</v>
      </c>
      <c r="K5" s="17">
        <v>970</v>
      </c>
      <c r="L5" s="18">
        <v>196570</v>
      </c>
      <c r="M5" s="13">
        <v>436</v>
      </c>
      <c r="N5" s="87">
        <v>305957</v>
      </c>
      <c r="O5" s="19">
        <v>613</v>
      </c>
      <c r="P5" s="18">
        <v>34935</v>
      </c>
      <c r="Q5" s="13">
        <v>13690</v>
      </c>
      <c r="R5" s="14">
        <v>2025748</v>
      </c>
      <c r="S5" s="19">
        <v>16726</v>
      </c>
      <c r="T5" s="18">
        <v>7254988</v>
      </c>
      <c r="U5" s="13">
        <v>3504</v>
      </c>
      <c r="V5" s="14">
        <v>1453272</v>
      </c>
      <c r="W5" s="13">
        <v>804</v>
      </c>
      <c r="X5" s="18">
        <v>101234</v>
      </c>
      <c r="Y5" s="20">
        <f aca="true" t="shared" si="0" ref="Y5:Y10">+W5+U5+S5+Q5+O5+M5+K5+I5+G5+E5</f>
        <v>38845</v>
      </c>
      <c r="Z5" s="21">
        <f aca="true" t="shared" si="1" ref="Z5:Z10">+X5+V5+T5+R5+P5+N5+L5+J5+H5+F5</f>
        <v>13037993</v>
      </c>
    </row>
    <row r="6" spans="1:26" ht="18.95" customHeight="1">
      <c r="A6" s="7"/>
      <c r="B6" s="22"/>
      <c r="C6" s="106"/>
      <c r="D6" s="112" t="s">
        <v>22</v>
      </c>
      <c r="E6" s="23">
        <v>1082</v>
      </c>
      <c r="F6" s="24">
        <v>131943</v>
      </c>
      <c r="G6" s="25">
        <v>30</v>
      </c>
      <c r="H6" s="26">
        <v>5400</v>
      </c>
      <c r="I6" s="27">
        <v>960</v>
      </c>
      <c r="J6" s="21">
        <v>1017059</v>
      </c>
      <c r="K6" s="25">
        <v>836</v>
      </c>
      <c r="L6" s="26">
        <v>169970</v>
      </c>
      <c r="M6" s="27">
        <v>497</v>
      </c>
      <c r="N6" s="88">
        <v>284130</v>
      </c>
      <c r="O6" s="25">
        <v>453</v>
      </c>
      <c r="P6" s="26">
        <v>19687</v>
      </c>
      <c r="Q6" s="27">
        <v>13582</v>
      </c>
      <c r="R6" s="21">
        <v>2017804</v>
      </c>
      <c r="S6" s="25">
        <v>16621</v>
      </c>
      <c r="T6" s="26">
        <v>7247556</v>
      </c>
      <c r="U6" s="27">
        <v>2276</v>
      </c>
      <c r="V6" s="21">
        <v>557423</v>
      </c>
      <c r="W6" s="27">
        <v>588</v>
      </c>
      <c r="X6" s="26">
        <v>78027</v>
      </c>
      <c r="Y6" s="20">
        <f t="shared" si="0"/>
        <v>36925</v>
      </c>
      <c r="Z6" s="21">
        <f t="shared" si="1"/>
        <v>11528999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1898</v>
      </c>
      <c r="F7" s="36">
        <v>307915</v>
      </c>
      <c r="G7" s="29">
        <v>132</v>
      </c>
      <c r="H7" s="30">
        <v>70438</v>
      </c>
      <c r="I7" s="31">
        <v>1604</v>
      </c>
      <c r="J7" s="32">
        <v>1989267</v>
      </c>
      <c r="K7" s="89">
        <v>1026</v>
      </c>
      <c r="L7" s="30">
        <v>1766614</v>
      </c>
      <c r="M7" s="23">
        <v>894</v>
      </c>
      <c r="N7" s="24">
        <v>259651</v>
      </c>
      <c r="O7" s="33">
        <v>2205</v>
      </c>
      <c r="P7" s="34">
        <v>403505</v>
      </c>
      <c r="Q7" s="23">
        <v>33487</v>
      </c>
      <c r="R7" s="24">
        <v>4672676</v>
      </c>
      <c r="S7" s="33">
        <v>23719</v>
      </c>
      <c r="T7" s="34">
        <v>1717951</v>
      </c>
      <c r="U7" s="23">
        <v>3664</v>
      </c>
      <c r="V7" s="24">
        <v>2121651</v>
      </c>
      <c r="W7" s="23">
        <v>1279</v>
      </c>
      <c r="X7" s="34">
        <v>255677</v>
      </c>
      <c r="Y7" s="31">
        <f t="shared" si="0"/>
        <v>69908</v>
      </c>
      <c r="Z7" s="24">
        <f t="shared" si="1"/>
        <v>13565345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220</v>
      </c>
      <c r="F8" s="14">
        <v>39736</v>
      </c>
      <c r="G8" s="15">
        <v>0</v>
      </c>
      <c r="H8" s="16">
        <v>0</v>
      </c>
      <c r="I8" s="13">
        <v>163</v>
      </c>
      <c r="J8" s="14">
        <v>98960</v>
      </c>
      <c r="K8" s="17">
        <v>0</v>
      </c>
      <c r="L8" s="18">
        <v>0</v>
      </c>
      <c r="M8" s="13">
        <v>6516</v>
      </c>
      <c r="N8" s="87">
        <v>1388480</v>
      </c>
      <c r="O8" s="19">
        <v>0</v>
      </c>
      <c r="P8" s="18">
        <v>0</v>
      </c>
      <c r="Q8" s="13">
        <v>9058</v>
      </c>
      <c r="R8" s="14">
        <v>2074808</v>
      </c>
      <c r="S8" s="19">
        <v>27629</v>
      </c>
      <c r="T8" s="18">
        <v>3469638</v>
      </c>
      <c r="U8" s="13">
        <v>426</v>
      </c>
      <c r="V8" s="14">
        <v>37125</v>
      </c>
      <c r="W8" s="13">
        <v>76</v>
      </c>
      <c r="X8" s="18">
        <v>9983</v>
      </c>
      <c r="Y8" s="13">
        <f t="shared" si="0"/>
        <v>44088</v>
      </c>
      <c r="Z8" s="14">
        <f t="shared" si="1"/>
        <v>7118730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188</v>
      </c>
      <c r="F9" s="24">
        <v>28972</v>
      </c>
      <c r="G9" s="25">
        <v>0</v>
      </c>
      <c r="H9" s="26">
        <v>0</v>
      </c>
      <c r="I9" s="27">
        <v>170</v>
      </c>
      <c r="J9" s="21">
        <v>100739</v>
      </c>
      <c r="K9" s="25">
        <v>0</v>
      </c>
      <c r="L9" s="26">
        <v>0</v>
      </c>
      <c r="M9" s="27">
        <v>5638</v>
      </c>
      <c r="N9" s="88">
        <v>910571</v>
      </c>
      <c r="O9" s="25">
        <v>0</v>
      </c>
      <c r="P9" s="26">
        <v>0</v>
      </c>
      <c r="Q9" s="27">
        <v>8884</v>
      </c>
      <c r="R9" s="21">
        <v>2097886</v>
      </c>
      <c r="S9" s="25">
        <v>28483</v>
      </c>
      <c r="T9" s="26">
        <v>3474204</v>
      </c>
      <c r="U9" s="27">
        <v>824</v>
      </c>
      <c r="V9" s="21">
        <v>71755</v>
      </c>
      <c r="W9" s="27">
        <v>179</v>
      </c>
      <c r="X9" s="26">
        <v>23564</v>
      </c>
      <c r="Y9" s="20">
        <f t="shared" si="0"/>
        <v>44366</v>
      </c>
      <c r="Z9" s="21">
        <f t="shared" si="1"/>
        <v>6707691</v>
      </c>
    </row>
    <row r="10" spans="1:26" ht="18.95" customHeight="1" thickBot="1">
      <c r="A10" s="7"/>
      <c r="B10" s="22"/>
      <c r="C10" s="107"/>
      <c r="D10" s="28" t="s">
        <v>24</v>
      </c>
      <c r="E10" s="35">
        <v>181</v>
      </c>
      <c r="F10" s="36">
        <v>31130</v>
      </c>
      <c r="G10" s="29">
        <v>0</v>
      </c>
      <c r="H10" s="30">
        <v>0</v>
      </c>
      <c r="I10" s="37">
        <v>112</v>
      </c>
      <c r="J10" s="38">
        <v>32942</v>
      </c>
      <c r="K10" s="89">
        <v>14</v>
      </c>
      <c r="L10" s="30">
        <v>218</v>
      </c>
      <c r="M10" s="35">
        <v>7169</v>
      </c>
      <c r="N10" s="36">
        <v>1805342</v>
      </c>
      <c r="O10" s="29">
        <v>0</v>
      </c>
      <c r="P10" s="30">
        <v>0</v>
      </c>
      <c r="Q10" s="35">
        <v>12593</v>
      </c>
      <c r="R10" s="36">
        <v>1407716</v>
      </c>
      <c r="S10" s="29">
        <v>4816</v>
      </c>
      <c r="T10" s="30">
        <v>712795</v>
      </c>
      <c r="U10" s="35">
        <v>1833</v>
      </c>
      <c r="V10" s="36">
        <v>130925</v>
      </c>
      <c r="W10" s="35">
        <v>181</v>
      </c>
      <c r="X10" s="30">
        <v>28900</v>
      </c>
      <c r="Y10" s="37">
        <f t="shared" si="0"/>
        <v>26899</v>
      </c>
      <c r="Z10" s="36">
        <f t="shared" si="1"/>
        <v>4149968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107</v>
      </c>
      <c r="J11" s="14">
        <v>52351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2064</v>
      </c>
      <c r="R11" s="14">
        <v>529060</v>
      </c>
      <c r="S11" s="19">
        <v>0</v>
      </c>
      <c r="T11" s="18">
        <v>0</v>
      </c>
      <c r="U11" s="13">
        <v>3</v>
      </c>
      <c r="V11" s="14">
        <v>680</v>
      </c>
      <c r="W11" s="13">
        <v>0</v>
      </c>
      <c r="X11" s="18">
        <v>0</v>
      </c>
      <c r="Y11" s="13">
        <f>+W11+U11+S11+Q11+O11+M11+K11+I11+G11+E11</f>
        <v>2264</v>
      </c>
      <c r="Z11" s="14">
        <f aca="true" t="shared" si="2" ref="Z11:Z19">+X11+V11+T11+R11+P11+N11+L11+J11+H11+F11</f>
        <v>672091</v>
      </c>
    </row>
    <row r="12" spans="1:26" ht="18.95" customHeight="1">
      <c r="A12" s="7"/>
      <c r="B12" s="7"/>
      <c r="C12" s="106"/>
      <c r="D12" s="103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95</v>
      </c>
      <c r="J12" s="21">
        <v>47703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2225</v>
      </c>
      <c r="R12" s="21">
        <v>522707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3" ref="Y12:Y19">+W12+U12+S12+Q12+O12+M12+K12+I12+G12+E12</f>
        <v>2416</v>
      </c>
      <c r="Z12" s="21">
        <f t="shared" si="2"/>
        <v>661210</v>
      </c>
    </row>
    <row r="13" spans="1:26" ht="18.95" customHeight="1" thickBot="1">
      <c r="A13" s="7"/>
      <c r="B13" s="7"/>
      <c r="C13" s="10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40731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5847</v>
      </c>
      <c r="R13" s="36">
        <v>1612434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3"/>
        <v>6136</v>
      </c>
      <c r="Z13" s="36">
        <f t="shared" si="2"/>
        <v>1870591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</v>
      </c>
      <c r="N14" s="87">
        <v>5017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3"/>
        <v>2</v>
      </c>
      <c r="Z14" s="14">
        <f t="shared" si="2"/>
        <v>5017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838</v>
      </c>
      <c r="N15" s="88">
        <v>64651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3"/>
        <v>838</v>
      </c>
      <c r="Z15" s="24">
        <f t="shared" si="2"/>
        <v>64651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5980</v>
      </c>
      <c r="N16" s="36">
        <v>655257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3"/>
        <v>5980</v>
      </c>
      <c r="Z16" s="36">
        <f t="shared" si="2"/>
        <v>655257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0</v>
      </c>
      <c r="F17" s="14">
        <v>0</v>
      </c>
      <c r="G17" s="19">
        <v>530</v>
      </c>
      <c r="H17" s="18">
        <v>114192</v>
      </c>
      <c r="I17" s="13">
        <v>1284</v>
      </c>
      <c r="J17" s="14">
        <v>162006</v>
      </c>
      <c r="K17" s="19">
        <v>84</v>
      </c>
      <c r="L17" s="18">
        <v>64050</v>
      </c>
      <c r="M17" s="13">
        <v>653</v>
      </c>
      <c r="N17" s="87">
        <v>231965</v>
      </c>
      <c r="O17" s="19">
        <v>4018</v>
      </c>
      <c r="P17" s="18">
        <v>1560232</v>
      </c>
      <c r="Q17" s="13">
        <v>4656</v>
      </c>
      <c r="R17" s="14">
        <v>1084727</v>
      </c>
      <c r="S17" s="19">
        <v>209</v>
      </c>
      <c r="T17" s="18">
        <v>49338</v>
      </c>
      <c r="U17" s="13">
        <v>0</v>
      </c>
      <c r="V17" s="14">
        <v>0</v>
      </c>
      <c r="W17" s="13">
        <v>7964</v>
      </c>
      <c r="X17" s="18">
        <v>1726255</v>
      </c>
      <c r="Y17" s="41">
        <f t="shared" si="3"/>
        <v>19398</v>
      </c>
      <c r="Z17" s="42">
        <f t="shared" si="2"/>
        <v>4992765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62</v>
      </c>
      <c r="F18" s="21">
        <v>15294</v>
      </c>
      <c r="G18" s="25">
        <v>531</v>
      </c>
      <c r="H18" s="26">
        <v>122819</v>
      </c>
      <c r="I18" s="27">
        <v>1290</v>
      </c>
      <c r="J18" s="21">
        <v>163955</v>
      </c>
      <c r="K18" s="25">
        <v>91</v>
      </c>
      <c r="L18" s="26">
        <v>70360</v>
      </c>
      <c r="M18" s="27">
        <v>624</v>
      </c>
      <c r="N18" s="21">
        <v>364501</v>
      </c>
      <c r="O18" s="25">
        <v>4018</v>
      </c>
      <c r="P18" s="26">
        <v>1562845</v>
      </c>
      <c r="Q18" s="27">
        <v>4948</v>
      </c>
      <c r="R18" s="21">
        <v>1217718</v>
      </c>
      <c r="S18" s="25">
        <v>195</v>
      </c>
      <c r="T18" s="26">
        <v>46590</v>
      </c>
      <c r="U18" s="27">
        <v>10</v>
      </c>
      <c r="V18" s="21">
        <v>2200</v>
      </c>
      <c r="W18" s="27">
        <v>8165</v>
      </c>
      <c r="X18" s="26">
        <v>1719393</v>
      </c>
      <c r="Y18" s="23">
        <f t="shared" si="3"/>
        <v>19934</v>
      </c>
      <c r="Z18" s="24">
        <f t="shared" si="2"/>
        <v>5285675</v>
      </c>
    </row>
    <row r="19" spans="1:26" ht="18.95" customHeight="1" thickBot="1">
      <c r="A19" s="7"/>
      <c r="B19" s="22"/>
      <c r="C19" s="107"/>
      <c r="D19" s="43" t="s">
        <v>24</v>
      </c>
      <c r="E19" s="23">
        <v>325</v>
      </c>
      <c r="F19" s="24">
        <v>75949</v>
      </c>
      <c r="G19" s="33">
        <v>541</v>
      </c>
      <c r="H19" s="34">
        <v>116993</v>
      </c>
      <c r="I19" s="23">
        <v>283</v>
      </c>
      <c r="J19" s="24">
        <v>120456</v>
      </c>
      <c r="K19" s="90">
        <v>198</v>
      </c>
      <c r="L19" s="34">
        <v>153570</v>
      </c>
      <c r="M19" s="23">
        <v>1386</v>
      </c>
      <c r="N19" s="24">
        <v>403919</v>
      </c>
      <c r="O19" s="33">
        <v>2049</v>
      </c>
      <c r="P19" s="34">
        <v>786003</v>
      </c>
      <c r="Q19" s="23">
        <v>7688</v>
      </c>
      <c r="R19" s="24">
        <v>2253847</v>
      </c>
      <c r="S19" s="33">
        <v>132</v>
      </c>
      <c r="T19" s="34">
        <v>42596</v>
      </c>
      <c r="U19" s="23">
        <v>66</v>
      </c>
      <c r="V19" s="24">
        <v>14520</v>
      </c>
      <c r="W19" s="23">
        <v>8480</v>
      </c>
      <c r="X19" s="34">
        <v>1918120</v>
      </c>
      <c r="Y19" s="35">
        <f t="shared" si="3"/>
        <v>21148</v>
      </c>
      <c r="Z19" s="36">
        <f t="shared" si="2"/>
        <v>5885973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f>+E17+E14+E11+E8+E5</f>
        <v>1286</v>
      </c>
      <c r="F20" s="14">
        <f aca="true" t="shared" si="4" ref="E20:Z21">+F17+F14+F11+F8+F5</f>
        <v>88981</v>
      </c>
      <c r="G20" s="19">
        <f aca="true" t="shared" si="5" ref="G20:Z20">+G17+G14+G11+G8+G5</f>
        <v>659</v>
      </c>
      <c r="H20" s="18">
        <f t="shared" si="5"/>
        <v>199392</v>
      </c>
      <c r="I20" s="13">
        <f t="shared" si="5"/>
        <v>2536</v>
      </c>
      <c r="J20" s="14">
        <f t="shared" si="5"/>
        <v>1919161</v>
      </c>
      <c r="K20" s="19">
        <f t="shared" si="5"/>
        <v>1054</v>
      </c>
      <c r="L20" s="18">
        <f t="shared" si="5"/>
        <v>260620</v>
      </c>
      <c r="M20" s="13">
        <f t="shared" si="5"/>
        <v>7622</v>
      </c>
      <c r="N20" s="14">
        <f t="shared" si="5"/>
        <v>1946419</v>
      </c>
      <c r="O20" s="19">
        <f t="shared" si="5"/>
        <v>4631</v>
      </c>
      <c r="P20" s="18">
        <f t="shared" si="5"/>
        <v>1595167</v>
      </c>
      <c r="Q20" s="13">
        <f t="shared" si="5"/>
        <v>29468</v>
      </c>
      <c r="R20" s="14">
        <f t="shared" si="5"/>
        <v>5714343</v>
      </c>
      <c r="S20" s="19">
        <f t="shared" si="5"/>
        <v>44564</v>
      </c>
      <c r="T20" s="18">
        <f t="shared" si="5"/>
        <v>10773964</v>
      </c>
      <c r="U20" s="13">
        <f t="shared" si="5"/>
        <v>3933</v>
      </c>
      <c r="V20" s="14">
        <f t="shared" si="5"/>
        <v>1491077</v>
      </c>
      <c r="W20" s="13">
        <f t="shared" si="5"/>
        <v>8844</v>
      </c>
      <c r="X20" s="18">
        <f t="shared" si="5"/>
        <v>1837472</v>
      </c>
      <c r="Y20" s="31">
        <f t="shared" si="5"/>
        <v>104597</v>
      </c>
      <c r="Z20" s="32">
        <f t="shared" si="5"/>
        <v>25826596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f t="shared" si="4"/>
        <v>1332</v>
      </c>
      <c r="F21" s="21">
        <f t="shared" si="4"/>
        <v>176209</v>
      </c>
      <c r="G21" s="25">
        <f t="shared" si="4"/>
        <v>636</v>
      </c>
      <c r="H21" s="26">
        <f t="shared" si="4"/>
        <v>203219</v>
      </c>
      <c r="I21" s="27">
        <f t="shared" si="4"/>
        <v>2515</v>
      </c>
      <c r="J21" s="21">
        <f t="shared" si="4"/>
        <v>1329456</v>
      </c>
      <c r="K21" s="25">
        <f t="shared" si="4"/>
        <v>927</v>
      </c>
      <c r="L21" s="26">
        <f t="shared" si="4"/>
        <v>240330</v>
      </c>
      <c r="M21" s="27">
        <f t="shared" si="4"/>
        <v>7612</v>
      </c>
      <c r="N21" s="21">
        <f t="shared" si="4"/>
        <v>1638853</v>
      </c>
      <c r="O21" s="25">
        <f t="shared" si="4"/>
        <v>4471</v>
      </c>
      <c r="P21" s="26">
        <f t="shared" si="4"/>
        <v>1582532</v>
      </c>
      <c r="Q21" s="27">
        <f t="shared" si="4"/>
        <v>29639</v>
      </c>
      <c r="R21" s="21">
        <f t="shared" si="4"/>
        <v>5856115</v>
      </c>
      <c r="S21" s="25">
        <f t="shared" si="4"/>
        <v>45299</v>
      </c>
      <c r="T21" s="26">
        <f t="shared" si="4"/>
        <v>10768350</v>
      </c>
      <c r="U21" s="27">
        <f t="shared" si="4"/>
        <v>3116</v>
      </c>
      <c r="V21" s="21">
        <f t="shared" si="4"/>
        <v>632178</v>
      </c>
      <c r="W21" s="27">
        <f t="shared" si="4"/>
        <v>8932</v>
      </c>
      <c r="X21" s="26">
        <f t="shared" si="4"/>
        <v>1820984</v>
      </c>
      <c r="Y21" s="23">
        <f t="shared" si="4"/>
        <v>104479</v>
      </c>
      <c r="Z21" s="24">
        <f t="shared" si="4"/>
        <v>24248226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f aca="true" t="shared" si="6" ref="E22:Z22">+E19+E16+E13+E10+E7</f>
        <v>2404</v>
      </c>
      <c r="F22" s="24">
        <f t="shared" si="6"/>
        <v>414994</v>
      </c>
      <c r="G22" s="33">
        <f t="shared" si="6"/>
        <v>868</v>
      </c>
      <c r="H22" s="34">
        <f t="shared" si="6"/>
        <v>382431</v>
      </c>
      <c r="I22" s="23">
        <f t="shared" si="6"/>
        <v>2044</v>
      </c>
      <c r="J22" s="24">
        <f t="shared" si="6"/>
        <v>2183396</v>
      </c>
      <c r="K22" s="33">
        <f t="shared" si="6"/>
        <v>1238</v>
      </c>
      <c r="L22" s="34">
        <f t="shared" si="6"/>
        <v>1920402</v>
      </c>
      <c r="M22" s="23">
        <f t="shared" si="6"/>
        <v>15448</v>
      </c>
      <c r="N22" s="24">
        <f t="shared" si="6"/>
        <v>3143169</v>
      </c>
      <c r="O22" s="33">
        <f t="shared" si="6"/>
        <v>4254</v>
      </c>
      <c r="P22" s="34">
        <f t="shared" si="6"/>
        <v>1189508</v>
      </c>
      <c r="Q22" s="23">
        <f t="shared" si="6"/>
        <v>59615</v>
      </c>
      <c r="R22" s="24">
        <f t="shared" si="6"/>
        <v>9946673</v>
      </c>
      <c r="S22" s="33">
        <f t="shared" si="6"/>
        <v>28667</v>
      </c>
      <c r="T22" s="34">
        <f t="shared" si="6"/>
        <v>2473342</v>
      </c>
      <c r="U22" s="23">
        <f t="shared" si="6"/>
        <v>5593</v>
      </c>
      <c r="V22" s="24">
        <f t="shared" si="6"/>
        <v>2270522</v>
      </c>
      <c r="W22" s="23">
        <f t="shared" si="6"/>
        <v>9940</v>
      </c>
      <c r="X22" s="34">
        <f t="shared" si="6"/>
        <v>2202697</v>
      </c>
      <c r="Y22" s="23">
        <f t="shared" si="6"/>
        <v>130071</v>
      </c>
      <c r="Z22" s="24">
        <f t="shared" si="6"/>
        <v>26127134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62">
        <f>(E20+E21)/(E22+E41)*100</f>
        <v>53.93489905232798</v>
      </c>
      <c r="F23" s="163"/>
      <c r="G23" s="162">
        <f>(G20+G21)/(G22+G41)*100</f>
        <v>75.59836544074723</v>
      </c>
      <c r="H23" s="163"/>
      <c r="I23" s="162">
        <f>(I20+I21)/(I22+I41)*100</f>
        <v>124.19473813621835</v>
      </c>
      <c r="J23" s="163"/>
      <c r="K23" s="162">
        <f>(K20+K21)/(K22+K41)*100</f>
        <v>84.33375904640272</v>
      </c>
      <c r="L23" s="163"/>
      <c r="M23" s="162">
        <f>(M20+M21)/(M22+M41)*100</f>
        <v>49.323318008159035</v>
      </c>
      <c r="N23" s="163"/>
      <c r="O23" s="162">
        <f>(O20+O21)/(O22+O41)*100</f>
        <v>109.0321034978438</v>
      </c>
      <c r="P23" s="163"/>
      <c r="Q23" s="162">
        <f>(Q20+Q21)/(Q22+Q41)*100</f>
        <v>49.502935486302455</v>
      </c>
      <c r="R23" s="163"/>
      <c r="S23" s="162">
        <f>(S20+S21)/(S22+S41)*100</f>
        <v>154.75210525409426</v>
      </c>
      <c r="T23" s="163"/>
      <c r="U23" s="162">
        <f>(U20+U21)/(U22+U41)*100</f>
        <v>67.98148326743177</v>
      </c>
      <c r="V23" s="163"/>
      <c r="W23" s="162">
        <f>(W20+W21)/(W22+W41)*100</f>
        <v>89.0224358974359</v>
      </c>
      <c r="X23" s="163"/>
      <c r="Y23" s="162">
        <f>(Y20+Y21)/(Y22+Y41)*100</f>
        <v>82.28873160442876</v>
      </c>
      <c r="Z23" s="163"/>
    </row>
    <row r="24" spans="1:26" ht="18.95" customHeight="1">
      <c r="A24" s="7"/>
      <c r="B24" s="22"/>
      <c r="C24" s="45" t="s">
        <v>39</v>
      </c>
      <c r="D24" s="43" t="s">
        <v>40</v>
      </c>
      <c r="E24" s="164">
        <v>172626</v>
      </c>
      <c r="F24" s="165"/>
      <c r="G24" s="158">
        <v>440589</v>
      </c>
      <c r="H24" s="159"/>
      <c r="I24" s="160">
        <v>1068198</v>
      </c>
      <c r="J24" s="161"/>
      <c r="K24" s="158">
        <v>1551213</v>
      </c>
      <c r="L24" s="159"/>
      <c r="M24" s="160">
        <v>203466</v>
      </c>
      <c r="N24" s="161"/>
      <c r="O24" s="158">
        <v>279621</v>
      </c>
      <c r="P24" s="159"/>
      <c r="Q24" s="160">
        <v>166848</v>
      </c>
      <c r="R24" s="161"/>
      <c r="S24" s="158">
        <v>86278</v>
      </c>
      <c r="T24" s="159"/>
      <c r="U24" s="160">
        <v>405958</v>
      </c>
      <c r="V24" s="161"/>
      <c r="W24" s="158">
        <v>221599</v>
      </c>
      <c r="X24" s="159"/>
      <c r="Y24" s="160">
        <v>200868</v>
      </c>
      <c r="Z24" s="16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1.8482213560286305</v>
      </c>
      <c r="F25" s="49"/>
      <c r="G25" s="50">
        <f>G22/Y22*100</f>
        <v>0.6673278440236486</v>
      </c>
      <c r="H25" s="51"/>
      <c r="I25" s="48">
        <f>I22/Y22*100</f>
        <v>1.5714494391524627</v>
      </c>
      <c r="J25" s="49"/>
      <c r="K25" s="50">
        <f>K22/Y22*100</f>
        <v>0.951787869701932</v>
      </c>
      <c r="L25" s="51"/>
      <c r="M25" s="48">
        <f>M22/Y22*100</f>
        <v>11.876590477508438</v>
      </c>
      <c r="N25" s="49"/>
      <c r="O25" s="50">
        <f>O22/Y22*100</f>
        <v>3.2705214844200476</v>
      </c>
      <c r="P25" s="51"/>
      <c r="Q25" s="48">
        <f>Q22/Y22*100</f>
        <v>45.83266062381315</v>
      </c>
      <c r="R25" s="49"/>
      <c r="S25" s="50">
        <f>S22/Y22*100</f>
        <v>22.03950150302527</v>
      </c>
      <c r="T25" s="51"/>
      <c r="U25" s="48">
        <f>U22/Y22*100</f>
        <v>4.299959253023348</v>
      </c>
      <c r="V25" s="49"/>
      <c r="W25" s="50">
        <f>W22/Y22*100</f>
        <v>7.641980149303072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155" t="s">
        <v>42</v>
      </c>
      <c r="C27" s="4" t="s">
        <v>43</v>
      </c>
      <c r="D27" s="54" t="s">
        <v>21</v>
      </c>
      <c r="E27" s="13">
        <v>1197</v>
      </c>
      <c r="F27" s="14">
        <v>92365</v>
      </c>
      <c r="G27" s="19">
        <v>649</v>
      </c>
      <c r="H27" s="18">
        <v>255834</v>
      </c>
      <c r="I27" s="13">
        <v>2059</v>
      </c>
      <c r="J27" s="14">
        <v>943429</v>
      </c>
      <c r="K27" s="19">
        <v>31</v>
      </c>
      <c r="L27" s="18">
        <v>18266</v>
      </c>
      <c r="M27" s="13">
        <v>3689</v>
      </c>
      <c r="N27" s="14">
        <v>1045420</v>
      </c>
      <c r="O27" s="19">
        <v>4168</v>
      </c>
      <c r="P27" s="18">
        <v>1408494</v>
      </c>
      <c r="Q27" s="13">
        <v>22201</v>
      </c>
      <c r="R27" s="14">
        <v>4429180</v>
      </c>
      <c r="S27" s="19">
        <v>40953</v>
      </c>
      <c r="T27" s="18">
        <v>10090499</v>
      </c>
      <c r="U27" s="13">
        <v>3076</v>
      </c>
      <c r="V27" s="14">
        <v>841081</v>
      </c>
      <c r="W27" s="19">
        <v>10903</v>
      </c>
      <c r="X27" s="18">
        <v>2065512</v>
      </c>
      <c r="Y27" s="55">
        <f>+W27+U27+S27+Q27+O27+M27+K27+I27+G27+E27</f>
        <v>88926</v>
      </c>
      <c r="Z27" s="56">
        <f aca="true" t="shared" si="7" ref="Z27:Z29">+X27+V27+T27+R27+P27+N27+L27+J27+H27+F27</f>
        <v>21190080</v>
      </c>
    </row>
    <row r="28" spans="1:26" ht="18.95" customHeight="1">
      <c r="A28" s="22"/>
      <c r="B28" s="156"/>
      <c r="C28" s="7"/>
      <c r="D28" s="57" t="s">
        <v>22</v>
      </c>
      <c r="E28" s="27">
        <v>1146</v>
      </c>
      <c r="F28" s="21">
        <v>96447</v>
      </c>
      <c r="G28" s="25">
        <v>660</v>
      </c>
      <c r="H28" s="26">
        <v>278974</v>
      </c>
      <c r="I28" s="27">
        <v>2043</v>
      </c>
      <c r="J28" s="21">
        <v>871729</v>
      </c>
      <c r="K28" s="25">
        <v>140</v>
      </c>
      <c r="L28" s="26">
        <v>58958</v>
      </c>
      <c r="M28" s="27">
        <v>4682</v>
      </c>
      <c r="N28" s="21">
        <v>1165533</v>
      </c>
      <c r="O28" s="25">
        <v>4260</v>
      </c>
      <c r="P28" s="26">
        <v>1451979</v>
      </c>
      <c r="Q28" s="27">
        <v>22741</v>
      </c>
      <c r="R28" s="21">
        <v>4682330</v>
      </c>
      <c r="S28" s="25">
        <v>40400</v>
      </c>
      <c r="T28" s="26">
        <v>10122011</v>
      </c>
      <c r="U28" s="27">
        <v>3526</v>
      </c>
      <c r="V28" s="21">
        <v>912478</v>
      </c>
      <c r="W28" s="25">
        <v>11635</v>
      </c>
      <c r="X28" s="26">
        <v>1866954</v>
      </c>
      <c r="Y28" s="58">
        <f aca="true" t="shared" si="8" ref="Y28:Y29">+W28+U28+S28+Q28+O28+M28+K28+I28+G28+E28</f>
        <v>91233</v>
      </c>
      <c r="Z28" s="59">
        <f t="shared" si="7"/>
        <v>21507393</v>
      </c>
    </row>
    <row r="29" spans="1:26" ht="18.95" customHeight="1">
      <c r="A29" s="22"/>
      <c r="B29" s="156"/>
      <c r="C29" s="7"/>
      <c r="D29" s="57" t="s">
        <v>24</v>
      </c>
      <c r="E29" s="27">
        <v>1846</v>
      </c>
      <c r="F29" s="21">
        <v>227520</v>
      </c>
      <c r="G29" s="25">
        <v>1539</v>
      </c>
      <c r="H29" s="26">
        <v>504891</v>
      </c>
      <c r="I29" s="27">
        <v>2300</v>
      </c>
      <c r="J29" s="21">
        <v>2414906</v>
      </c>
      <c r="K29" s="25">
        <v>432</v>
      </c>
      <c r="L29" s="26">
        <v>146414</v>
      </c>
      <c r="M29" s="27">
        <v>10047</v>
      </c>
      <c r="N29" s="21">
        <v>2363414</v>
      </c>
      <c r="O29" s="25">
        <v>4322</v>
      </c>
      <c r="P29" s="26">
        <v>1295952</v>
      </c>
      <c r="Q29" s="27">
        <v>64872</v>
      </c>
      <c r="R29" s="21">
        <v>12338743</v>
      </c>
      <c r="S29" s="25">
        <v>26259</v>
      </c>
      <c r="T29" s="26">
        <v>2225821</v>
      </c>
      <c r="U29" s="27">
        <v>6765</v>
      </c>
      <c r="V29" s="21">
        <v>2320224</v>
      </c>
      <c r="W29" s="25">
        <v>14616</v>
      </c>
      <c r="X29" s="26">
        <v>2071582</v>
      </c>
      <c r="Y29" s="58">
        <f t="shared" si="8"/>
        <v>132998</v>
      </c>
      <c r="Z29" s="59">
        <f t="shared" si="7"/>
        <v>25909467</v>
      </c>
    </row>
    <row r="30" spans="1:26" ht="18.95" customHeight="1" thickBot="1">
      <c r="A30" s="22" t="s">
        <v>29</v>
      </c>
      <c r="B30" s="156"/>
      <c r="C30" s="7"/>
      <c r="D30" s="60" t="s">
        <v>44</v>
      </c>
      <c r="E30" s="153">
        <v>64.4</v>
      </c>
      <c r="F30" s="154"/>
      <c r="G30" s="153">
        <v>42.4</v>
      </c>
      <c r="H30" s="154"/>
      <c r="I30" s="153">
        <v>89.5</v>
      </c>
      <c r="J30" s="154"/>
      <c r="K30" s="153">
        <v>17.6</v>
      </c>
      <c r="L30" s="154"/>
      <c r="M30" s="153">
        <v>39.7</v>
      </c>
      <c r="N30" s="154"/>
      <c r="O30" s="153">
        <v>96.5</v>
      </c>
      <c r="P30" s="154"/>
      <c r="Q30" s="153">
        <v>34.5</v>
      </c>
      <c r="R30" s="154"/>
      <c r="S30" s="153">
        <v>156.6</v>
      </c>
      <c r="T30" s="154"/>
      <c r="U30" s="153">
        <v>47.2</v>
      </c>
      <c r="V30" s="154"/>
      <c r="W30" s="153">
        <v>75.2</v>
      </c>
      <c r="X30" s="154"/>
      <c r="Y30" s="153">
        <v>67.1</v>
      </c>
      <c r="Z30" s="154"/>
    </row>
    <row r="31" spans="1:26" ht="18.95" customHeight="1">
      <c r="A31" s="22"/>
      <c r="B31" s="156"/>
      <c r="C31" s="4" t="s">
        <v>45</v>
      </c>
      <c r="D31" s="105" t="s">
        <v>21</v>
      </c>
      <c r="E31" s="124">
        <f>E20-E27</f>
        <v>89</v>
      </c>
      <c r="F31" s="125">
        <f aca="true" t="shared" si="9" ref="F31:Z33">F20-F27</f>
        <v>-3384</v>
      </c>
      <c r="G31" s="126">
        <f t="shared" si="9"/>
        <v>10</v>
      </c>
      <c r="H31" s="127">
        <f t="shared" si="9"/>
        <v>-56442</v>
      </c>
      <c r="I31" s="124">
        <f t="shared" si="9"/>
        <v>477</v>
      </c>
      <c r="J31" s="125">
        <f t="shared" si="9"/>
        <v>975732</v>
      </c>
      <c r="K31" s="126">
        <f t="shared" si="9"/>
        <v>1023</v>
      </c>
      <c r="L31" s="127">
        <f t="shared" si="9"/>
        <v>242354</v>
      </c>
      <c r="M31" s="124">
        <f t="shared" si="9"/>
        <v>3933</v>
      </c>
      <c r="N31" s="125">
        <f t="shared" si="9"/>
        <v>900999</v>
      </c>
      <c r="O31" s="126">
        <f t="shared" si="9"/>
        <v>463</v>
      </c>
      <c r="P31" s="127">
        <f t="shared" si="9"/>
        <v>186673</v>
      </c>
      <c r="Q31" s="124">
        <f t="shared" si="9"/>
        <v>7267</v>
      </c>
      <c r="R31" s="125">
        <f t="shared" si="9"/>
        <v>1285163</v>
      </c>
      <c r="S31" s="126">
        <f t="shared" si="9"/>
        <v>3611</v>
      </c>
      <c r="T31" s="127">
        <f t="shared" si="9"/>
        <v>683465</v>
      </c>
      <c r="U31" s="124">
        <f t="shared" si="9"/>
        <v>857</v>
      </c>
      <c r="V31" s="125">
        <f t="shared" si="9"/>
        <v>649996</v>
      </c>
      <c r="W31" s="126">
        <f t="shared" si="9"/>
        <v>-2059</v>
      </c>
      <c r="X31" s="127">
        <f t="shared" si="9"/>
        <v>-228040</v>
      </c>
      <c r="Y31" s="124">
        <f t="shared" si="9"/>
        <v>15671</v>
      </c>
      <c r="Z31" s="125">
        <f t="shared" si="9"/>
        <v>4636516</v>
      </c>
    </row>
    <row r="32" spans="1:26" ht="18.95" customHeight="1">
      <c r="A32" s="22" t="s">
        <v>46</v>
      </c>
      <c r="B32" s="156"/>
      <c r="C32" s="7"/>
      <c r="D32" s="112" t="s">
        <v>22</v>
      </c>
      <c r="E32" s="128">
        <f aca="true" t="shared" si="10" ref="E32:T33">E21-E28</f>
        <v>186</v>
      </c>
      <c r="F32" s="129">
        <f t="shared" si="10"/>
        <v>79762</v>
      </c>
      <c r="G32" s="130">
        <f t="shared" si="10"/>
        <v>-24</v>
      </c>
      <c r="H32" s="131">
        <f t="shared" si="10"/>
        <v>-75755</v>
      </c>
      <c r="I32" s="128">
        <f t="shared" si="10"/>
        <v>472</v>
      </c>
      <c r="J32" s="129">
        <f t="shared" si="10"/>
        <v>457727</v>
      </c>
      <c r="K32" s="130">
        <f t="shared" si="10"/>
        <v>787</v>
      </c>
      <c r="L32" s="131">
        <f t="shared" si="10"/>
        <v>181372</v>
      </c>
      <c r="M32" s="128">
        <f t="shared" si="10"/>
        <v>2930</v>
      </c>
      <c r="N32" s="129">
        <f t="shared" si="10"/>
        <v>473320</v>
      </c>
      <c r="O32" s="130">
        <f t="shared" si="10"/>
        <v>211</v>
      </c>
      <c r="P32" s="131">
        <f t="shared" si="10"/>
        <v>130553</v>
      </c>
      <c r="Q32" s="128">
        <f t="shared" si="10"/>
        <v>6898</v>
      </c>
      <c r="R32" s="129">
        <f t="shared" si="10"/>
        <v>1173785</v>
      </c>
      <c r="S32" s="130">
        <f t="shared" si="10"/>
        <v>4899</v>
      </c>
      <c r="T32" s="131">
        <f t="shared" si="10"/>
        <v>646339</v>
      </c>
      <c r="U32" s="128">
        <f t="shared" si="9"/>
        <v>-410</v>
      </c>
      <c r="V32" s="129">
        <f t="shared" si="9"/>
        <v>-280300</v>
      </c>
      <c r="W32" s="130">
        <f t="shared" si="9"/>
        <v>-2703</v>
      </c>
      <c r="X32" s="131">
        <f t="shared" si="9"/>
        <v>-45970</v>
      </c>
      <c r="Y32" s="128">
        <f t="shared" si="9"/>
        <v>13246</v>
      </c>
      <c r="Z32" s="129">
        <f t="shared" si="9"/>
        <v>2740833</v>
      </c>
    </row>
    <row r="33" spans="1:26" ht="18.95" customHeight="1">
      <c r="A33" s="22"/>
      <c r="B33" s="156"/>
      <c r="C33" s="7"/>
      <c r="D33" s="112" t="s">
        <v>24</v>
      </c>
      <c r="E33" s="128">
        <f t="shared" si="10"/>
        <v>558</v>
      </c>
      <c r="F33" s="129">
        <f t="shared" si="9"/>
        <v>187474</v>
      </c>
      <c r="G33" s="130">
        <f t="shared" si="9"/>
        <v>-671</v>
      </c>
      <c r="H33" s="131">
        <f t="shared" si="9"/>
        <v>-122460</v>
      </c>
      <c r="I33" s="128">
        <f t="shared" si="9"/>
        <v>-256</v>
      </c>
      <c r="J33" s="129">
        <f t="shared" si="9"/>
        <v>-231510</v>
      </c>
      <c r="K33" s="130">
        <f t="shared" si="9"/>
        <v>806</v>
      </c>
      <c r="L33" s="131">
        <f t="shared" si="9"/>
        <v>1773988</v>
      </c>
      <c r="M33" s="128">
        <f t="shared" si="9"/>
        <v>5401</v>
      </c>
      <c r="N33" s="129">
        <f t="shared" si="9"/>
        <v>779755</v>
      </c>
      <c r="O33" s="130">
        <f t="shared" si="9"/>
        <v>-68</v>
      </c>
      <c r="P33" s="131">
        <f t="shared" si="9"/>
        <v>-106444</v>
      </c>
      <c r="Q33" s="128">
        <f t="shared" si="9"/>
        <v>-5257</v>
      </c>
      <c r="R33" s="129">
        <f t="shared" si="9"/>
        <v>-2392070</v>
      </c>
      <c r="S33" s="130">
        <f t="shared" si="9"/>
        <v>2408</v>
      </c>
      <c r="T33" s="131">
        <f t="shared" si="9"/>
        <v>247521</v>
      </c>
      <c r="U33" s="128">
        <f t="shared" si="9"/>
        <v>-1172</v>
      </c>
      <c r="V33" s="129">
        <f t="shared" si="9"/>
        <v>-49702</v>
      </c>
      <c r="W33" s="130">
        <f t="shared" si="9"/>
        <v>-4676</v>
      </c>
      <c r="X33" s="131">
        <f t="shared" si="9"/>
        <v>131115</v>
      </c>
      <c r="Y33" s="128">
        <f t="shared" si="9"/>
        <v>-2927</v>
      </c>
      <c r="Z33" s="129">
        <f t="shared" si="9"/>
        <v>217667</v>
      </c>
    </row>
    <row r="34" spans="1:26" ht="18.95" customHeight="1" thickBot="1">
      <c r="A34" s="22" t="s">
        <v>47</v>
      </c>
      <c r="B34" s="156"/>
      <c r="C34" s="69"/>
      <c r="D34" s="28" t="s">
        <v>44</v>
      </c>
      <c r="E34" s="147">
        <f>+E23-E30</f>
        <v>-10.465100947672028</v>
      </c>
      <c r="F34" s="146"/>
      <c r="G34" s="151">
        <f aca="true" t="shared" si="11" ref="G34">+G23-G30</f>
        <v>33.19836544074723</v>
      </c>
      <c r="H34" s="152"/>
      <c r="I34" s="147">
        <f aca="true" t="shared" si="12" ref="I34">+I23-I30</f>
        <v>34.69473813621835</v>
      </c>
      <c r="J34" s="146"/>
      <c r="K34" s="151">
        <f aca="true" t="shared" si="13" ref="K34">+K23-K30</f>
        <v>66.73375904640272</v>
      </c>
      <c r="L34" s="152"/>
      <c r="M34" s="147">
        <f aca="true" t="shared" si="14" ref="M34">+M23-M30</f>
        <v>9.623318008159032</v>
      </c>
      <c r="N34" s="146"/>
      <c r="O34" s="151">
        <f aca="true" t="shared" si="15" ref="O34">+O23-O30</f>
        <v>12.532103497843806</v>
      </c>
      <c r="P34" s="152"/>
      <c r="Q34" s="147">
        <f aca="true" t="shared" si="16" ref="Q34">+Q23-Q30</f>
        <v>15.002935486302455</v>
      </c>
      <c r="R34" s="146"/>
      <c r="S34" s="151">
        <f aca="true" t="shared" si="17" ref="S34">+S23-S30</f>
        <v>-1.8478947459057338</v>
      </c>
      <c r="T34" s="152"/>
      <c r="U34" s="147">
        <f aca="true" t="shared" si="18" ref="U34">+U23-U30</f>
        <v>20.781483267431767</v>
      </c>
      <c r="V34" s="146"/>
      <c r="W34" s="151">
        <f aca="true" t="shared" si="19" ref="W34">+W23-W30</f>
        <v>13.822435897435895</v>
      </c>
      <c r="X34" s="152"/>
      <c r="Y34" s="147">
        <f aca="true" t="shared" si="20" ref="Y34">+Y23-Y30</f>
        <v>15.188731604428767</v>
      </c>
      <c r="Z34" s="146"/>
    </row>
    <row r="35" spans="1:26" ht="18.95" customHeight="1">
      <c r="A35" s="22"/>
      <c r="B35" s="156"/>
      <c r="C35" s="7" t="s">
        <v>48</v>
      </c>
      <c r="D35" s="70" t="s">
        <v>21</v>
      </c>
      <c r="E35" s="71">
        <f aca="true" t="shared" si="21" ref="E35:Z37">E20/E27*100</f>
        <v>107.43525480367586</v>
      </c>
      <c r="F35" s="72">
        <f t="shared" si="21"/>
        <v>96.33627456287554</v>
      </c>
      <c r="G35" s="73">
        <f t="shared" si="21"/>
        <v>101.54083204930662</v>
      </c>
      <c r="H35" s="74">
        <f t="shared" si="21"/>
        <v>77.93803794648092</v>
      </c>
      <c r="I35" s="71">
        <f t="shared" si="21"/>
        <v>123.1665857212239</v>
      </c>
      <c r="J35" s="72">
        <f t="shared" si="21"/>
        <v>203.42399905027298</v>
      </c>
      <c r="K35" s="73">
        <f t="shared" si="21"/>
        <v>3400</v>
      </c>
      <c r="L35" s="74">
        <f t="shared" si="21"/>
        <v>1426.80389795248</v>
      </c>
      <c r="M35" s="71">
        <f t="shared" si="21"/>
        <v>206.61425860666847</v>
      </c>
      <c r="N35" s="72">
        <f t="shared" si="21"/>
        <v>186.18536090757783</v>
      </c>
      <c r="O35" s="73">
        <f t="shared" si="21"/>
        <v>111.10844529750479</v>
      </c>
      <c r="P35" s="74">
        <f t="shared" si="21"/>
        <v>113.25337559123432</v>
      </c>
      <c r="Q35" s="71">
        <f t="shared" si="21"/>
        <v>132.73275978559525</v>
      </c>
      <c r="R35" s="72">
        <f t="shared" si="21"/>
        <v>129.01582234183303</v>
      </c>
      <c r="S35" s="73">
        <f t="shared" si="21"/>
        <v>108.81742485288012</v>
      </c>
      <c r="T35" s="74">
        <f t="shared" si="21"/>
        <v>106.77335184315464</v>
      </c>
      <c r="U35" s="71">
        <f t="shared" si="21"/>
        <v>127.86085825747723</v>
      </c>
      <c r="V35" s="72">
        <f t="shared" si="21"/>
        <v>177.28102287413458</v>
      </c>
      <c r="W35" s="73">
        <f t="shared" si="21"/>
        <v>81.11528936989819</v>
      </c>
      <c r="X35" s="74">
        <f t="shared" si="21"/>
        <v>88.95963809457413</v>
      </c>
      <c r="Y35" s="71">
        <f t="shared" si="21"/>
        <v>117.62251759890245</v>
      </c>
      <c r="Z35" s="72">
        <f t="shared" si="21"/>
        <v>121.88059695857685</v>
      </c>
    </row>
    <row r="36" spans="1:26" ht="18.95" customHeight="1">
      <c r="A36" s="22" t="s">
        <v>49</v>
      </c>
      <c r="B36" s="156"/>
      <c r="C36" s="7" t="s">
        <v>62</v>
      </c>
      <c r="D36" s="60" t="s">
        <v>22</v>
      </c>
      <c r="E36" s="75">
        <f t="shared" si="21"/>
        <v>116.2303664921466</v>
      </c>
      <c r="F36" s="76">
        <f t="shared" si="21"/>
        <v>182.70034319367113</v>
      </c>
      <c r="G36" s="77">
        <f t="shared" si="21"/>
        <v>96.36363636363636</v>
      </c>
      <c r="H36" s="78">
        <f t="shared" si="21"/>
        <v>72.8451396904371</v>
      </c>
      <c r="I36" s="75">
        <f t="shared" si="21"/>
        <v>123.10327949094469</v>
      </c>
      <c r="J36" s="76">
        <f t="shared" si="21"/>
        <v>152.5079468504547</v>
      </c>
      <c r="K36" s="77">
        <f t="shared" si="21"/>
        <v>662.1428571428571</v>
      </c>
      <c r="L36" s="78">
        <f t="shared" si="21"/>
        <v>407.6291597408325</v>
      </c>
      <c r="M36" s="75">
        <f t="shared" si="21"/>
        <v>162.58009397693294</v>
      </c>
      <c r="N36" s="76">
        <f t="shared" si="21"/>
        <v>140.6097467853763</v>
      </c>
      <c r="O36" s="77">
        <f t="shared" si="21"/>
        <v>104.95305164319248</v>
      </c>
      <c r="P36" s="78">
        <f t="shared" si="21"/>
        <v>108.99138348419639</v>
      </c>
      <c r="Q36" s="75">
        <f t="shared" si="21"/>
        <v>130.33287894111956</v>
      </c>
      <c r="R36" s="76">
        <f t="shared" si="21"/>
        <v>125.06839543560577</v>
      </c>
      <c r="S36" s="77">
        <f t="shared" si="21"/>
        <v>112.12623762376236</v>
      </c>
      <c r="T36" s="78">
        <f t="shared" si="21"/>
        <v>106.38548011852585</v>
      </c>
      <c r="U36" s="75">
        <f t="shared" si="21"/>
        <v>88.37209302325581</v>
      </c>
      <c r="V36" s="76">
        <f t="shared" si="21"/>
        <v>69.28145116923366</v>
      </c>
      <c r="W36" s="77">
        <f t="shared" si="21"/>
        <v>76.76837129351097</v>
      </c>
      <c r="X36" s="78">
        <f t="shared" si="21"/>
        <v>97.53770044682409</v>
      </c>
      <c r="Y36" s="75">
        <f t="shared" si="21"/>
        <v>114.51886926879529</v>
      </c>
      <c r="Z36" s="76">
        <f t="shared" si="21"/>
        <v>112.74367841792821</v>
      </c>
    </row>
    <row r="37" spans="1:26" ht="18.95" customHeight="1" thickBot="1">
      <c r="A37" s="22"/>
      <c r="B37" s="157"/>
      <c r="C37" s="69"/>
      <c r="D37" s="47" t="s">
        <v>24</v>
      </c>
      <c r="E37" s="79">
        <f t="shared" si="21"/>
        <v>130.22751895991334</v>
      </c>
      <c r="F37" s="80">
        <f t="shared" si="21"/>
        <v>182.39890998593532</v>
      </c>
      <c r="G37" s="81">
        <f t="shared" si="21"/>
        <v>56.40025990903184</v>
      </c>
      <c r="H37" s="82">
        <f t="shared" si="21"/>
        <v>75.7452598679715</v>
      </c>
      <c r="I37" s="79">
        <f t="shared" si="21"/>
        <v>88.8695652173913</v>
      </c>
      <c r="J37" s="80">
        <f t="shared" si="21"/>
        <v>90.41329144902535</v>
      </c>
      <c r="K37" s="81">
        <f t="shared" si="21"/>
        <v>286.5740740740741</v>
      </c>
      <c r="L37" s="82">
        <f t="shared" si="21"/>
        <v>1311.6245714207657</v>
      </c>
      <c r="M37" s="79">
        <f t="shared" si="21"/>
        <v>153.75734049965163</v>
      </c>
      <c r="N37" s="80">
        <f t="shared" si="21"/>
        <v>132.99273847070384</v>
      </c>
      <c r="O37" s="81">
        <f t="shared" si="21"/>
        <v>98.4266543267006</v>
      </c>
      <c r="P37" s="82">
        <f t="shared" si="21"/>
        <v>91.7864241885502</v>
      </c>
      <c r="Q37" s="79">
        <f t="shared" si="21"/>
        <v>91.8963497348625</v>
      </c>
      <c r="R37" s="80">
        <f t="shared" si="21"/>
        <v>80.61334124553855</v>
      </c>
      <c r="S37" s="81">
        <f t="shared" si="21"/>
        <v>109.17018926844129</v>
      </c>
      <c r="T37" s="82">
        <f t="shared" si="21"/>
        <v>111.12043600990376</v>
      </c>
      <c r="U37" s="79">
        <f t="shared" si="21"/>
        <v>82.67553584626755</v>
      </c>
      <c r="V37" s="80">
        <f t="shared" si="21"/>
        <v>97.85787923924588</v>
      </c>
      <c r="W37" s="81">
        <f t="shared" si="21"/>
        <v>68.00766283524904</v>
      </c>
      <c r="X37" s="82">
        <f t="shared" si="21"/>
        <v>106.32922085633105</v>
      </c>
      <c r="Y37" s="79">
        <f t="shared" si="21"/>
        <v>97.79921502578986</v>
      </c>
      <c r="Z37" s="80">
        <f t="shared" si="21"/>
        <v>100.84010605081146</v>
      </c>
    </row>
    <row r="38" ht="5.25" customHeight="1" thickBot="1">
      <c r="A38" s="22"/>
    </row>
    <row r="39" spans="1:26" ht="18.95" customHeight="1">
      <c r="A39" s="22" t="s">
        <v>50</v>
      </c>
      <c r="B39" s="148" t="s">
        <v>51</v>
      </c>
      <c r="C39" s="12" t="s">
        <v>43</v>
      </c>
      <c r="D39" s="104" t="s">
        <v>21</v>
      </c>
      <c r="E39" s="13">
        <f>+'(令和3年5月) '!E20</f>
        <v>979</v>
      </c>
      <c r="F39" s="14">
        <f>+'(令和3年5月) '!F20</f>
        <v>60552</v>
      </c>
      <c r="G39" s="13">
        <f>+'(令和3年5月) '!G20</f>
        <v>597</v>
      </c>
      <c r="H39" s="14">
        <f>+'(令和3年5月) '!H20</f>
        <v>205645</v>
      </c>
      <c r="I39" s="13">
        <f>+'(令和3年5月) '!I20</f>
        <v>2225</v>
      </c>
      <c r="J39" s="14">
        <f>+'(令和3年5月) '!J20</f>
        <v>1109727</v>
      </c>
      <c r="K39" s="13">
        <f>+'(令和3年5月) '!K20</f>
        <v>744</v>
      </c>
      <c r="L39" s="14">
        <f>+'(令和3年5月) '!L20</f>
        <v>1499703</v>
      </c>
      <c r="M39" s="13">
        <f>+'(令和3年5月) '!M20</f>
        <v>9979</v>
      </c>
      <c r="N39" s="14">
        <f>+'(令和3年5月) '!N20</f>
        <v>1688414</v>
      </c>
      <c r="O39" s="13">
        <f>+'(令和3年5月) '!O20</f>
        <v>4400</v>
      </c>
      <c r="P39" s="14">
        <f>+'(令和3年5月) '!P20</f>
        <v>1532505</v>
      </c>
      <c r="Q39" s="13">
        <f>+'(令和3年5月) '!Q20</f>
        <v>27176</v>
      </c>
      <c r="R39" s="14">
        <f>+'(令和3年5月) '!R20</f>
        <v>4633373</v>
      </c>
      <c r="S39" s="25">
        <f>+'(令和3年5月) '!S20</f>
        <v>36055</v>
      </c>
      <c r="T39" s="26">
        <f>+'(令和3年5月) '!T20</f>
        <v>8553753</v>
      </c>
      <c r="U39" s="13">
        <f>+'(令和3年5月) '!U20</f>
        <v>2488</v>
      </c>
      <c r="V39" s="14">
        <f>+'(令和3年5月) '!V20</f>
        <v>493760</v>
      </c>
      <c r="W39" s="13">
        <f>+'(令和3年5月) '!W20</f>
        <v>7229</v>
      </c>
      <c r="X39" s="14">
        <f>+'(令和3年5月) '!X20</f>
        <v>1374984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49"/>
      <c r="C40" s="22"/>
      <c r="D40" s="103" t="s">
        <v>22</v>
      </c>
      <c r="E40" s="27">
        <f>+'(令和3年5月) '!E21</f>
        <v>1480</v>
      </c>
      <c r="F40" s="21">
        <f>+'(令和3年5月) '!F21</f>
        <v>187550</v>
      </c>
      <c r="G40" s="27">
        <f>+'(令和3年5月) '!G21</f>
        <v>646</v>
      </c>
      <c r="H40" s="21">
        <f>+'(令和3年5月) '!H21</f>
        <v>220594</v>
      </c>
      <c r="I40" s="27">
        <f>+'(令和3年5月) '!I21</f>
        <v>2416</v>
      </c>
      <c r="J40" s="21">
        <f>+'(令和3年5月) '!J21</f>
        <v>1093633</v>
      </c>
      <c r="K40" s="27">
        <f>+'(令和3年5月) '!K21</f>
        <v>712</v>
      </c>
      <c r="L40" s="21">
        <f>+'(令和3年5月) '!L21</f>
        <v>1541405</v>
      </c>
      <c r="M40" s="27">
        <f>+'(令和3年5月) '!M21</f>
        <v>6376</v>
      </c>
      <c r="N40" s="21">
        <f>+'(令和3年5月) '!N21</f>
        <v>1390948</v>
      </c>
      <c r="O40" s="27">
        <f>+'(令和3年5月) '!O21</f>
        <v>4354</v>
      </c>
      <c r="P40" s="21">
        <f>+'(令和3年5月) '!P21</f>
        <v>1526246</v>
      </c>
      <c r="Q40" s="27">
        <f>+'(令和3年5月) '!Q21</f>
        <v>24928</v>
      </c>
      <c r="R40" s="21">
        <f>+'(令和3年5月) '!R21</f>
        <v>4473619</v>
      </c>
      <c r="S40" s="25">
        <f>+'(令和3年5月) '!S21</f>
        <v>35429</v>
      </c>
      <c r="T40" s="26">
        <f>+'(令和3年5月) '!T21</f>
        <v>8561002</v>
      </c>
      <c r="U40" s="27">
        <f>+'(令和3年5月) '!U21</f>
        <v>2685</v>
      </c>
      <c r="V40" s="21">
        <f>+'(令和3年5月) '!V21</f>
        <v>488178</v>
      </c>
      <c r="W40" s="27">
        <f>+'(令和3年5月) '!W21</f>
        <v>6898</v>
      </c>
      <c r="X40" s="21">
        <f>+'(令和3年5月) '!X21</f>
        <v>1366119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49"/>
      <c r="C41" s="22"/>
      <c r="D41" s="103" t="s">
        <v>24</v>
      </c>
      <c r="E41" s="27">
        <f>+'(令和3年5月) '!E22</f>
        <v>2450</v>
      </c>
      <c r="F41" s="21">
        <f>+'(令和3年5月) '!F22</f>
        <v>502222</v>
      </c>
      <c r="G41" s="27">
        <f>+'(令和3年5月) '!G22</f>
        <v>845</v>
      </c>
      <c r="H41" s="21">
        <f>+'(令和3年5月) '!H22</f>
        <v>386258</v>
      </c>
      <c r="I41" s="27">
        <f>+'(令和3年5月) '!I22</f>
        <v>2023</v>
      </c>
      <c r="J41" s="21">
        <f>+'(令和3年5月) '!J22</f>
        <v>1593691</v>
      </c>
      <c r="K41" s="27">
        <f>+'(令和3年5月) '!K22</f>
        <v>1111</v>
      </c>
      <c r="L41" s="21">
        <f>+'(令和3年5月) '!L22</f>
        <v>1900112</v>
      </c>
      <c r="M41" s="27">
        <f>+'(令和3年5月) '!M22</f>
        <v>15438</v>
      </c>
      <c r="N41" s="21">
        <f>+'(令和3年5月) '!N22</f>
        <v>2835603</v>
      </c>
      <c r="O41" s="27">
        <f>+'(令和3年5月) '!O22</f>
        <v>4094</v>
      </c>
      <c r="P41" s="21">
        <f>+'(令和3年5月) '!P22</f>
        <v>1176873</v>
      </c>
      <c r="Q41" s="27">
        <f>+'(令和3年5月) '!Q22</f>
        <v>59786</v>
      </c>
      <c r="R41" s="21">
        <f>+'(令和3年5月) '!R22</f>
        <v>10088445</v>
      </c>
      <c r="S41" s="25">
        <f>+'(令和3年5月) '!S22</f>
        <v>29402</v>
      </c>
      <c r="T41" s="26">
        <f>+'(令和3年5月) '!T22</f>
        <v>2467728</v>
      </c>
      <c r="U41" s="27">
        <f>+'(令和3年5月) '!U22</f>
        <v>4776</v>
      </c>
      <c r="V41" s="21">
        <f>+'(令和3年5月) '!V22</f>
        <v>1411623</v>
      </c>
      <c r="W41" s="27">
        <f>+'(令和3年5月) '!W22</f>
        <v>10028</v>
      </c>
      <c r="X41" s="21">
        <f>+'(令和3年5月) '!X22</f>
        <v>2186209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49"/>
      <c r="C42" s="22"/>
      <c r="D42" s="102" t="s">
        <v>44</v>
      </c>
      <c r="E42" s="145">
        <f>+'(令和3年5月) '!E23:F23</f>
        <v>45.528605813738196</v>
      </c>
      <c r="F42" s="146">
        <f>+'10品目別管理表 (令和3年2月) '!F23</f>
        <v>0</v>
      </c>
      <c r="G42" s="145">
        <f>+'(令和3年5月) '!G23:H23</f>
        <v>71.47786083956296</v>
      </c>
      <c r="H42" s="146">
        <f>+'10品目別管理表 (令和3年2月) '!H23</f>
        <v>0</v>
      </c>
      <c r="I42" s="145">
        <f>+'(令和3年5月) '!I23:J23</f>
        <v>109.53504838329007</v>
      </c>
      <c r="J42" s="146">
        <f>+'10品目別管理表 (令和3年2月) '!J23</f>
        <v>0</v>
      </c>
      <c r="K42" s="145">
        <f>+'(令和3年5月) '!K23:L23</f>
        <v>66.48401826484019</v>
      </c>
      <c r="L42" s="146">
        <f>+'10品目別管理表 (令和3年2月) '!L23</f>
        <v>0</v>
      </c>
      <c r="M42" s="145">
        <f>+'(令和3年5月) '!M23:N23</f>
        <v>59.96751377731171</v>
      </c>
      <c r="N42" s="146">
        <f>+'10品目別管理表 (令和3年2月) '!N23</f>
        <v>0</v>
      </c>
      <c r="O42" s="145">
        <f>+'(令和3年5月) '!O23:P23</f>
        <v>107.5165806927045</v>
      </c>
      <c r="P42" s="146">
        <f>+'10品目別管理表 (令和3年2月) '!P23</f>
        <v>0</v>
      </c>
      <c r="Q42" s="145">
        <f>+'(令和3年5月) '!Q23:R23</f>
        <v>44.41035082336095</v>
      </c>
      <c r="R42" s="146">
        <f>+'10品目別管理表 (令和3年2月) '!R23</f>
        <v>0</v>
      </c>
      <c r="S42" s="145">
        <f>+'(令和3年5月) '!S23:T23</f>
        <v>122.87118842174019</v>
      </c>
      <c r="T42" s="146">
        <f>+'10品目別管理表 (令和3年2月) '!T23</f>
        <v>0</v>
      </c>
      <c r="U42" s="145">
        <f>+'(令和3年5月) '!U23:V23</f>
        <v>53.06185249769207</v>
      </c>
      <c r="V42" s="146">
        <f>+'10品目別管理表 (令和3年2月) '!V23</f>
        <v>0</v>
      </c>
      <c r="W42" s="145">
        <f>+'(令和3年5月) '!W23:X23</f>
        <v>71.61977186311788</v>
      </c>
      <c r="X42" s="146">
        <f>+'10品目別管理表 (令和3年2月) '!X23</f>
        <v>0</v>
      </c>
      <c r="Y42" s="145">
        <f>+'(令和3年5月) '!Y23:Z23</f>
        <v>70.00997408627644</v>
      </c>
      <c r="Z42" s="146">
        <f>+'10品目別管理表 (令和3年2月) '!Z23</f>
        <v>0</v>
      </c>
    </row>
    <row r="43" spans="1:26" ht="18.95" customHeight="1">
      <c r="A43" s="22"/>
      <c r="B43" s="149"/>
      <c r="C43" s="12" t="s">
        <v>45</v>
      </c>
      <c r="D43" s="104" t="s">
        <v>21</v>
      </c>
      <c r="E43" s="124">
        <f aca="true" t="shared" si="22" ref="E43:Z46">E20-E39</f>
        <v>307</v>
      </c>
      <c r="F43" s="127">
        <f t="shared" si="22"/>
        <v>28429</v>
      </c>
      <c r="G43" s="124">
        <f t="shared" si="22"/>
        <v>62</v>
      </c>
      <c r="H43" s="125">
        <f t="shared" si="22"/>
        <v>-6253</v>
      </c>
      <c r="I43" s="126">
        <f t="shared" si="22"/>
        <v>311</v>
      </c>
      <c r="J43" s="127">
        <f t="shared" si="22"/>
        <v>809434</v>
      </c>
      <c r="K43" s="124">
        <f t="shared" si="22"/>
        <v>310</v>
      </c>
      <c r="L43" s="125">
        <f t="shared" si="22"/>
        <v>-1239083</v>
      </c>
      <c r="M43" s="126">
        <f t="shared" si="22"/>
        <v>-2357</v>
      </c>
      <c r="N43" s="127">
        <f t="shared" si="22"/>
        <v>258005</v>
      </c>
      <c r="O43" s="124">
        <f t="shared" si="22"/>
        <v>231</v>
      </c>
      <c r="P43" s="125">
        <f t="shared" si="22"/>
        <v>62662</v>
      </c>
      <c r="Q43" s="126">
        <f t="shared" si="22"/>
        <v>2292</v>
      </c>
      <c r="R43" s="127">
        <f t="shared" si="22"/>
        <v>1080970</v>
      </c>
      <c r="S43" s="124">
        <f t="shared" si="22"/>
        <v>8509</v>
      </c>
      <c r="T43" s="125">
        <f t="shared" si="22"/>
        <v>2220211</v>
      </c>
      <c r="U43" s="126">
        <f t="shared" si="22"/>
        <v>1445</v>
      </c>
      <c r="V43" s="127">
        <f t="shared" si="22"/>
        <v>997317</v>
      </c>
      <c r="W43" s="124">
        <f t="shared" si="22"/>
        <v>1615</v>
      </c>
      <c r="X43" s="125">
        <f t="shared" si="22"/>
        <v>462488</v>
      </c>
      <c r="Y43" s="124">
        <f t="shared" si="22"/>
        <v>-4832</v>
      </c>
      <c r="Z43" s="125">
        <f t="shared" si="22"/>
        <v>-1091997</v>
      </c>
    </row>
    <row r="44" spans="1:26" ht="18.95" customHeight="1">
      <c r="A44" s="22"/>
      <c r="B44" s="149"/>
      <c r="C44" s="22"/>
      <c r="D44" s="103" t="s">
        <v>22</v>
      </c>
      <c r="E44" s="128">
        <f t="shared" si="22"/>
        <v>-148</v>
      </c>
      <c r="F44" s="131">
        <f t="shared" si="22"/>
        <v>-11341</v>
      </c>
      <c r="G44" s="128">
        <f t="shared" si="22"/>
        <v>-10</v>
      </c>
      <c r="H44" s="129">
        <f t="shared" si="22"/>
        <v>-17375</v>
      </c>
      <c r="I44" s="130">
        <f t="shared" si="22"/>
        <v>99</v>
      </c>
      <c r="J44" s="131">
        <f t="shared" si="22"/>
        <v>235823</v>
      </c>
      <c r="K44" s="128">
        <f t="shared" si="22"/>
        <v>215</v>
      </c>
      <c r="L44" s="129">
        <f t="shared" si="22"/>
        <v>-1301075</v>
      </c>
      <c r="M44" s="130">
        <f t="shared" si="22"/>
        <v>1236</v>
      </c>
      <c r="N44" s="131">
        <f t="shared" si="22"/>
        <v>247905</v>
      </c>
      <c r="O44" s="128">
        <f t="shared" si="22"/>
        <v>117</v>
      </c>
      <c r="P44" s="129">
        <f t="shared" si="22"/>
        <v>56286</v>
      </c>
      <c r="Q44" s="130">
        <f t="shared" si="22"/>
        <v>4711</v>
      </c>
      <c r="R44" s="131">
        <f t="shared" si="22"/>
        <v>1382496</v>
      </c>
      <c r="S44" s="128">
        <f t="shared" si="22"/>
        <v>9870</v>
      </c>
      <c r="T44" s="129">
        <f t="shared" si="22"/>
        <v>2207348</v>
      </c>
      <c r="U44" s="130">
        <f t="shared" si="22"/>
        <v>431</v>
      </c>
      <c r="V44" s="131">
        <f t="shared" si="22"/>
        <v>144000</v>
      </c>
      <c r="W44" s="128">
        <f t="shared" si="22"/>
        <v>2034</v>
      </c>
      <c r="X44" s="129">
        <f t="shared" si="22"/>
        <v>454865</v>
      </c>
      <c r="Y44" s="128">
        <f t="shared" si="22"/>
        <v>-2161</v>
      </c>
      <c r="Z44" s="129">
        <f t="shared" si="22"/>
        <v>-1902672</v>
      </c>
    </row>
    <row r="45" spans="1:26" ht="18.95" customHeight="1">
      <c r="A45" s="22"/>
      <c r="B45" s="149"/>
      <c r="C45" s="22"/>
      <c r="D45" s="103" t="s">
        <v>24</v>
      </c>
      <c r="E45" s="128">
        <f t="shared" si="22"/>
        <v>-46</v>
      </c>
      <c r="F45" s="131">
        <f t="shared" si="22"/>
        <v>-87228</v>
      </c>
      <c r="G45" s="128">
        <f t="shared" si="22"/>
        <v>23</v>
      </c>
      <c r="H45" s="129">
        <f t="shared" si="22"/>
        <v>-3827</v>
      </c>
      <c r="I45" s="130">
        <f t="shared" si="22"/>
        <v>21</v>
      </c>
      <c r="J45" s="131">
        <f t="shared" si="22"/>
        <v>589705</v>
      </c>
      <c r="K45" s="128">
        <f t="shared" si="22"/>
        <v>127</v>
      </c>
      <c r="L45" s="129">
        <f t="shared" si="22"/>
        <v>20290</v>
      </c>
      <c r="M45" s="130">
        <f t="shared" si="22"/>
        <v>10</v>
      </c>
      <c r="N45" s="131">
        <f t="shared" si="22"/>
        <v>307566</v>
      </c>
      <c r="O45" s="128">
        <f t="shared" si="22"/>
        <v>160</v>
      </c>
      <c r="P45" s="129">
        <f t="shared" si="22"/>
        <v>12635</v>
      </c>
      <c r="Q45" s="130">
        <f t="shared" si="22"/>
        <v>-171</v>
      </c>
      <c r="R45" s="131">
        <f t="shared" si="22"/>
        <v>-141772</v>
      </c>
      <c r="S45" s="128">
        <f t="shared" si="22"/>
        <v>-735</v>
      </c>
      <c r="T45" s="129">
        <f t="shared" si="22"/>
        <v>5614</v>
      </c>
      <c r="U45" s="130">
        <f t="shared" si="22"/>
        <v>817</v>
      </c>
      <c r="V45" s="131">
        <f t="shared" si="22"/>
        <v>858899</v>
      </c>
      <c r="W45" s="128">
        <f t="shared" si="22"/>
        <v>-88</v>
      </c>
      <c r="X45" s="129">
        <f t="shared" si="22"/>
        <v>16488</v>
      </c>
      <c r="Y45" s="128">
        <f t="shared" si="22"/>
        <v>6065.899999999994</v>
      </c>
      <c r="Z45" s="129">
        <f t="shared" si="22"/>
        <v>1881492</v>
      </c>
    </row>
    <row r="46" spans="1:38" ht="18.95" customHeight="1" thickBot="1">
      <c r="A46" s="22"/>
      <c r="B46" s="149"/>
      <c r="C46" s="46"/>
      <c r="D46" s="102" t="s">
        <v>44</v>
      </c>
      <c r="E46" s="145">
        <f>E23-E42</f>
        <v>8.406293238589782</v>
      </c>
      <c r="F46" s="146"/>
      <c r="G46" s="145">
        <f>G23-G42</f>
        <v>4.120504601184265</v>
      </c>
      <c r="H46" s="146"/>
      <c r="I46" s="145">
        <f>I23-I42</f>
        <v>14.659689752928273</v>
      </c>
      <c r="J46" s="146"/>
      <c r="K46" s="145">
        <f>K23-K42</f>
        <v>17.84974078156253</v>
      </c>
      <c r="L46" s="146"/>
      <c r="M46" s="145">
        <f>M23-M42</f>
        <v>-10.644195769152674</v>
      </c>
      <c r="N46" s="146"/>
      <c r="O46" s="145">
        <f t="shared" si="22"/>
        <v>1.5155228051393124</v>
      </c>
      <c r="P46" s="146"/>
      <c r="Q46" s="145">
        <f t="shared" si="22"/>
        <v>5.092584662941505</v>
      </c>
      <c r="R46" s="146"/>
      <c r="S46" s="145">
        <f t="shared" si="22"/>
        <v>31.880916832354075</v>
      </c>
      <c r="T46" s="146"/>
      <c r="U46" s="145">
        <f t="shared" si="22"/>
        <v>14.919630769739697</v>
      </c>
      <c r="V46" s="146"/>
      <c r="W46" s="145">
        <f t="shared" si="22"/>
        <v>17.402664034318022</v>
      </c>
      <c r="X46" s="146"/>
      <c r="Y46" s="145">
        <f t="shared" si="22"/>
        <v>12.278757518152318</v>
      </c>
      <c r="Z46" s="146"/>
      <c r="AA46" s="143"/>
      <c r="AB46" s="144"/>
      <c r="AC46" s="143"/>
      <c r="AD46" s="144"/>
      <c r="AE46" s="143"/>
      <c r="AF46" s="144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149"/>
      <c r="C47" s="22" t="s">
        <v>48</v>
      </c>
      <c r="D47" s="54" t="s">
        <v>21</v>
      </c>
      <c r="E47" s="83">
        <f aca="true" t="shared" si="23" ref="E47:Z49">E20/E39*100</f>
        <v>131.3585291113381</v>
      </c>
      <c r="F47" s="84">
        <f t="shared" si="23"/>
        <v>146.9497291584093</v>
      </c>
      <c r="G47" s="83">
        <f t="shared" si="23"/>
        <v>110.3852596314908</v>
      </c>
      <c r="H47" s="85">
        <f t="shared" si="23"/>
        <v>96.95932310535146</v>
      </c>
      <c r="I47" s="86">
        <f t="shared" si="23"/>
        <v>113.97752808988764</v>
      </c>
      <c r="J47" s="84">
        <f t="shared" si="23"/>
        <v>172.93992125991346</v>
      </c>
      <c r="K47" s="83">
        <f t="shared" si="23"/>
        <v>141.66666666666669</v>
      </c>
      <c r="L47" s="85">
        <f t="shared" si="23"/>
        <v>17.378107531957994</v>
      </c>
      <c r="M47" s="86">
        <f t="shared" si="23"/>
        <v>76.38039883755887</v>
      </c>
      <c r="N47" s="84">
        <f t="shared" si="23"/>
        <v>115.28090859232391</v>
      </c>
      <c r="O47" s="83">
        <f t="shared" si="23"/>
        <v>105.25</v>
      </c>
      <c r="P47" s="85">
        <f t="shared" si="23"/>
        <v>104.08886104776167</v>
      </c>
      <c r="Q47" s="86">
        <f t="shared" si="23"/>
        <v>108.43391227553725</v>
      </c>
      <c r="R47" s="84">
        <f t="shared" si="23"/>
        <v>123.3300880373758</v>
      </c>
      <c r="S47" s="83">
        <f t="shared" si="23"/>
        <v>123.60005547080848</v>
      </c>
      <c r="T47" s="85">
        <f t="shared" si="23"/>
        <v>125.9559868048563</v>
      </c>
      <c r="U47" s="86">
        <f t="shared" si="23"/>
        <v>158.07877813504822</v>
      </c>
      <c r="V47" s="84">
        <f t="shared" si="23"/>
        <v>301.9841623460791</v>
      </c>
      <c r="W47" s="83">
        <f t="shared" si="23"/>
        <v>122.34057269331858</v>
      </c>
      <c r="X47" s="85">
        <f t="shared" si="23"/>
        <v>133.63588230844869</v>
      </c>
      <c r="Y47" s="83">
        <f t="shared" si="23"/>
        <v>95.5843514973179</v>
      </c>
      <c r="Z47" s="85">
        <f t="shared" si="23"/>
        <v>95.94333552277416</v>
      </c>
    </row>
    <row r="48" spans="1:26" ht="18.95" customHeight="1">
      <c r="A48" s="22"/>
      <c r="B48" s="149"/>
      <c r="C48" s="22"/>
      <c r="D48" s="57" t="s">
        <v>22</v>
      </c>
      <c r="E48" s="75">
        <f t="shared" si="23"/>
        <v>90</v>
      </c>
      <c r="F48" s="78">
        <f t="shared" si="23"/>
        <v>93.95307917888563</v>
      </c>
      <c r="G48" s="75">
        <f t="shared" si="23"/>
        <v>98.45201238390094</v>
      </c>
      <c r="H48" s="76">
        <f t="shared" si="23"/>
        <v>92.12353917150965</v>
      </c>
      <c r="I48" s="77">
        <f t="shared" si="23"/>
        <v>104.09768211920529</v>
      </c>
      <c r="J48" s="78">
        <f t="shared" si="23"/>
        <v>121.56326665343859</v>
      </c>
      <c r="K48" s="75">
        <f t="shared" si="23"/>
        <v>130.19662921348313</v>
      </c>
      <c r="L48" s="76">
        <f t="shared" si="23"/>
        <v>15.591619334308634</v>
      </c>
      <c r="M48" s="77">
        <f t="shared" si="23"/>
        <v>119.38519447929737</v>
      </c>
      <c r="N48" s="78">
        <f t="shared" si="23"/>
        <v>117.8227367234433</v>
      </c>
      <c r="O48" s="75">
        <f t="shared" si="23"/>
        <v>102.6871841984382</v>
      </c>
      <c r="P48" s="76">
        <f t="shared" si="23"/>
        <v>103.68787207304719</v>
      </c>
      <c r="Q48" s="77">
        <f t="shared" si="23"/>
        <v>118.8984274711168</v>
      </c>
      <c r="R48" s="78">
        <f t="shared" si="23"/>
        <v>130.90330222578186</v>
      </c>
      <c r="S48" s="75">
        <f t="shared" si="23"/>
        <v>127.85853396934715</v>
      </c>
      <c r="T48" s="76">
        <f t="shared" si="23"/>
        <v>125.78375755548241</v>
      </c>
      <c r="U48" s="77">
        <f t="shared" si="23"/>
        <v>116.05214152700188</v>
      </c>
      <c r="V48" s="78">
        <f t="shared" si="23"/>
        <v>129.497437410125</v>
      </c>
      <c r="W48" s="75">
        <f t="shared" si="23"/>
        <v>129.48680777036822</v>
      </c>
      <c r="X48" s="76">
        <f t="shared" si="23"/>
        <v>133.29614770016377</v>
      </c>
      <c r="Y48" s="75">
        <f t="shared" si="23"/>
        <v>97.97355588897224</v>
      </c>
      <c r="Z48" s="76">
        <f t="shared" si="23"/>
        <v>92.7242574996851</v>
      </c>
    </row>
    <row r="49" spans="1:26" ht="18.95" customHeight="1" thickBot="1">
      <c r="A49" s="46"/>
      <c r="B49" s="150"/>
      <c r="C49" s="46"/>
      <c r="D49" s="47" t="s">
        <v>24</v>
      </c>
      <c r="E49" s="79">
        <f t="shared" si="23"/>
        <v>98.12244897959184</v>
      </c>
      <c r="F49" s="82">
        <f t="shared" si="23"/>
        <v>82.63158523521471</v>
      </c>
      <c r="G49" s="79">
        <f t="shared" si="23"/>
        <v>102.72189349112426</v>
      </c>
      <c r="H49" s="80">
        <f t="shared" si="23"/>
        <v>99.00921145969792</v>
      </c>
      <c r="I49" s="81">
        <f t="shared" si="23"/>
        <v>101.03806228373702</v>
      </c>
      <c r="J49" s="82">
        <f t="shared" si="23"/>
        <v>137.00246785606492</v>
      </c>
      <c r="K49" s="79">
        <f t="shared" si="23"/>
        <v>111.43114311431144</v>
      </c>
      <c r="L49" s="80">
        <f t="shared" si="23"/>
        <v>101.06783179096811</v>
      </c>
      <c r="M49" s="81">
        <f t="shared" si="23"/>
        <v>100.06477522995208</v>
      </c>
      <c r="N49" s="82">
        <f t="shared" si="23"/>
        <v>110.84658183814871</v>
      </c>
      <c r="O49" s="79">
        <f t="shared" si="23"/>
        <v>103.90815828041036</v>
      </c>
      <c r="P49" s="80">
        <f t="shared" si="23"/>
        <v>101.07360777246144</v>
      </c>
      <c r="Q49" s="81">
        <f t="shared" si="23"/>
        <v>99.71397986150605</v>
      </c>
      <c r="R49" s="82">
        <f t="shared" si="23"/>
        <v>98.59470909540569</v>
      </c>
      <c r="S49" s="79">
        <f t="shared" si="23"/>
        <v>97.50017005645874</v>
      </c>
      <c r="T49" s="80">
        <f t="shared" si="23"/>
        <v>100.2274967095239</v>
      </c>
      <c r="U49" s="81">
        <f t="shared" si="23"/>
        <v>117.10636515912898</v>
      </c>
      <c r="V49" s="82">
        <f t="shared" si="23"/>
        <v>160.8447864621078</v>
      </c>
      <c r="W49" s="79">
        <f t="shared" si="23"/>
        <v>99.12245712006383</v>
      </c>
      <c r="X49" s="80">
        <f t="shared" si="23"/>
        <v>100.75418223966692</v>
      </c>
      <c r="Y49" s="79">
        <f t="shared" si="23"/>
        <v>104.89165364972892</v>
      </c>
      <c r="Z49" s="80">
        <f t="shared" si="23"/>
        <v>107.76012447927756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D69D-0955-4200-AD97-FBFCAEA69EBA}">
  <dimension ref="A1:AL49"/>
  <sheetViews>
    <sheetView zoomScaleSheetLayoutView="100" workbookViewId="0" topLeftCell="A1">
      <pane xSplit="4" ySplit="4" topLeftCell="E2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7" sqref="A27"/>
    </sheetView>
  </sheetViews>
  <sheetFormatPr defaultColWidth="9.140625" defaultRowHeight="15"/>
  <cols>
    <col min="1" max="1" width="2.57421875" style="140" customWidth="1"/>
    <col min="2" max="2" width="3.140625" style="140" customWidth="1"/>
    <col min="3" max="3" width="12.57421875" style="140" customWidth="1"/>
    <col min="4" max="4" width="7.28125" style="140" customWidth="1"/>
    <col min="5" max="5" width="7.57421875" style="140" customWidth="1"/>
    <col min="6" max="6" width="10.140625" style="140" customWidth="1"/>
    <col min="7" max="7" width="7.57421875" style="140" customWidth="1"/>
    <col min="8" max="8" width="10.140625" style="140" customWidth="1"/>
    <col min="9" max="9" width="7.57421875" style="140" customWidth="1"/>
    <col min="10" max="10" width="10.140625" style="140" customWidth="1"/>
    <col min="11" max="11" width="7.57421875" style="140" customWidth="1"/>
    <col min="12" max="12" width="10.140625" style="140" customWidth="1"/>
    <col min="13" max="13" width="7.57421875" style="140" customWidth="1"/>
    <col min="14" max="14" width="10.140625" style="140" customWidth="1"/>
    <col min="15" max="15" width="7.57421875" style="140" customWidth="1"/>
    <col min="16" max="16" width="10.140625" style="140" customWidth="1"/>
    <col min="17" max="17" width="8.140625" style="140" customWidth="1"/>
    <col min="18" max="18" width="11.140625" style="140" customWidth="1"/>
    <col min="19" max="19" width="8.140625" style="140" customWidth="1"/>
    <col min="20" max="20" width="11.140625" style="140" customWidth="1"/>
    <col min="21" max="21" width="8.140625" style="140" customWidth="1"/>
    <col min="22" max="22" width="11.140625" style="140" customWidth="1"/>
    <col min="23" max="23" width="7.57421875" style="140" customWidth="1"/>
    <col min="24" max="24" width="10.421875" style="140" bestFit="1" customWidth="1"/>
    <col min="25" max="25" width="8.57421875" style="140" customWidth="1"/>
    <col min="26" max="26" width="11.57421875" style="140" customWidth="1"/>
    <col min="27" max="16384" width="9.00390625" style="140" customWidth="1"/>
  </cols>
  <sheetData>
    <row r="1" spans="1:26" ht="29.25" thickBot="1">
      <c r="A1" s="178" t="s">
        <v>66</v>
      </c>
      <c r="B1" s="179"/>
      <c r="C1" s="179"/>
      <c r="D1" s="179"/>
      <c r="E1" s="180" t="s">
        <v>0</v>
      </c>
      <c r="F1" s="181"/>
      <c r="G1" s="181"/>
      <c r="H1" s="181"/>
      <c r="J1" s="182" t="s">
        <v>1</v>
      </c>
      <c r="K1" s="179"/>
      <c r="L1" s="1" t="s">
        <v>2</v>
      </c>
      <c r="M1" s="1" t="s">
        <v>3</v>
      </c>
      <c r="N1" s="1" t="s">
        <v>4</v>
      </c>
      <c r="O1" s="182" t="s">
        <v>5</v>
      </c>
      <c r="P1" s="179"/>
      <c r="Q1" s="179"/>
      <c r="R1" s="1"/>
      <c r="S1" s="1"/>
      <c r="T1" s="1"/>
      <c r="V1" s="1"/>
      <c r="W1" s="1"/>
      <c r="X1" s="139" t="s">
        <v>6</v>
      </c>
      <c r="Y1" s="1"/>
      <c r="Z1" s="1"/>
    </row>
    <row r="2" spans="1:26" ht="15">
      <c r="A2" s="4"/>
      <c r="B2" s="5"/>
      <c r="C2" s="5"/>
      <c r="D2" s="6"/>
      <c r="E2" s="183" t="s">
        <v>7</v>
      </c>
      <c r="F2" s="184"/>
      <c r="G2" s="177" t="s">
        <v>8</v>
      </c>
      <c r="H2" s="177"/>
      <c r="I2" s="175" t="s">
        <v>9</v>
      </c>
      <c r="J2" s="176"/>
      <c r="K2" s="177" t="s">
        <v>10</v>
      </c>
      <c r="L2" s="177"/>
      <c r="M2" s="175" t="s">
        <v>11</v>
      </c>
      <c r="N2" s="176"/>
      <c r="O2" s="177" t="s">
        <v>12</v>
      </c>
      <c r="P2" s="177"/>
      <c r="Q2" s="175" t="s">
        <v>13</v>
      </c>
      <c r="R2" s="176"/>
      <c r="S2" s="177" t="s">
        <v>14</v>
      </c>
      <c r="T2" s="177"/>
      <c r="U2" s="175" t="s">
        <v>15</v>
      </c>
      <c r="V2" s="176"/>
      <c r="W2" s="177" t="s">
        <v>16</v>
      </c>
      <c r="X2" s="177"/>
      <c r="Y2" s="169" t="s">
        <v>17</v>
      </c>
      <c r="Z2" s="170"/>
    </row>
    <row r="3" spans="1:26" ht="18.75">
      <c r="A3" s="7"/>
      <c r="C3" s="173"/>
      <c r="D3" s="174"/>
      <c r="E3" s="166" t="s">
        <v>53</v>
      </c>
      <c r="F3" s="167"/>
      <c r="G3" s="168" t="s">
        <v>54</v>
      </c>
      <c r="H3" s="168"/>
      <c r="I3" s="166" t="s">
        <v>55</v>
      </c>
      <c r="J3" s="167"/>
      <c r="K3" s="168" t="s">
        <v>56</v>
      </c>
      <c r="L3" s="168"/>
      <c r="M3" s="166" t="s">
        <v>57</v>
      </c>
      <c r="N3" s="167"/>
      <c r="O3" s="168">
        <v>26</v>
      </c>
      <c r="P3" s="168"/>
      <c r="Q3" s="166" t="s">
        <v>58</v>
      </c>
      <c r="R3" s="167"/>
      <c r="S3" s="168" t="s">
        <v>59</v>
      </c>
      <c r="T3" s="168"/>
      <c r="U3" s="166" t="s">
        <v>60</v>
      </c>
      <c r="V3" s="167"/>
      <c r="W3" s="168">
        <v>40</v>
      </c>
      <c r="X3" s="168"/>
      <c r="Y3" s="171"/>
      <c r="Z3" s="172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1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87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f aca="true" t="shared" si="0" ref="Y5:Z19">+W5+U5+S5+Q5+O5+M5+K5+I5+G5+E5</f>
        <v>33685</v>
      </c>
      <c r="Z5" s="21">
        <f t="shared" si="0"/>
        <v>10820429</v>
      </c>
    </row>
    <row r="6" spans="1:26" ht="18.95" customHeight="1">
      <c r="A6" s="7"/>
      <c r="B6" s="22"/>
      <c r="C6" s="134"/>
      <c r="D6" s="137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8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f t="shared" si="0"/>
        <v>32918</v>
      </c>
      <c r="Z6" s="21">
        <f t="shared" si="0"/>
        <v>10827120</v>
      </c>
    </row>
    <row r="7" spans="1:26" ht="18.95" customHeight="1" thickBot="1">
      <c r="A7" s="7" t="s">
        <v>23</v>
      </c>
      <c r="B7" s="22"/>
      <c r="C7" s="135"/>
      <c r="D7" s="28" t="s">
        <v>24</v>
      </c>
      <c r="E7" s="23">
        <v>1914</v>
      </c>
      <c r="F7" s="36">
        <v>390613</v>
      </c>
      <c r="G7" s="29">
        <v>108</v>
      </c>
      <c r="H7" s="30">
        <v>65638</v>
      </c>
      <c r="I7" s="31">
        <v>1582</v>
      </c>
      <c r="J7" s="32">
        <v>1400482</v>
      </c>
      <c r="K7" s="89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f t="shared" si="0"/>
        <v>67988</v>
      </c>
      <c r="Z7" s="24">
        <f t="shared" si="0"/>
        <v>12056351</v>
      </c>
    </row>
    <row r="8" spans="1:26" ht="18.95" customHeight="1">
      <c r="A8" s="7"/>
      <c r="B8" s="22" t="s">
        <v>25</v>
      </c>
      <c r="C8" s="2" t="s">
        <v>26</v>
      </c>
      <c r="D8" s="14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87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f t="shared" si="0"/>
        <v>34480</v>
      </c>
      <c r="Z8" s="14">
        <f t="shared" si="0"/>
        <v>4725248</v>
      </c>
    </row>
    <row r="9" spans="1:26" ht="18.95" customHeight="1">
      <c r="A9" s="7" t="s">
        <v>27</v>
      </c>
      <c r="B9" s="22"/>
      <c r="C9" s="134"/>
      <c r="D9" s="137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8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f t="shared" si="0"/>
        <v>32627</v>
      </c>
      <c r="Z9" s="21">
        <f t="shared" si="0"/>
        <v>4751283</v>
      </c>
    </row>
    <row r="10" spans="1:26" ht="18.95" customHeight="1" thickBot="1">
      <c r="A10" s="7"/>
      <c r="B10" s="22"/>
      <c r="C10" s="135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9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f t="shared" si="0"/>
        <v>27177</v>
      </c>
      <c r="Z10" s="36">
        <f t="shared" si="0"/>
        <v>3738929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2063</v>
      </c>
      <c r="Z11" s="14">
        <f t="shared" si="0"/>
        <v>617328</v>
      </c>
    </row>
    <row r="12" spans="1:26" ht="18.95" customHeight="1">
      <c r="A12" s="7"/>
      <c r="B12" s="7"/>
      <c r="C12" s="134"/>
      <c r="D12" s="138" t="s">
        <v>22</v>
      </c>
      <c r="E12" s="23">
        <v>2</v>
      </c>
      <c r="F12" s="21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f aca="true" t="shared" si="1" ref="Y12:Y19">+W12+U12+S12+Q12+O12+M12+K12+I12+G12+E12</f>
        <v>1936</v>
      </c>
      <c r="Z12" s="21">
        <f t="shared" si="0"/>
        <v>584289</v>
      </c>
    </row>
    <row r="13" spans="1:26" ht="18.95" customHeight="1" thickBot="1">
      <c r="A13" s="7"/>
      <c r="B13" s="7"/>
      <c r="C13" s="13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33</v>
      </c>
      <c r="J13" s="38">
        <v>36083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6288</v>
      </c>
      <c r="Z13" s="36">
        <f t="shared" si="0"/>
        <v>1859710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87">
        <v>396833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4397</v>
      </c>
      <c r="Z14" s="14">
        <f t="shared" si="0"/>
        <v>396833</v>
      </c>
    </row>
    <row r="15" spans="1:26" ht="18.95" customHeight="1">
      <c r="A15" s="7"/>
      <c r="B15" s="22"/>
      <c r="C15" s="134"/>
      <c r="D15" s="13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71535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71535</v>
      </c>
    </row>
    <row r="16" spans="1:26" ht="18.95" customHeight="1" thickBot="1">
      <c r="A16" s="7" t="s">
        <v>34</v>
      </c>
      <c r="B16" s="22"/>
      <c r="C16" s="13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6816</v>
      </c>
      <c r="Z16" s="36">
        <f t="shared" si="0"/>
        <v>714891</v>
      </c>
    </row>
    <row r="17" spans="1:26" ht="18.95" customHeight="1">
      <c r="A17" s="7"/>
      <c r="B17" s="22"/>
      <c r="C17" s="2" t="s">
        <v>35</v>
      </c>
      <c r="D17" s="141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87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f t="shared" si="1"/>
        <v>17247</v>
      </c>
      <c r="Z17" s="42">
        <f t="shared" si="0"/>
        <v>4592578</v>
      </c>
    </row>
    <row r="18" spans="1:26" ht="18.95" customHeight="1">
      <c r="A18" s="7" t="s">
        <v>36</v>
      </c>
      <c r="B18" s="22"/>
      <c r="C18" s="134"/>
      <c r="D18" s="137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f t="shared" si="1"/>
        <v>17633</v>
      </c>
      <c r="Z18" s="24">
        <f t="shared" si="0"/>
        <v>4615067</v>
      </c>
    </row>
    <row r="19" spans="1:26" ht="18.95" customHeight="1" thickBot="1">
      <c r="A19" s="7"/>
      <c r="B19" s="22"/>
      <c r="C19" s="135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90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f t="shared" si="1"/>
        <v>21684</v>
      </c>
      <c r="Z19" s="36">
        <f t="shared" si="0"/>
        <v>6178883</v>
      </c>
    </row>
    <row r="20" spans="1:28" ht="18.95" customHeight="1">
      <c r="A20" s="7"/>
      <c r="B20" s="22"/>
      <c r="C20" s="2" t="s">
        <v>17</v>
      </c>
      <c r="D20" s="141" t="s">
        <v>21</v>
      </c>
      <c r="E20" s="13">
        <f>+E17+E14+E11+E8+E5</f>
        <v>979</v>
      </c>
      <c r="F20" s="14">
        <f aca="true" t="shared" si="2" ref="E20:Z22">+F17+F14+F11+F8+F5</f>
        <v>60552</v>
      </c>
      <c r="G20" s="19">
        <f t="shared" si="2"/>
        <v>597</v>
      </c>
      <c r="H20" s="18">
        <f t="shared" si="2"/>
        <v>205645</v>
      </c>
      <c r="I20" s="13">
        <f t="shared" si="2"/>
        <v>2225</v>
      </c>
      <c r="J20" s="14">
        <f t="shared" si="2"/>
        <v>1109727</v>
      </c>
      <c r="K20" s="19">
        <f t="shared" si="2"/>
        <v>744</v>
      </c>
      <c r="L20" s="18">
        <f t="shared" si="2"/>
        <v>1499703</v>
      </c>
      <c r="M20" s="13">
        <f t="shared" si="2"/>
        <v>9979</v>
      </c>
      <c r="N20" s="14">
        <f t="shared" si="2"/>
        <v>1688414</v>
      </c>
      <c r="O20" s="19">
        <f t="shared" si="2"/>
        <v>4400</v>
      </c>
      <c r="P20" s="18">
        <f t="shared" si="2"/>
        <v>1532505</v>
      </c>
      <c r="Q20" s="13">
        <f t="shared" si="2"/>
        <v>27176</v>
      </c>
      <c r="R20" s="14">
        <f t="shared" si="2"/>
        <v>4633373</v>
      </c>
      <c r="S20" s="19">
        <f t="shared" si="2"/>
        <v>36055</v>
      </c>
      <c r="T20" s="18">
        <f t="shared" si="2"/>
        <v>8553753</v>
      </c>
      <c r="U20" s="13">
        <f t="shared" si="2"/>
        <v>2488</v>
      </c>
      <c r="V20" s="14">
        <f t="shared" si="2"/>
        <v>493760</v>
      </c>
      <c r="W20" s="13">
        <f t="shared" si="2"/>
        <v>7229</v>
      </c>
      <c r="X20" s="18">
        <f t="shared" si="2"/>
        <v>1374984</v>
      </c>
      <c r="Y20" s="31">
        <f t="shared" si="2"/>
        <v>91872</v>
      </c>
      <c r="Z20" s="32">
        <f t="shared" si="2"/>
        <v>21152416</v>
      </c>
      <c r="AA20" s="3"/>
      <c r="AB20" s="3"/>
    </row>
    <row r="21" spans="1:28" ht="18.95" customHeight="1">
      <c r="A21" s="7" t="s">
        <v>37</v>
      </c>
      <c r="B21" s="22"/>
      <c r="C21" s="134"/>
      <c r="D21" s="137" t="s">
        <v>22</v>
      </c>
      <c r="E21" s="27">
        <f t="shared" si="2"/>
        <v>1480</v>
      </c>
      <c r="F21" s="21">
        <f t="shared" si="2"/>
        <v>187550</v>
      </c>
      <c r="G21" s="25">
        <f t="shared" si="2"/>
        <v>646</v>
      </c>
      <c r="H21" s="26">
        <f t="shared" si="2"/>
        <v>220594</v>
      </c>
      <c r="I21" s="27">
        <f t="shared" si="2"/>
        <v>2416</v>
      </c>
      <c r="J21" s="21">
        <f t="shared" si="2"/>
        <v>1093633</v>
      </c>
      <c r="K21" s="25">
        <f t="shared" si="2"/>
        <v>712</v>
      </c>
      <c r="L21" s="26">
        <f t="shared" si="2"/>
        <v>1541405</v>
      </c>
      <c r="M21" s="27">
        <f t="shared" si="2"/>
        <v>6376</v>
      </c>
      <c r="N21" s="21">
        <f t="shared" si="2"/>
        <v>1390948</v>
      </c>
      <c r="O21" s="25">
        <f t="shared" si="2"/>
        <v>4354</v>
      </c>
      <c r="P21" s="26">
        <f t="shared" si="2"/>
        <v>1526246</v>
      </c>
      <c r="Q21" s="27">
        <f t="shared" si="2"/>
        <v>24928</v>
      </c>
      <c r="R21" s="21">
        <f t="shared" si="2"/>
        <v>4473619</v>
      </c>
      <c r="S21" s="25">
        <f t="shared" si="2"/>
        <v>35429</v>
      </c>
      <c r="T21" s="26">
        <f t="shared" si="2"/>
        <v>8561002</v>
      </c>
      <c r="U21" s="27">
        <f t="shared" si="2"/>
        <v>2685</v>
      </c>
      <c r="V21" s="21">
        <f t="shared" si="2"/>
        <v>488178</v>
      </c>
      <c r="W21" s="27">
        <f t="shared" si="2"/>
        <v>6898</v>
      </c>
      <c r="X21" s="26">
        <f t="shared" si="2"/>
        <v>1366119</v>
      </c>
      <c r="Y21" s="23">
        <f t="shared" si="2"/>
        <v>85924</v>
      </c>
      <c r="Z21" s="24">
        <f t="shared" si="2"/>
        <v>20849294</v>
      </c>
      <c r="AA21" s="3"/>
      <c r="AB21" s="3"/>
    </row>
    <row r="22" spans="1:28" ht="18.95" customHeight="1" thickBot="1">
      <c r="A22" s="7"/>
      <c r="B22" s="22"/>
      <c r="C22" s="135"/>
      <c r="D22" s="43" t="s">
        <v>24</v>
      </c>
      <c r="E22" s="23">
        <f t="shared" si="2"/>
        <v>2450</v>
      </c>
      <c r="F22" s="24">
        <f t="shared" si="2"/>
        <v>502222</v>
      </c>
      <c r="G22" s="33">
        <f t="shared" si="2"/>
        <v>845</v>
      </c>
      <c r="H22" s="34">
        <f t="shared" si="2"/>
        <v>386258</v>
      </c>
      <c r="I22" s="23">
        <f t="shared" si="2"/>
        <v>2023</v>
      </c>
      <c r="J22" s="24">
        <f t="shared" si="2"/>
        <v>1593691</v>
      </c>
      <c r="K22" s="33">
        <f t="shared" si="2"/>
        <v>1111</v>
      </c>
      <c r="L22" s="34">
        <f t="shared" si="2"/>
        <v>1900112</v>
      </c>
      <c r="M22" s="23">
        <f t="shared" si="2"/>
        <v>15438</v>
      </c>
      <c r="N22" s="24">
        <f t="shared" si="2"/>
        <v>2835603</v>
      </c>
      <c r="O22" s="33">
        <f t="shared" si="2"/>
        <v>4094</v>
      </c>
      <c r="P22" s="34">
        <f t="shared" si="2"/>
        <v>1176873</v>
      </c>
      <c r="Q22" s="23">
        <f t="shared" si="2"/>
        <v>59786</v>
      </c>
      <c r="R22" s="24">
        <f t="shared" si="2"/>
        <v>10088445</v>
      </c>
      <c r="S22" s="33">
        <f t="shared" si="2"/>
        <v>29402</v>
      </c>
      <c r="T22" s="34">
        <f t="shared" si="2"/>
        <v>2467728</v>
      </c>
      <c r="U22" s="23">
        <f t="shared" si="2"/>
        <v>4776</v>
      </c>
      <c r="V22" s="24">
        <f t="shared" si="2"/>
        <v>1411623</v>
      </c>
      <c r="W22" s="23">
        <f t="shared" si="2"/>
        <v>10028</v>
      </c>
      <c r="X22" s="34">
        <f t="shared" si="2"/>
        <v>2186209</v>
      </c>
      <c r="Y22" s="23">
        <f t="shared" si="2"/>
        <v>129953</v>
      </c>
      <c r="Z22" s="24">
        <f t="shared" si="2"/>
        <v>24548764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62">
        <f>(E20+E21)/(E22+E41)*100</f>
        <v>45.528605813738196</v>
      </c>
      <c r="F23" s="163"/>
      <c r="G23" s="162">
        <f>(G20+G21)/(G22+G41)*100</f>
        <v>71.47786083956296</v>
      </c>
      <c r="H23" s="163"/>
      <c r="I23" s="162">
        <f>(I20+I21)/(I22+I41)*100</f>
        <v>109.53504838329007</v>
      </c>
      <c r="J23" s="163"/>
      <c r="K23" s="162">
        <f>(K20+K21)/(K22+K41)*100</f>
        <v>66.48401826484019</v>
      </c>
      <c r="L23" s="163"/>
      <c r="M23" s="162">
        <f>(M20+M21)/(M22+M41)*100</f>
        <v>59.96751377731171</v>
      </c>
      <c r="N23" s="163"/>
      <c r="O23" s="162">
        <f>(O20+O21)/(O22+O41)*100</f>
        <v>107.5165806927045</v>
      </c>
      <c r="P23" s="163"/>
      <c r="Q23" s="162">
        <f>(Q20+Q21)/(Q22+Q41)*100</f>
        <v>44.41035082336095</v>
      </c>
      <c r="R23" s="163"/>
      <c r="S23" s="162">
        <f>(S20+S21)/(S22+S41)*100</f>
        <v>122.87118842174019</v>
      </c>
      <c r="T23" s="163"/>
      <c r="U23" s="162">
        <f>(U20+U21)/(U22+U41)*100</f>
        <v>53.06185249769207</v>
      </c>
      <c r="V23" s="163"/>
      <c r="W23" s="162">
        <f>(W20+W21)/(W22+W41)*100</f>
        <v>71.61977186311788</v>
      </c>
      <c r="X23" s="163"/>
      <c r="Y23" s="162">
        <f>(Y20+Y21)/(Y22+Y41)*100</f>
        <v>70.00997408627644</v>
      </c>
      <c r="Z23" s="163"/>
    </row>
    <row r="24" spans="1:26" ht="18.95" customHeight="1">
      <c r="A24" s="7"/>
      <c r="B24" s="22"/>
      <c r="C24" s="45" t="s">
        <v>39</v>
      </c>
      <c r="D24" s="43" t="s">
        <v>40</v>
      </c>
      <c r="E24" s="164">
        <v>204989</v>
      </c>
      <c r="F24" s="165"/>
      <c r="G24" s="158">
        <v>457110</v>
      </c>
      <c r="H24" s="159"/>
      <c r="I24" s="160">
        <v>787786</v>
      </c>
      <c r="J24" s="161"/>
      <c r="K24" s="158">
        <v>1710272</v>
      </c>
      <c r="L24" s="159"/>
      <c r="M24" s="160">
        <v>183676</v>
      </c>
      <c r="N24" s="161"/>
      <c r="O24" s="158">
        <v>287463</v>
      </c>
      <c r="P24" s="159"/>
      <c r="Q24" s="160">
        <v>168743</v>
      </c>
      <c r="R24" s="161"/>
      <c r="S24" s="158">
        <v>83931</v>
      </c>
      <c r="T24" s="159"/>
      <c r="U24" s="160">
        <v>295566</v>
      </c>
      <c r="V24" s="161"/>
      <c r="W24" s="158">
        <v>218010</v>
      </c>
      <c r="X24" s="159"/>
      <c r="Y24" s="160">
        <v>188905</v>
      </c>
      <c r="Z24" s="16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1.8852969919894116</v>
      </c>
      <c r="F25" s="49"/>
      <c r="G25" s="50">
        <f>G22/Y22*100</f>
        <v>0.6502350849922665</v>
      </c>
      <c r="H25" s="51"/>
      <c r="I25" s="48">
        <f>I22/Y22*100</f>
        <v>1.5567166590998283</v>
      </c>
      <c r="J25" s="49"/>
      <c r="K25" s="50">
        <f>K22/Y22*100</f>
        <v>0.854924472693974</v>
      </c>
      <c r="L25" s="51"/>
      <c r="M25" s="48">
        <f>M22/Y22*100</f>
        <v>11.87967957646226</v>
      </c>
      <c r="N25" s="49"/>
      <c r="O25" s="50">
        <f>O22/Y22*100</f>
        <v>3.1503697490631226</v>
      </c>
      <c r="P25" s="51"/>
      <c r="Q25" s="48">
        <f>Q22/Y22*100</f>
        <v>46.005863658399576</v>
      </c>
      <c r="R25" s="49"/>
      <c r="S25" s="50">
        <f>S22/Y22*100</f>
        <v>22.625102921825583</v>
      </c>
      <c r="T25" s="51"/>
      <c r="U25" s="48">
        <f>U22/Y22*100</f>
        <v>3.6751748709148693</v>
      </c>
      <c r="V25" s="49"/>
      <c r="W25" s="50">
        <f>W22/Y22*100</f>
        <v>7.71663601455911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33"/>
      <c r="E26" s="52"/>
      <c r="F26" s="133"/>
      <c r="G26" s="52"/>
      <c r="H26" s="133"/>
      <c r="I26" s="52"/>
      <c r="J26" s="133"/>
      <c r="K26" s="52"/>
      <c r="L26" s="133"/>
      <c r="M26" s="52"/>
      <c r="N26" s="133"/>
      <c r="O26" s="52"/>
      <c r="P26" s="133"/>
      <c r="Q26" s="52"/>
      <c r="R26" s="133"/>
      <c r="S26" s="52"/>
      <c r="T26" s="133"/>
      <c r="U26" s="52"/>
      <c r="V26" s="133"/>
      <c r="W26" s="52"/>
      <c r="X26" s="133"/>
      <c r="Y26" s="52"/>
      <c r="Z26" s="53"/>
    </row>
    <row r="27" spans="1:26" ht="18.95" customHeight="1">
      <c r="A27" s="22"/>
      <c r="B27" s="155" t="s">
        <v>42</v>
      </c>
      <c r="C27" s="4" t="s">
        <v>43</v>
      </c>
      <c r="D27" s="54" t="s">
        <v>21</v>
      </c>
      <c r="E27" s="13">
        <v>965</v>
      </c>
      <c r="F27" s="14">
        <v>61474</v>
      </c>
      <c r="G27" s="19">
        <v>704</v>
      </c>
      <c r="H27" s="18">
        <v>274486</v>
      </c>
      <c r="I27" s="13">
        <v>1951</v>
      </c>
      <c r="J27" s="14">
        <v>878006</v>
      </c>
      <c r="K27" s="19">
        <v>160</v>
      </c>
      <c r="L27" s="18">
        <v>56310</v>
      </c>
      <c r="M27" s="13">
        <v>5847</v>
      </c>
      <c r="N27" s="14">
        <v>1458549</v>
      </c>
      <c r="O27" s="19">
        <v>4545</v>
      </c>
      <c r="P27" s="18">
        <v>1524039</v>
      </c>
      <c r="Q27" s="13">
        <v>23039</v>
      </c>
      <c r="R27" s="14">
        <v>5321902</v>
      </c>
      <c r="S27" s="19">
        <v>32187</v>
      </c>
      <c r="T27" s="18">
        <v>7981022</v>
      </c>
      <c r="U27" s="13">
        <v>3141</v>
      </c>
      <c r="V27" s="14">
        <v>860039</v>
      </c>
      <c r="W27" s="19">
        <v>10075</v>
      </c>
      <c r="X27" s="18">
        <v>2036045</v>
      </c>
      <c r="Y27" s="55">
        <f>+W27+U27+S27+Q27+O27+M27+K27+I27+G27+E27</f>
        <v>82614</v>
      </c>
      <c r="Z27" s="56">
        <f aca="true" t="shared" si="3" ref="Z27:Z29">+X27+V27+T27+R27+P27+N27+L27+J27+H27+F27</f>
        <v>20451872</v>
      </c>
    </row>
    <row r="28" spans="1:26" ht="18.95" customHeight="1">
      <c r="A28" s="22"/>
      <c r="B28" s="156"/>
      <c r="C28" s="7"/>
      <c r="D28" s="57" t="s">
        <v>22</v>
      </c>
      <c r="E28" s="27">
        <v>1122</v>
      </c>
      <c r="F28" s="21">
        <v>88987</v>
      </c>
      <c r="G28" s="25">
        <v>595</v>
      </c>
      <c r="H28" s="26">
        <v>252173</v>
      </c>
      <c r="I28" s="27">
        <v>2012</v>
      </c>
      <c r="J28" s="21">
        <v>871396</v>
      </c>
      <c r="K28" s="25">
        <v>176</v>
      </c>
      <c r="L28" s="26">
        <v>59543</v>
      </c>
      <c r="M28" s="27">
        <v>4002</v>
      </c>
      <c r="N28" s="21">
        <v>1131981</v>
      </c>
      <c r="O28" s="25">
        <v>3875</v>
      </c>
      <c r="P28" s="26">
        <v>1321464</v>
      </c>
      <c r="Q28" s="27">
        <v>19934</v>
      </c>
      <c r="R28" s="21">
        <v>4558686</v>
      </c>
      <c r="S28" s="25">
        <v>31882</v>
      </c>
      <c r="T28" s="26">
        <v>7834458</v>
      </c>
      <c r="U28" s="27">
        <v>2965</v>
      </c>
      <c r="V28" s="21">
        <v>862126</v>
      </c>
      <c r="W28" s="25">
        <v>16050</v>
      </c>
      <c r="X28" s="26">
        <v>2099920</v>
      </c>
      <c r="Y28" s="58">
        <f aca="true" t="shared" si="4" ref="Y28:Y29">+W28+U28+S28+Q28+O28+M28+K28+I28+G28+E28</f>
        <v>82613</v>
      </c>
      <c r="Z28" s="59">
        <f t="shared" si="3"/>
        <v>19080734</v>
      </c>
    </row>
    <row r="29" spans="1:26" ht="18.95" customHeight="1">
      <c r="A29" s="22"/>
      <c r="B29" s="156"/>
      <c r="C29" s="7"/>
      <c r="D29" s="57" t="s">
        <v>24</v>
      </c>
      <c r="E29" s="27">
        <v>1795</v>
      </c>
      <c r="F29" s="21">
        <v>231602</v>
      </c>
      <c r="G29" s="25">
        <v>1550</v>
      </c>
      <c r="H29" s="26">
        <v>528031</v>
      </c>
      <c r="I29" s="27">
        <v>2284</v>
      </c>
      <c r="J29" s="21">
        <v>2343206</v>
      </c>
      <c r="K29" s="25">
        <v>541</v>
      </c>
      <c r="L29" s="26">
        <v>187106</v>
      </c>
      <c r="M29" s="27">
        <v>110470</v>
      </c>
      <c r="N29" s="21">
        <v>2483527</v>
      </c>
      <c r="O29" s="25">
        <v>4414</v>
      </c>
      <c r="P29" s="26">
        <v>1339437</v>
      </c>
      <c r="Q29" s="27">
        <v>65412</v>
      </c>
      <c r="R29" s="21">
        <v>12591893</v>
      </c>
      <c r="S29" s="25">
        <v>25706</v>
      </c>
      <c r="T29" s="26">
        <v>2257333</v>
      </c>
      <c r="U29" s="27">
        <v>7215</v>
      </c>
      <c r="V29" s="21">
        <v>2391621</v>
      </c>
      <c r="W29" s="25">
        <v>15348</v>
      </c>
      <c r="X29" s="26">
        <v>1873024</v>
      </c>
      <c r="Y29" s="58">
        <f t="shared" si="4"/>
        <v>234735</v>
      </c>
      <c r="Z29" s="59">
        <f t="shared" si="3"/>
        <v>26226780</v>
      </c>
    </row>
    <row r="30" spans="1:26" ht="18.95" customHeight="1" thickBot="1">
      <c r="A30" s="22" t="s">
        <v>29</v>
      </c>
      <c r="B30" s="156"/>
      <c r="C30" s="7"/>
      <c r="D30" s="60" t="s">
        <v>44</v>
      </c>
      <c r="E30" s="153">
        <v>55.5</v>
      </c>
      <c r="F30" s="154"/>
      <c r="G30" s="153">
        <v>43.4</v>
      </c>
      <c r="H30" s="154"/>
      <c r="I30" s="153">
        <v>85</v>
      </c>
      <c r="J30" s="154"/>
      <c r="K30" s="153">
        <v>39.4</v>
      </c>
      <c r="L30" s="154"/>
      <c r="M30" s="153">
        <v>50</v>
      </c>
      <c r="N30" s="154"/>
      <c r="O30" s="153">
        <v>103</v>
      </c>
      <c r="P30" s="154"/>
      <c r="Q30" s="153">
        <v>33.7</v>
      </c>
      <c r="R30" s="154"/>
      <c r="S30" s="153">
        <v>126.5</v>
      </c>
      <c r="T30" s="154"/>
      <c r="U30" s="153">
        <v>42.3</v>
      </c>
      <c r="V30" s="154"/>
      <c r="W30" s="153">
        <v>67.3</v>
      </c>
      <c r="X30" s="154"/>
      <c r="Y30" s="153">
        <v>60.8</v>
      </c>
      <c r="Z30" s="154"/>
    </row>
    <row r="31" spans="1:26" ht="18.95" customHeight="1">
      <c r="A31" s="22"/>
      <c r="B31" s="156"/>
      <c r="C31" s="4" t="s">
        <v>45</v>
      </c>
      <c r="D31" s="141" t="s">
        <v>21</v>
      </c>
      <c r="E31" s="124">
        <f>E20-E27</f>
        <v>14</v>
      </c>
      <c r="F31" s="125">
        <f aca="true" t="shared" si="5" ref="F31:Z33">F20-F27</f>
        <v>-922</v>
      </c>
      <c r="G31" s="126">
        <f t="shared" si="5"/>
        <v>-107</v>
      </c>
      <c r="H31" s="127">
        <f t="shared" si="5"/>
        <v>-68841</v>
      </c>
      <c r="I31" s="124">
        <f t="shared" si="5"/>
        <v>274</v>
      </c>
      <c r="J31" s="125">
        <f t="shared" si="5"/>
        <v>231721</v>
      </c>
      <c r="K31" s="126">
        <f t="shared" si="5"/>
        <v>584</v>
      </c>
      <c r="L31" s="127">
        <f t="shared" si="5"/>
        <v>1443393</v>
      </c>
      <c r="M31" s="124">
        <f t="shared" si="5"/>
        <v>4132</v>
      </c>
      <c r="N31" s="125">
        <f t="shared" si="5"/>
        <v>229865</v>
      </c>
      <c r="O31" s="126">
        <f t="shared" si="5"/>
        <v>-145</v>
      </c>
      <c r="P31" s="127">
        <f t="shared" si="5"/>
        <v>8466</v>
      </c>
      <c r="Q31" s="124">
        <f t="shared" si="5"/>
        <v>4137</v>
      </c>
      <c r="R31" s="125">
        <f t="shared" si="5"/>
        <v>-688529</v>
      </c>
      <c r="S31" s="126">
        <f t="shared" si="5"/>
        <v>3868</v>
      </c>
      <c r="T31" s="127">
        <f t="shared" si="5"/>
        <v>572731</v>
      </c>
      <c r="U31" s="124">
        <f t="shared" si="5"/>
        <v>-653</v>
      </c>
      <c r="V31" s="125">
        <f t="shared" si="5"/>
        <v>-366279</v>
      </c>
      <c r="W31" s="126">
        <f t="shared" si="5"/>
        <v>-2846</v>
      </c>
      <c r="X31" s="127">
        <f t="shared" si="5"/>
        <v>-661061</v>
      </c>
      <c r="Y31" s="124">
        <f t="shared" si="5"/>
        <v>9258</v>
      </c>
      <c r="Z31" s="125">
        <f t="shared" si="5"/>
        <v>700544</v>
      </c>
    </row>
    <row r="32" spans="1:26" ht="18.95" customHeight="1">
      <c r="A32" s="22" t="s">
        <v>46</v>
      </c>
      <c r="B32" s="156"/>
      <c r="C32" s="7"/>
      <c r="D32" s="137" t="s">
        <v>22</v>
      </c>
      <c r="E32" s="128">
        <f aca="true" t="shared" si="6" ref="E32:T33">E21-E28</f>
        <v>358</v>
      </c>
      <c r="F32" s="129">
        <f t="shared" si="6"/>
        <v>98563</v>
      </c>
      <c r="G32" s="130">
        <f t="shared" si="6"/>
        <v>51</v>
      </c>
      <c r="H32" s="131">
        <f t="shared" si="6"/>
        <v>-31579</v>
      </c>
      <c r="I32" s="128">
        <f t="shared" si="6"/>
        <v>404</v>
      </c>
      <c r="J32" s="129">
        <f t="shared" si="6"/>
        <v>222237</v>
      </c>
      <c r="K32" s="130">
        <f t="shared" si="6"/>
        <v>536</v>
      </c>
      <c r="L32" s="131">
        <f t="shared" si="6"/>
        <v>1481862</v>
      </c>
      <c r="M32" s="128">
        <f t="shared" si="6"/>
        <v>2374</v>
      </c>
      <c r="N32" s="129">
        <f t="shared" si="6"/>
        <v>258967</v>
      </c>
      <c r="O32" s="130">
        <f t="shared" si="6"/>
        <v>479</v>
      </c>
      <c r="P32" s="131">
        <f t="shared" si="6"/>
        <v>204782</v>
      </c>
      <c r="Q32" s="128">
        <f t="shared" si="6"/>
        <v>4994</v>
      </c>
      <c r="R32" s="129">
        <f t="shared" si="6"/>
        <v>-85067</v>
      </c>
      <c r="S32" s="130">
        <f t="shared" si="6"/>
        <v>3547</v>
      </c>
      <c r="T32" s="131">
        <f t="shared" si="6"/>
        <v>726544</v>
      </c>
      <c r="U32" s="128">
        <f t="shared" si="5"/>
        <v>-280</v>
      </c>
      <c r="V32" s="129">
        <f t="shared" si="5"/>
        <v>-373948</v>
      </c>
      <c r="W32" s="130">
        <f t="shared" si="5"/>
        <v>-9152</v>
      </c>
      <c r="X32" s="131">
        <f t="shared" si="5"/>
        <v>-733801</v>
      </c>
      <c r="Y32" s="128">
        <f t="shared" si="5"/>
        <v>3311</v>
      </c>
      <c r="Z32" s="129">
        <f t="shared" si="5"/>
        <v>1768560</v>
      </c>
    </row>
    <row r="33" spans="1:26" ht="18.95" customHeight="1">
      <c r="A33" s="22"/>
      <c r="B33" s="156"/>
      <c r="C33" s="7"/>
      <c r="D33" s="137" t="s">
        <v>24</v>
      </c>
      <c r="E33" s="128">
        <f t="shared" si="6"/>
        <v>655</v>
      </c>
      <c r="F33" s="129">
        <f t="shared" si="5"/>
        <v>270620</v>
      </c>
      <c r="G33" s="130">
        <f t="shared" si="5"/>
        <v>-705</v>
      </c>
      <c r="H33" s="131">
        <f t="shared" si="5"/>
        <v>-141773</v>
      </c>
      <c r="I33" s="128">
        <f t="shared" si="5"/>
        <v>-261</v>
      </c>
      <c r="J33" s="129">
        <f t="shared" si="5"/>
        <v>-749515</v>
      </c>
      <c r="K33" s="130">
        <f t="shared" si="5"/>
        <v>570</v>
      </c>
      <c r="L33" s="131">
        <f t="shared" si="5"/>
        <v>1713006</v>
      </c>
      <c r="M33" s="128">
        <f t="shared" si="5"/>
        <v>-95032</v>
      </c>
      <c r="N33" s="129">
        <f t="shared" si="5"/>
        <v>352076</v>
      </c>
      <c r="O33" s="130">
        <f t="shared" si="5"/>
        <v>-320</v>
      </c>
      <c r="P33" s="131">
        <f t="shared" si="5"/>
        <v>-162564</v>
      </c>
      <c r="Q33" s="128">
        <f t="shared" si="5"/>
        <v>-5626</v>
      </c>
      <c r="R33" s="129">
        <f t="shared" si="5"/>
        <v>-2503448</v>
      </c>
      <c r="S33" s="130">
        <f t="shared" si="5"/>
        <v>3696</v>
      </c>
      <c r="T33" s="131">
        <f t="shared" si="5"/>
        <v>210395</v>
      </c>
      <c r="U33" s="128">
        <f t="shared" si="5"/>
        <v>-2439</v>
      </c>
      <c r="V33" s="129">
        <f t="shared" si="5"/>
        <v>-979998</v>
      </c>
      <c r="W33" s="130">
        <f t="shared" si="5"/>
        <v>-5320</v>
      </c>
      <c r="X33" s="131">
        <f t="shared" si="5"/>
        <v>313185</v>
      </c>
      <c r="Y33" s="128">
        <f t="shared" si="5"/>
        <v>-104782</v>
      </c>
      <c r="Z33" s="129">
        <f t="shared" si="5"/>
        <v>-1678016</v>
      </c>
    </row>
    <row r="34" spans="1:26" ht="18.95" customHeight="1" thickBot="1">
      <c r="A34" s="22" t="s">
        <v>47</v>
      </c>
      <c r="B34" s="156"/>
      <c r="C34" s="69"/>
      <c r="D34" s="28" t="s">
        <v>44</v>
      </c>
      <c r="E34" s="147">
        <f>+E23-E30</f>
        <v>-9.971394186261804</v>
      </c>
      <c r="F34" s="146"/>
      <c r="G34" s="151">
        <f aca="true" t="shared" si="7" ref="G34">+G23-G30</f>
        <v>28.077860839562966</v>
      </c>
      <c r="H34" s="152"/>
      <c r="I34" s="147">
        <f aca="true" t="shared" si="8" ref="I34">+I23-I30</f>
        <v>24.535048383290075</v>
      </c>
      <c r="J34" s="146"/>
      <c r="K34" s="151">
        <f aca="true" t="shared" si="9" ref="K34">+K23-K30</f>
        <v>27.08401826484019</v>
      </c>
      <c r="L34" s="152"/>
      <c r="M34" s="147">
        <f aca="true" t="shared" si="10" ref="M34">+M23-M30</f>
        <v>9.967513777311709</v>
      </c>
      <c r="N34" s="146"/>
      <c r="O34" s="151">
        <f aca="true" t="shared" si="11" ref="O34">+O23-O30</f>
        <v>4.516580692704494</v>
      </c>
      <c r="P34" s="152"/>
      <c r="Q34" s="147">
        <f aca="true" t="shared" si="12" ref="Q34">+Q23-Q30</f>
        <v>10.710350823360947</v>
      </c>
      <c r="R34" s="146"/>
      <c r="S34" s="151">
        <f aca="true" t="shared" si="13" ref="S34">+S23-S30</f>
        <v>-3.628811578259814</v>
      </c>
      <c r="T34" s="152"/>
      <c r="U34" s="147">
        <f aca="true" t="shared" si="14" ref="U34">+U23-U30</f>
        <v>10.761852497692075</v>
      </c>
      <c r="V34" s="146"/>
      <c r="W34" s="151">
        <f aca="true" t="shared" si="15" ref="W34">+W23-W30</f>
        <v>4.319771863117879</v>
      </c>
      <c r="X34" s="152"/>
      <c r="Y34" s="147">
        <f aca="true" t="shared" si="16" ref="Y34">+Y23-Y30</f>
        <v>9.209974086276446</v>
      </c>
      <c r="Z34" s="146"/>
    </row>
    <row r="35" spans="1:26" ht="18.95" customHeight="1">
      <c r="A35" s="22"/>
      <c r="B35" s="156"/>
      <c r="C35" s="7" t="s">
        <v>48</v>
      </c>
      <c r="D35" s="70" t="s">
        <v>21</v>
      </c>
      <c r="E35" s="71">
        <f aca="true" t="shared" si="17" ref="E35:Z37">E20/E27*100</f>
        <v>101.45077720207254</v>
      </c>
      <c r="F35" s="72">
        <f t="shared" si="17"/>
        <v>98.50017893743697</v>
      </c>
      <c r="G35" s="73">
        <f t="shared" si="17"/>
        <v>84.80113636363636</v>
      </c>
      <c r="H35" s="74">
        <f t="shared" si="17"/>
        <v>74.92003235137675</v>
      </c>
      <c r="I35" s="71">
        <f t="shared" si="17"/>
        <v>114.0440799589954</v>
      </c>
      <c r="J35" s="72">
        <f t="shared" si="17"/>
        <v>126.39173308610647</v>
      </c>
      <c r="K35" s="73">
        <f t="shared" si="17"/>
        <v>465.00000000000006</v>
      </c>
      <c r="L35" s="74">
        <f t="shared" si="17"/>
        <v>2663.297815663292</v>
      </c>
      <c r="M35" s="71">
        <f t="shared" si="17"/>
        <v>170.6687190011972</v>
      </c>
      <c r="N35" s="72">
        <f t="shared" si="17"/>
        <v>115.75984077326164</v>
      </c>
      <c r="O35" s="73">
        <f t="shared" si="17"/>
        <v>96.80968096809681</v>
      </c>
      <c r="P35" s="74">
        <f t="shared" si="17"/>
        <v>100.55549759553398</v>
      </c>
      <c r="Q35" s="71">
        <f t="shared" si="17"/>
        <v>117.95650852901602</v>
      </c>
      <c r="R35" s="72">
        <f t="shared" si="17"/>
        <v>87.06235101661022</v>
      </c>
      <c r="S35" s="73">
        <f t="shared" si="17"/>
        <v>112.0172740547426</v>
      </c>
      <c r="T35" s="74">
        <f t="shared" si="17"/>
        <v>107.17616114828401</v>
      </c>
      <c r="U35" s="71">
        <f t="shared" si="17"/>
        <v>79.21044253422477</v>
      </c>
      <c r="V35" s="72">
        <f t="shared" si="17"/>
        <v>57.41134995040923</v>
      </c>
      <c r="W35" s="73">
        <f t="shared" si="17"/>
        <v>71.75186104218362</v>
      </c>
      <c r="X35" s="74">
        <f t="shared" si="17"/>
        <v>67.53210267945944</v>
      </c>
      <c r="Y35" s="71">
        <f t="shared" si="17"/>
        <v>111.20633306703465</v>
      </c>
      <c r="Z35" s="72">
        <f t="shared" si="17"/>
        <v>103.42532947595214</v>
      </c>
    </row>
    <row r="36" spans="1:26" ht="18.95" customHeight="1">
      <c r="A36" s="22" t="s">
        <v>49</v>
      </c>
      <c r="B36" s="156"/>
      <c r="C36" s="7" t="s">
        <v>62</v>
      </c>
      <c r="D36" s="60" t="s">
        <v>22</v>
      </c>
      <c r="E36" s="75">
        <f t="shared" si="17"/>
        <v>131.9073083778966</v>
      </c>
      <c r="F36" s="76">
        <f t="shared" si="17"/>
        <v>210.7611224111387</v>
      </c>
      <c r="G36" s="77">
        <f t="shared" si="17"/>
        <v>108.57142857142857</v>
      </c>
      <c r="H36" s="78">
        <f t="shared" si="17"/>
        <v>87.4772477624488</v>
      </c>
      <c r="I36" s="75">
        <f t="shared" si="17"/>
        <v>120.07952286282307</v>
      </c>
      <c r="J36" s="76">
        <f t="shared" si="17"/>
        <v>125.50355980518617</v>
      </c>
      <c r="K36" s="77">
        <f t="shared" si="17"/>
        <v>404.54545454545456</v>
      </c>
      <c r="L36" s="78">
        <f t="shared" si="17"/>
        <v>2588.7257948037554</v>
      </c>
      <c r="M36" s="75">
        <f t="shared" si="17"/>
        <v>159.32033983008495</v>
      </c>
      <c r="N36" s="76">
        <f t="shared" si="17"/>
        <v>122.87732744630873</v>
      </c>
      <c r="O36" s="77">
        <f t="shared" si="17"/>
        <v>112.36129032258064</v>
      </c>
      <c r="P36" s="78">
        <f t="shared" si="17"/>
        <v>115.49660073978558</v>
      </c>
      <c r="Q36" s="75">
        <f t="shared" si="17"/>
        <v>125.05267382361794</v>
      </c>
      <c r="R36" s="76">
        <f t="shared" si="17"/>
        <v>98.13395789927185</v>
      </c>
      <c r="S36" s="77">
        <f t="shared" si="17"/>
        <v>111.12539991217616</v>
      </c>
      <c r="T36" s="78">
        <f t="shared" si="17"/>
        <v>109.27369832093044</v>
      </c>
      <c r="U36" s="75">
        <f t="shared" si="17"/>
        <v>90.55649241146712</v>
      </c>
      <c r="V36" s="76">
        <f t="shared" si="17"/>
        <v>56.62490169650376</v>
      </c>
      <c r="W36" s="77">
        <f t="shared" si="17"/>
        <v>42.978193146417446</v>
      </c>
      <c r="X36" s="78">
        <f t="shared" si="17"/>
        <v>65.05576402910587</v>
      </c>
      <c r="Y36" s="75">
        <f t="shared" si="17"/>
        <v>104.00784380182296</v>
      </c>
      <c r="Z36" s="76">
        <f t="shared" si="17"/>
        <v>109.26882582189972</v>
      </c>
    </row>
    <row r="37" spans="1:26" ht="18.95" customHeight="1" thickBot="1">
      <c r="A37" s="22"/>
      <c r="B37" s="157"/>
      <c r="C37" s="69"/>
      <c r="D37" s="47" t="s">
        <v>24</v>
      </c>
      <c r="E37" s="79">
        <f t="shared" si="17"/>
        <v>136.49025069637884</v>
      </c>
      <c r="F37" s="80">
        <f t="shared" si="17"/>
        <v>216.8470047754337</v>
      </c>
      <c r="G37" s="81">
        <f t="shared" si="17"/>
        <v>54.516129032258064</v>
      </c>
      <c r="H37" s="82">
        <f t="shared" si="17"/>
        <v>73.15062941380336</v>
      </c>
      <c r="I37" s="79">
        <f t="shared" si="17"/>
        <v>88.57267950963222</v>
      </c>
      <c r="J37" s="80">
        <f t="shared" si="17"/>
        <v>68.01326899982331</v>
      </c>
      <c r="K37" s="81">
        <f t="shared" si="17"/>
        <v>205.3604436229205</v>
      </c>
      <c r="L37" s="82">
        <f t="shared" si="17"/>
        <v>1015.5270274603702</v>
      </c>
      <c r="M37" s="79">
        <f t="shared" si="17"/>
        <v>13.974834796777404</v>
      </c>
      <c r="N37" s="80">
        <f t="shared" si="17"/>
        <v>114.17645147405283</v>
      </c>
      <c r="O37" s="81">
        <f t="shared" si="17"/>
        <v>92.75033982782057</v>
      </c>
      <c r="P37" s="82">
        <f t="shared" si="17"/>
        <v>87.86325896626717</v>
      </c>
      <c r="Q37" s="79">
        <f t="shared" si="17"/>
        <v>91.3991316577998</v>
      </c>
      <c r="R37" s="80">
        <f t="shared" si="17"/>
        <v>80.1185731168459</v>
      </c>
      <c r="S37" s="81">
        <f t="shared" si="17"/>
        <v>114.37796623356415</v>
      </c>
      <c r="T37" s="82">
        <f t="shared" si="17"/>
        <v>109.32051230367873</v>
      </c>
      <c r="U37" s="79">
        <f t="shared" si="17"/>
        <v>66.1954261954262</v>
      </c>
      <c r="V37" s="80">
        <f t="shared" si="17"/>
        <v>59.02369146281957</v>
      </c>
      <c r="W37" s="81">
        <f t="shared" si="17"/>
        <v>65.33750325775345</v>
      </c>
      <c r="X37" s="82">
        <f t="shared" si="17"/>
        <v>116.72082151643546</v>
      </c>
      <c r="Y37" s="79">
        <f t="shared" si="17"/>
        <v>55.36157794960275</v>
      </c>
      <c r="Z37" s="80">
        <f t="shared" si="17"/>
        <v>93.60189851746955</v>
      </c>
    </row>
    <row r="38" ht="5.25" customHeight="1" thickBot="1">
      <c r="A38" s="22"/>
    </row>
    <row r="39" spans="1:26" ht="18.95" customHeight="1">
      <c r="A39" s="22" t="s">
        <v>50</v>
      </c>
      <c r="B39" s="148" t="s">
        <v>51</v>
      </c>
      <c r="C39" s="12" t="s">
        <v>43</v>
      </c>
      <c r="D39" s="142" t="s">
        <v>21</v>
      </c>
      <c r="E39" s="13">
        <f>+'(令和3年4月) '!E20</f>
        <v>1204</v>
      </c>
      <c r="F39" s="14">
        <f>+'(令和3年4月) '!F20</f>
        <v>92074</v>
      </c>
      <c r="G39" s="13">
        <f>+'(令和3年4月) '!G20</f>
        <v>789</v>
      </c>
      <c r="H39" s="14">
        <f>+'(令和3年4月) '!H20</f>
        <v>247717</v>
      </c>
      <c r="I39" s="13">
        <f>+'(令和3年4月) '!I20</f>
        <v>2618</v>
      </c>
      <c r="J39" s="14">
        <f>+'(令和3年4月) '!J20</f>
        <v>1269080</v>
      </c>
      <c r="K39" s="13">
        <f>+'(令和3年4月) '!K20</f>
        <v>942</v>
      </c>
      <c r="L39" s="14">
        <f>+'(令和3年4月) '!L20</f>
        <v>2117450</v>
      </c>
      <c r="M39" s="13">
        <f>+'(令和3年4月) '!M20</f>
        <v>7415</v>
      </c>
      <c r="N39" s="14">
        <f>+'(令和3年4月) '!N20</f>
        <v>1559699</v>
      </c>
      <c r="O39" s="13">
        <f>+'(令和3年4月) '!O20</f>
        <v>5132</v>
      </c>
      <c r="P39" s="14">
        <f>+'(令和3年4月) '!P20</f>
        <v>1775138</v>
      </c>
      <c r="Q39" s="13">
        <f>+'(令和3年4月) '!Q20</f>
        <v>29729</v>
      </c>
      <c r="R39" s="14">
        <f>+'(令和3年4月) '!R20</f>
        <v>5894967</v>
      </c>
      <c r="S39" s="25">
        <f>+'(令和3年4月) '!S20</f>
        <v>48013</v>
      </c>
      <c r="T39" s="26">
        <f>+'(令和3年4月) '!T20</f>
        <v>11077067</v>
      </c>
      <c r="U39" s="13">
        <f>+'(令和3年4月) '!U20</f>
        <v>3761</v>
      </c>
      <c r="V39" s="14">
        <f>+'(令和3年4月) '!V20</f>
        <v>857535</v>
      </c>
      <c r="W39" s="13">
        <f>+'(令和3年4月) '!W20</f>
        <v>9826</v>
      </c>
      <c r="X39" s="14">
        <f>+'(令和3年4月) '!X20</f>
        <v>2027866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49"/>
      <c r="C40" s="22"/>
      <c r="D40" s="138" t="s">
        <v>22</v>
      </c>
      <c r="E40" s="27">
        <f>+'(令和3年4月) '!E21</f>
        <v>1334</v>
      </c>
      <c r="F40" s="21">
        <f>+'(令和3年4月) '!F21</f>
        <v>143499</v>
      </c>
      <c r="G40" s="27">
        <f>+'(令和3年4月) '!G21</f>
        <v>1018</v>
      </c>
      <c r="H40" s="21">
        <f>+'(令和3年4月) '!H21</f>
        <v>231230</v>
      </c>
      <c r="I40" s="27">
        <f>+'(令和3年4月) '!I21</f>
        <v>2531</v>
      </c>
      <c r="J40" s="21">
        <f>+'(令和3年4月) '!J21</f>
        <v>1312824</v>
      </c>
      <c r="K40" s="27">
        <f>+'(令和3年4月) '!K21</f>
        <v>775</v>
      </c>
      <c r="L40" s="21">
        <f>+'(令和3年4月) '!L21</f>
        <v>1668752</v>
      </c>
      <c r="M40" s="27">
        <f>+'(令和3年4月) '!M21</f>
        <v>6891</v>
      </c>
      <c r="N40" s="21">
        <f>+'(令和3年4月) '!N21</f>
        <v>1479316</v>
      </c>
      <c r="O40" s="27">
        <f>+'(令和3年4月) '!O21</f>
        <v>4842</v>
      </c>
      <c r="P40" s="21">
        <f>+'(令和3年4月) '!P21</f>
        <v>1658452</v>
      </c>
      <c r="Q40" s="27">
        <f>+'(令和3年4月) '!Q21</f>
        <v>29836</v>
      </c>
      <c r="R40" s="21">
        <f>+'(令和3年4月) '!R21</f>
        <v>6170649</v>
      </c>
      <c r="S40" s="25">
        <f>+'(令和3年4月) '!S21</f>
        <v>46204</v>
      </c>
      <c r="T40" s="26">
        <f>+'(令和3年4月) '!T21</f>
        <v>10685446</v>
      </c>
      <c r="U40" s="27">
        <f>+'(令和3年4月) '!U21</f>
        <v>3867</v>
      </c>
      <c r="V40" s="21">
        <f>+'(令和3年4月) '!V21</f>
        <v>887394</v>
      </c>
      <c r="W40" s="27">
        <f>+'(令和3年4月) '!W21</f>
        <v>9342</v>
      </c>
      <c r="X40" s="21">
        <f>+'(令和3年4月) '!X21</f>
        <v>1913336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49"/>
      <c r="C41" s="22"/>
      <c r="D41" s="138" t="s">
        <v>24</v>
      </c>
      <c r="E41" s="27">
        <f>+'(令和3年4月) '!E22</f>
        <v>2951</v>
      </c>
      <c r="F41" s="21">
        <f>+'(令和3年4月) '!F22</f>
        <v>629220</v>
      </c>
      <c r="G41" s="27">
        <f>+'(令和3年4月) '!G22</f>
        <v>894</v>
      </c>
      <c r="H41" s="21">
        <f>+'(令和3年4月) '!H22</f>
        <v>401207</v>
      </c>
      <c r="I41" s="27">
        <f>+'(令和3年4月) '!I22</f>
        <v>2214</v>
      </c>
      <c r="J41" s="21">
        <f>+'(令和3年4月) '!J22</f>
        <v>1577597</v>
      </c>
      <c r="K41" s="27">
        <f>+'(令和3年4月) '!K22</f>
        <v>1079</v>
      </c>
      <c r="L41" s="21">
        <f>+'(令和3年4月) '!L22</f>
        <v>1941814</v>
      </c>
      <c r="M41" s="27">
        <f>+'(令和3年4月) '!M22</f>
        <v>11835.1</v>
      </c>
      <c r="N41" s="21">
        <f>+'(令和3年4月) '!N22</f>
        <v>2538137</v>
      </c>
      <c r="O41" s="27">
        <f>+'(令和3年4月) '!O22</f>
        <v>4048</v>
      </c>
      <c r="P41" s="21">
        <f>+'(令和3年4月) '!P22</f>
        <v>1170614</v>
      </c>
      <c r="Q41" s="27">
        <f>+'(令和3年4月) '!Q22</f>
        <v>57538</v>
      </c>
      <c r="R41" s="21">
        <f>+'(令和3年4月) '!R22</f>
        <v>9928691</v>
      </c>
      <c r="S41" s="25">
        <f>+'(令和3年4月) '!S22</f>
        <v>28776</v>
      </c>
      <c r="T41" s="26">
        <f>+'(令和3年4月) '!T22</f>
        <v>2474977</v>
      </c>
      <c r="U41" s="27">
        <f>+'(令和3年4月) '!U22</f>
        <v>4973</v>
      </c>
      <c r="V41" s="21">
        <f>+'(令和3年4月) '!V22</f>
        <v>1406041</v>
      </c>
      <c r="W41" s="27">
        <f>+'(令和3年4月) '!W22</f>
        <v>9697</v>
      </c>
      <c r="X41" s="21">
        <f>+'(令和3年4月) '!X22</f>
        <v>2177344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49"/>
      <c r="C42" s="22"/>
      <c r="D42" s="136" t="s">
        <v>44</v>
      </c>
      <c r="E42" s="145">
        <f>+'(令和3年4月) '!E23:F23</f>
        <v>42.07559681697613</v>
      </c>
      <c r="F42" s="146">
        <f>+'10品目別管理表 (令和3年2月) '!F23</f>
        <v>0</v>
      </c>
      <c r="G42" s="145">
        <f>+'(令和3年4月) '!G23:H23</f>
        <v>89.5884977689638</v>
      </c>
      <c r="H42" s="146">
        <f>+'10品目別管理表 (令和3年2月) '!H23</f>
        <v>0</v>
      </c>
      <c r="I42" s="145">
        <f>+'(令和3年4月) '!I23:J23</f>
        <v>118.61322275973278</v>
      </c>
      <c r="J42" s="146">
        <f>+'10品目別管理表 (令和3年2月) '!J23</f>
        <v>0</v>
      </c>
      <c r="K42" s="145">
        <f>+'(令和3年4月) '!K23:L23</f>
        <v>86.23807132094426</v>
      </c>
      <c r="L42" s="146">
        <f>+'10品目別管理表 (令和3年2月) '!L23</f>
        <v>0</v>
      </c>
      <c r="M42" s="145">
        <f>+'(令和3年4月) '!M23:N23</f>
        <v>61.80712168736121</v>
      </c>
      <c r="N42" s="146">
        <f>+'10品目別管理表 (令和3年2月) '!N23</f>
        <v>0</v>
      </c>
      <c r="O42" s="145">
        <f>+'(令和3年4月) '!O23:P23</f>
        <v>127.77350755828849</v>
      </c>
      <c r="P42" s="146">
        <f>+'10品目別管理表 (令和3年2月) '!P23</f>
        <v>0</v>
      </c>
      <c r="Q42" s="145">
        <f>+'(令和3年4月) '!Q23:R23</f>
        <v>51.71336047854284</v>
      </c>
      <c r="R42" s="146">
        <f>+'10品目別管理表 (令和3年2月) '!R23</f>
        <v>0</v>
      </c>
      <c r="S42" s="145">
        <f>+'(令和3年4月) '!S23:T23</f>
        <v>169.02032542202608</v>
      </c>
      <c r="T42" s="146">
        <f>+'10品目別管理表 (令和3年2月) '!T23</f>
        <v>0</v>
      </c>
      <c r="U42" s="145">
        <f>+'(令和3年4月) '!U23:V23</f>
        <v>75.88539594110625</v>
      </c>
      <c r="V42" s="146">
        <f>+'10品目別管理表 (令和3年2月) '!V23</f>
        <v>0</v>
      </c>
      <c r="W42" s="145">
        <f>+'(令和3年4月) '!W23:X23</f>
        <v>101.36435748281332</v>
      </c>
      <c r="X42" s="146">
        <f>+'10品目別管理表 (令和3年2月) '!X23</f>
        <v>0</v>
      </c>
      <c r="Y42" s="145">
        <f>+'(令和3年4月) '!Y23:Z23</f>
        <v>88.11187613468981</v>
      </c>
      <c r="Z42" s="146">
        <f>+'10品目別管理表 (令和3年2月) '!Z23</f>
        <v>0</v>
      </c>
    </row>
    <row r="43" spans="1:26" ht="18.95" customHeight="1">
      <c r="A43" s="22"/>
      <c r="B43" s="149"/>
      <c r="C43" s="12" t="s">
        <v>45</v>
      </c>
      <c r="D43" s="142" t="s">
        <v>21</v>
      </c>
      <c r="E43" s="124">
        <f aca="true" t="shared" si="18" ref="E43:Z46">E20-E39</f>
        <v>-225</v>
      </c>
      <c r="F43" s="127">
        <f t="shared" si="18"/>
        <v>-31522</v>
      </c>
      <c r="G43" s="124">
        <f t="shared" si="18"/>
        <v>-192</v>
      </c>
      <c r="H43" s="125">
        <f t="shared" si="18"/>
        <v>-42072</v>
      </c>
      <c r="I43" s="126">
        <f t="shared" si="18"/>
        <v>-393</v>
      </c>
      <c r="J43" s="127">
        <f t="shared" si="18"/>
        <v>-159353</v>
      </c>
      <c r="K43" s="124">
        <f t="shared" si="18"/>
        <v>-198</v>
      </c>
      <c r="L43" s="125">
        <f t="shared" si="18"/>
        <v>-617747</v>
      </c>
      <c r="M43" s="126">
        <f t="shared" si="18"/>
        <v>2564</v>
      </c>
      <c r="N43" s="127">
        <f t="shared" si="18"/>
        <v>128715</v>
      </c>
      <c r="O43" s="124">
        <f t="shared" si="18"/>
        <v>-732</v>
      </c>
      <c r="P43" s="125">
        <f t="shared" si="18"/>
        <v>-242633</v>
      </c>
      <c r="Q43" s="126">
        <f t="shared" si="18"/>
        <v>-2553</v>
      </c>
      <c r="R43" s="127">
        <f t="shared" si="18"/>
        <v>-1261594</v>
      </c>
      <c r="S43" s="124">
        <f t="shared" si="18"/>
        <v>-11958</v>
      </c>
      <c r="T43" s="125">
        <f t="shared" si="18"/>
        <v>-2523314</v>
      </c>
      <c r="U43" s="126">
        <f t="shared" si="18"/>
        <v>-1273</v>
      </c>
      <c r="V43" s="127">
        <f t="shared" si="18"/>
        <v>-363775</v>
      </c>
      <c r="W43" s="124">
        <f t="shared" si="18"/>
        <v>-2597</v>
      </c>
      <c r="X43" s="125">
        <f t="shared" si="18"/>
        <v>-652882</v>
      </c>
      <c r="Y43" s="124">
        <f t="shared" si="18"/>
        <v>-17557</v>
      </c>
      <c r="Z43" s="125">
        <f t="shared" si="18"/>
        <v>-5766177</v>
      </c>
    </row>
    <row r="44" spans="1:26" ht="18.95" customHeight="1">
      <c r="A44" s="22"/>
      <c r="B44" s="149"/>
      <c r="C44" s="22"/>
      <c r="D44" s="138" t="s">
        <v>22</v>
      </c>
      <c r="E44" s="128">
        <f t="shared" si="18"/>
        <v>146</v>
      </c>
      <c r="F44" s="131">
        <f t="shared" si="18"/>
        <v>44051</v>
      </c>
      <c r="G44" s="128">
        <f t="shared" si="18"/>
        <v>-372</v>
      </c>
      <c r="H44" s="129">
        <f t="shared" si="18"/>
        <v>-10636</v>
      </c>
      <c r="I44" s="130">
        <f t="shared" si="18"/>
        <v>-115</v>
      </c>
      <c r="J44" s="131">
        <f t="shared" si="18"/>
        <v>-219191</v>
      </c>
      <c r="K44" s="128">
        <f t="shared" si="18"/>
        <v>-63</v>
      </c>
      <c r="L44" s="129">
        <f t="shared" si="18"/>
        <v>-127347</v>
      </c>
      <c r="M44" s="130">
        <f t="shared" si="18"/>
        <v>-515</v>
      </c>
      <c r="N44" s="131">
        <f t="shared" si="18"/>
        <v>-88368</v>
      </c>
      <c r="O44" s="128">
        <f t="shared" si="18"/>
        <v>-488</v>
      </c>
      <c r="P44" s="129">
        <f t="shared" si="18"/>
        <v>-132206</v>
      </c>
      <c r="Q44" s="130">
        <f t="shared" si="18"/>
        <v>-4908</v>
      </c>
      <c r="R44" s="131">
        <f t="shared" si="18"/>
        <v>-1697030</v>
      </c>
      <c r="S44" s="128">
        <f t="shared" si="18"/>
        <v>-10775</v>
      </c>
      <c r="T44" s="129">
        <f t="shared" si="18"/>
        <v>-2124444</v>
      </c>
      <c r="U44" s="130">
        <f t="shared" si="18"/>
        <v>-1182</v>
      </c>
      <c r="V44" s="131">
        <f t="shared" si="18"/>
        <v>-399216</v>
      </c>
      <c r="W44" s="128">
        <f t="shared" si="18"/>
        <v>-2444</v>
      </c>
      <c r="X44" s="129">
        <f t="shared" si="18"/>
        <v>-547217</v>
      </c>
      <c r="Y44" s="128">
        <f t="shared" si="18"/>
        <v>-20716</v>
      </c>
      <c r="Z44" s="129">
        <f t="shared" si="18"/>
        <v>-5301604</v>
      </c>
    </row>
    <row r="45" spans="1:26" ht="18.95" customHeight="1">
      <c r="A45" s="22"/>
      <c r="B45" s="149"/>
      <c r="C45" s="22"/>
      <c r="D45" s="138" t="s">
        <v>24</v>
      </c>
      <c r="E45" s="128">
        <f t="shared" si="18"/>
        <v>-501</v>
      </c>
      <c r="F45" s="131">
        <f t="shared" si="18"/>
        <v>-126998</v>
      </c>
      <c r="G45" s="128">
        <f t="shared" si="18"/>
        <v>-49</v>
      </c>
      <c r="H45" s="129">
        <f t="shared" si="18"/>
        <v>-14949</v>
      </c>
      <c r="I45" s="130">
        <f t="shared" si="18"/>
        <v>-191</v>
      </c>
      <c r="J45" s="131">
        <f t="shared" si="18"/>
        <v>16094</v>
      </c>
      <c r="K45" s="128">
        <f t="shared" si="18"/>
        <v>32</v>
      </c>
      <c r="L45" s="129">
        <f t="shared" si="18"/>
        <v>-41702</v>
      </c>
      <c r="M45" s="130">
        <f t="shared" si="18"/>
        <v>3602.8999999999996</v>
      </c>
      <c r="N45" s="131">
        <f t="shared" si="18"/>
        <v>297466</v>
      </c>
      <c r="O45" s="128">
        <f t="shared" si="18"/>
        <v>46</v>
      </c>
      <c r="P45" s="129">
        <f t="shared" si="18"/>
        <v>6259</v>
      </c>
      <c r="Q45" s="130">
        <f t="shared" si="18"/>
        <v>2248</v>
      </c>
      <c r="R45" s="131">
        <f t="shared" si="18"/>
        <v>159754</v>
      </c>
      <c r="S45" s="128">
        <f t="shared" si="18"/>
        <v>626</v>
      </c>
      <c r="T45" s="129">
        <f t="shared" si="18"/>
        <v>-7249</v>
      </c>
      <c r="U45" s="130">
        <f t="shared" si="18"/>
        <v>-197</v>
      </c>
      <c r="V45" s="131">
        <f t="shared" si="18"/>
        <v>5582</v>
      </c>
      <c r="W45" s="128">
        <f t="shared" si="18"/>
        <v>331</v>
      </c>
      <c r="X45" s="129">
        <f t="shared" si="18"/>
        <v>8865</v>
      </c>
      <c r="Y45" s="128">
        <f t="shared" si="18"/>
        <v>5947.899999999994</v>
      </c>
      <c r="Z45" s="129">
        <f t="shared" si="18"/>
        <v>303122</v>
      </c>
    </row>
    <row r="46" spans="1:38" ht="18.95" customHeight="1" thickBot="1">
      <c r="A46" s="22"/>
      <c r="B46" s="149"/>
      <c r="C46" s="46"/>
      <c r="D46" s="136" t="s">
        <v>44</v>
      </c>
      <c r="E46" s="145">
        <f>E23-E42</f>
        <v>3.4530089967620654</v>
      </c>
      <c r="F46" s="146"/>
      <c r="G46" s="145">
        <f>G23-G42</f>
        <v>-18.11063692940084</v>
      </c>
      <c r="H46" s="146"/>
      <c r="I46" s="145">
        <f>I23-I42</f>
        <v>-9.078174376442703</v>
      </c>
      <c r="J46" s="146"/>
      <c r="K46" s="145">
        <f>K23-K42</f>
        <v>-19.75405305610407</v>
      </c>
      <c r="L46" s="146"/>
      <c r="M46" s="145">
        <f>M23-M42</f>
        <v>-1.8396079100495015</v>
      </c>
      <c r="N46" s="146"/>
      <c r="O46" s="145">
        <f t="shared" si="18"/>
        <v>-20.256926865583992</v>
      </c>
      <c r="P46" s="146"/>
      <c r="Q46" s="145">
        <f t="shared" si="18"/>
        <v>-7.303009655181889</v>
      </c>
      <c r="R46" s="146"/>
      <c r="S46" s="145">
        <f t="shared" si="18"/>
        <v>-46.14913700028589</v>
      </c>
      <c r="T46" s="146"/>
      <c r="U46" s="145">
        <f t="shared" si="18"/>
        <v>-22.82354344341418</v>
      </c>
      <c r="V46" s="146"/>
      <c r="W46" s="145">
        <f t="shared" si="18"/>
        <v>-29.744585619695442</v>
      </c>
      <c r="X46" s="146"/>
      <c r="Y46" s="145">
        <f t="shared" si="18"/>
        <v>-18.101902048413365</v>
      </c>
      <c r="Z46" s="146"/>
      <c r="AA46" s="143"/>
      <c r="AB46" s="144"/>
      <c r="AC46" s="143"/>
      <c r="AD46" s="144"/>
      <c r="AE46" s="143"/>
      <c r="AF46" s="144"/>
      <c r="AG46" s="132"/>
      <c r="AH46" s="133"/>
      <c r="AI46" s="132"/>
      <c r="AJ46" s="133"/>
      <c r="AK46" s="132"/>
      <c r="AL46" s="133"/>
    </row>
    <row r="47" spans="1:26" ht="18.95" customHeight="1">
      <c r="A47" s="22"/>
      <c r="B47" s="149"/>
      <c r="C47" s="22" t="s">
        <v>48</v>
      </c>
      <c r="D47" s="54" t="s">
        <v>21</v>
      </c>
      <c r="E47" s="83">
        <f aca="true" t="shared" si="19" ref="E47:Z49">E20/E39*100</f>
        <v>81.31229235880399</v>
      </c>
      <c r="F47" s="84">
        <f t="shared" si="19"/>
        <v>65.76449377674479</v>
      </c>
      <c r="G47" s="83">
        <f t="shared" si="19"/>
        <v>75.66539923954373</v>
      </c>
      <c r="H47" s="85">
        <f t="shared" si="19"/>
        <v>83.01610305308074</v>
      </c>
      <c r="I47" s="86">
        <f t="shared" si="19"/>
        <v>84.98854087089381</v>
      </c>
      <c r="J47" s="84">
        <f t="shared" si="19"/>
        <v>87.44342358243767</v>
      </c>
      <c r="K47" s="83">
        <f t="shared" si="19"/>
        <v>78.98089171974523</v>
      </c>
      <c r="L47" s="85">
        <f t="shared" si="19"/>
        <v>70.82589907671964</v>
      </c>
      <c r="M47" s="86">
        <f t="shared" si="19"/>
        <v>134.57855697909642</v>
      </c>
      <c r="N47" s="84">
        <f t="shared" si="19"/>
        <v>108.25255385814827</v>
      </c>
      <c r="O47" s="83">
        <f t="shared" si="19"/>
        <v>85.73655494933749</v>
      </c>
      <c r="P47" s="85">
        <f t="shared" si="19"/>
        <v>86.33159788140415</v>
      </c>
      <c r="Q47" s="86">
        <f t="shared" si="19"/>
        <v>91.41242557771872</v>
      </c>
      <c r="R47" s="84">
        <f t="shared" si="19"/>
        <v>78.59879453099568</v>
      </c>
      <c r="S47" s="83">
        <f t="shared" si="19"/>
        <v>75.09424530856226</v>
      </c>
      <c r="T47" s="85">
        <f t="shared" si="19"/>
        <v>77.22037792133965</v>
      </c>
      <c r="U47" s="86">
        <f t="shared" si="19"/>
        <v>66.15261898431268</v>
      </c>
      <c r="V47" s="84">
        <f t="shared" si="19"/>
        <v>57.578990944976006</v>
      </c>
      <c r="W47" s="83">
        <f t="shared" si="19"/>
        <v>73.57012008955832</v>
      </c>
      <c r="X47" s="85">
        <f t="shared" si="19"/>
        <v>67.80448017768433</v>
      </c>
      <c r="Y47" s="83">
        <f t="shared" si="19"/>
        <v>83.95580696159153</v>
      </c>
      <c r="Z47" s="85">
        <f t="shared" si="19"/>
        <v>78.57920360102031</v>
      </c>
    </row>
    <row r="48" spans="1:26" ht="18.95" customHeight="1">
      <c r="A48" s="22"/>
      <c r="B48" s="149"/>
      <c r="C48" s="22"/>
      <c r="D48" s="57" t="s">
        <v>22</v>
      </c>
      <c r="E48" s="75">
        <f t="shared" si="19"/>
        <v>110.94452773613193</v>
      </c>
      <c r="F48" s="78">
        <f t="shared" si="19"/>
        <v>130.69777489738607</v>
      </c>
      <c r="G48" s="75">
        <f t="shared" si="19"/>
        <v>63.45776031434185</v>
      </c>
      <c r="H48" s="76">
        <f t="shared" si="19"/>
        <v>95.40025083250443</v>
      </c>
      <c r="I48" s="77">
        <f t="shared" si="19"/>
        <v>95.45634136704861</v>
      </c>
      <c r="J48" s="78">
        <f t="shared" si="19"/>
        <v>83.30385489601044</v>
      </c>
      <c r="K48" s="75">
        <f t="shared" si="19"/>
        <v>91.87096774193549</v>
      </c>
      <c r="L48" s="76">
        <f t="shared" si="19"/>
        <v>92.36872824721708</v>
      </c>
      <c r="M48" s="77">
        <f t="shared" si="19"/>
        <v>92.52648381947468</v>
      </c>
      <c r="N48" s="78">
        <f t="shared" si="19"/>
        <v>94.02642843043677</v>
      </c>
      <c r="O48" s="75">
        <f t="shared" si="19"/>
        <v>89.9215200330442</v>
      </c>
      <c r="P48" s="76">
        <f t="shared" si="19"/>
        <v>92.02834932816867</v>
      </c>
      <c r="Q48" s="77">
        <f t="shared" si="19"/>
        <v>83.55007373642579</v>
      </c>
      <c r="R48" s="78">
        <f t="shared" si="19"/>
        <v>72.4983547111495</v>
      </c>
      <c r="S48" s="75">
        <f t="shared" si="19"/>
        <v>76.67950826768245</v>
      </c>
      <c r="T48" s="76">
        <f t="shared" si="19"/>
        <v>80.11834040432191</v>
      </c>
      <c r="U48" s="77">
        <f t="shared" si="19"/>
        <v>69.43366951124904</v>
      </c>
      <c r="V48" s="78">
        <f t="shared" si="19"/>
        <v>55.01254234308548</v>
      </c>
      <c r="W48" s="75">
        <f t="shared" si="19"/>
        <v>73.83857846285592</v>
      </c>
      <c r="X48" s="76">
        <f t="shared" si="19"/>
        <v>71.39984822320805</v>
      </c>
      <c r="Y48" s="75">
        <f t="shared" si="19"/>
        <v>80.57389347336834</v>
      </c>
      <c r="Z48" s="76">
        <f t="shared" si="19"/>
        <v>79.7268759183719</v>
      </c>
    </row>
    <row r="49" spans="1:26" ht="18.95" customHeight="1" thickBot="1">
      <c r="A49" s="46"/>
      <c r="B49" s="150"/>
      <c r="C49" s="46"/>
      <c r="D49" s="47" t="s">
        <v>24</v>
      </c>
      <c r="E49" s="79">
        <f t="shared" si="19"/>
        <v>83.02270416807862</v>
      </c>
      <c r="F49" s="82">
        <f t="shared" si="19"/>
        <v>79.81659832808874</v>
      </c>
      <c r="G49" s="79">
        <f t="shared" si="19"/>
        <v>94.51901565995526</v>
      </c>
      <c r="H49" s="80">
        <f t="shared" si="19"/>
        <v>96.27399322544223</v>
      </c>
      <c r="I49" s="81">
        <f t="shared" si="19"/>
        <v>91.37308039747064</v>
      </c>
      <c r="J49" s="82">
        <f t="shared" si="19"/>
        <v>101.02015914076917</v>
      </c>
      <c r="K49" s="79">
        <f t="shared" si="19"/>
        <v>102.96570898980536</v>
      </c>
      <c r="L49" s="80">
        <f t="shared" si="19"/>
        <v>97.85242046869577</v>
      </c>
      <c r="M49" s="81">
        <f t="shared" si="19"/>
        <v>130.44249731730193</v>
      </c>
      <c r="N49" s="82">
        <f t="shared" si="19"/>
        <v>111.71985594158235</v>
      </c>
      <c r="O49" s="79">
        <f t="shared" si="19"/>
        <v>101.13636363636364</v>
      </c>
      <c r="P49" s="80">
        <f t="shared" si="19"/>
        <v>100.5346766739506</v>
      </c>
      <c r="Q49" s="81">
        <f t="shared" si="19"/>
        <v>103.90698321109528</v>
      </c>
      <c r="R49" s="82">
        <f t="shared" si="19"/>
        <v>101.60901371590676</v>
      </c>
      <c r="S49" s="79">
        <f t="shared" si="19"/>
        <v>102.17542396441479</v>
      </c>
      <c r="T49" s="80">
        <f t="shared" si="19"/>
        <v>99.70710838929008</v>
      </c>
      <c r="U49" s="81">
        <f t="shared" si="19"/>
        <v>96.03860848582345</v>
      </c>
      <c r="V49" s="82">
        <f t="shared" si="19"/>
        <v>100.39700122542656</v>
      </c>
      <c r="W49" s="79">
        <f t="shared" si="19"/>
        <v>103.41342683304116</v>
      </c>
      <c r="X49" s="80">
        <f t="shared" si="19"/>
        <v>100.40714742365009</v>
      </c>
      <c r="Y49" s="79">
        <f t="shared" si="19"/>
        <v>104.79649627313714</v>
      </c>
      <c r="Z49" s="80">
        <f t="shared" si="19"/>
        <v>101.25021230619507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22" customWidth="1"/>
    <col min="2" max="2" width="3.140625" style="122" customWidth="1"/>
    <col min="3" max="3" width="12.57421875" style="122" customWidth="1"/>
    <col min="4" max="4" width="7.28125" style="122" customWidth="1"/>
    <col min="5" max="5" width="7.57421875" style="122" customWidth="1"/>
    <col min="6" max="6" width="10.140625" style="122" customWidth="1"/>
    <col min="7" max="7" width="7.57421875" style="122" customWidth="1"/>
    <col min="8" max="8" width="10.140625" style="122" customWidth="1"/>
    <col min="9" max="9" width="7.57421875" style="122" customWidth="1"/>
    <col min="10" max="10" width="10.140625" style="122" customWidth="1"/>
    <col min="11" max="11" width="7.57421875" style="122" customWidth="1"/>
    <col min="12" max="12" width="10.140625" style="122" customWidth="1"/>
    <col min="13" max="13" width="7.57421875" style="122" customWidth="1"/>
    <col min="14" max="14" width="10.140625" style="122" customWidth="1"/>
    <col min="15" max="15" width="7.57421875" style="122" customWidth="1"/>
    <col min="16" max="16" width="10.140625" style="122" customWidth="1"/>
    <col min="17" max="17" width="8.140625" style="122" customWidth="1"/>
    <col min="18" max="18" width="11.140625" style="122" customWidth="1"/>
    <col min="19" max="19" width="8.140625" style="122" customWidth="1"/>
    <col min="20" max="20" width="11.140625" style="122" customWidth="1"/>
    <col min="21" max="21" width="8.140625" style="122" customWidth="1"/>
    <col min="22" max="22" width="11.140625" style="122" customWidth="1"/>
    <col min="23" max="23" width="7.57421875" style="122" customWidth="1"/>
    <col min="24" max="24" width="10.421875" style="122" bestFit="1" customWidth="1"/>
    <col min="25" max="25" width="8.57421875" style="122" customWidth="1"/>
    <col min="26" max="26" width="11.57421875" style="122" customWidth="1"/>
    <col min="27" max="16384" width="9.00390625" style="122" customWidth="1"/>
  </cols>
  <sheetData>
    <row r="1" spans="1:26" ht="29.25" thickBot="1">
      <c r="A1" s="178" t="s">
        <v>65</v>
      </c>
      <c r="B1" s="179"/>
      <c r="C1" s="179"/>
      <c r="D1" s="179"/>
      <c r="E1" s="180" t="s">
        <v>0</v>
      </c>
      <c r="F1" s="181"/>
      <c r="G1" s="181"/>
      <c r="H1" s="181"/>
      <c r="J1" s="182" t="s">
        <v>1</v>
      </c>
      <c r="K1" s="179"/>
      <c r="L1" s="1" t="s">
        <v>2</v>
      </c>
      <c r="M1" s="1" t="s">
        <v>3</v>
      </c>
      <c r="N1" s="1" t="s">
        <v>4</v>
      </c>
      <c r="O1" s="182" t="s">
        <v>5</v>
      </c>
      <c r="P1" s="179"/>
      <c r="Q1" s="179"/>
      <c r="R1" s="1"/>
      <c r="S1" s="1"/>
      <c r="T1" s="1"/>
      <c r="V1" s="1"/>
      <c r="W1" s="1"/>
      <c r="X1" s="121" t="s">
        <v>6</v>
      </c>
      <c r="Y1" s="1"/>
      <c r="Z1" s="1"/>
    </row>
    <row r="2" spans="1:26" ht="15">
      <c r="A2" s="4"/>
      <c r="B2" s="5"/>
      <c r="C2" s="5"/>
      <c r="D2" s="6"/>
      <c r="E2" s="183" t="s">
        <v>7</v>
      </c>
      <c r="F2" s="184"/>
      <c r="G2" s="177" t="s">
        <v>8</v>
      </c>
      <c r="H2" s="177"/>
      <c r="I2" s="175" t="s">
        <v>9</v>
      </c>
      <c r="J2" s="176"/>
      <c r="K2" s="177" t="s">
        <v>10</v>
      </c>
      <c r="L2" s="177"/>
      <c r="M2" s="175" t="s">
        <v>11</v>
      </c>
      <c r="N2" s="176"/>
      <c r="O2" s="177" t="s">
        <v>12</v>
      </c>
      <c r="P2" s="177"/>
      <c r="Q2" s="175" t="s">
        <v>13</v>
      </c>
      <c r="R2" s="176"/>
      <c r="S2" s="177" t="s">
        <v>14</v>
      </c>
      <c r="T2" s="177"/>
      <c r="U2" s="175" t="s">
        <v>15</v>
      </c>
      <c r="V2" s="176"/>
      <c r="W2" s="177" t="s">
        <v>16</v>
      </c>
      <c r="X2" s="177"/>
      <c r="Y2" s="169" t="s">
        <v>17</v>
      </c>
      <c r="Z2" s="170"/>
    </row>
    <row r="3" spans="1:26" ht="18.75">
      <c r="A3" s="7"/>
      <c r="C3" s="173"/>
      <c r="D3" s="174"/>
      <c r="E3" s="166" t="s">
        <v>53</v>
      </c>
      <c r="F3" s="167"/>
      <c r="G3" s="168" t="s">
        <v>54</v>
      </c>
      <c r="H3" s="168"/>
      <c r="I3" s="166" t="s">
        <v>55</v>
      </c>
      <c r="J3" s="167"/>
      <c r="K3" s="168" t="s">
        <v>56</v>
      </c>
      <c r="L3" s="168"/>
      <c r="M3" s="166" t="s">
        <v>57</v>
      </c>
      <c r="N3" s="167"/>
      <c r="O3" s="168">
        <v>26</v>
      </c>
      <c r="P3" s="168"/>
      <c r="Q3" s="166" t="s">
        <v>58</v>
      </c>
      <c r="R3" s="167"/>
      <c r="S3" s="168" t="s">
        <v>59</v>
      </c>
      <c r="T3" s="168"/>
      <c r="U3" s="166" t="s">
        <v>60</v>
      </c>
      <c r="V3" s="167"/>
      <c r="W3" s="168">
        <v>40</v>
      </c>
      <c r="X3" s="168"/>
      <c r="Y3" s="171"/>
      <c r="Z3" s="172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17"/>
      <c r="D6" s="11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1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1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17"/>
      <c r="D9" s="11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1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17"/>
      <c r="D12" s="11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1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17"/>
      <c r="D15" s="11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1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1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17"/>
      <c r="D18" s="11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1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1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17"/>
      <c r="D21" s="11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1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62">
        <f>(E20+E21)/(E22+E41)*100</f>
        <v>42.07559681697613</v>
      </c>
      <c r="F23" s="163"/>
      <c r="G23" s="162">
        <f>(G20+G21)/(G22+G41)*100</f>
        <v>89.5884977689638</v>
      </c>
      <c r="H23" s="163"/>
      <c r="I23" s="162">
        <f>(I20+I21)/(I22+I41)*100</f>
        <v>118.61322275973278</v>
      </c>
      <c r="J23" s="163"/>
      <c r="K23" s="162">
        <f>(K20+K21)/(K22+K41)*100</f>
        <v>86.23807132094426</v>
      </c>
      <c r="L23" s="163"/>
      <c r="M23" s="162">
        <f>(M20+M21)/(M22+M41)*100</f>
        <v>61.80712168736121</v>
      </c>
      <c r="N23" s="163"/>
      <c r="O23" s="162">
        <f>(O20+O21)/(O22+O41)*100</f>
        <v>127.77350755828849</v>
      </c>
      <c r="P23" s="163"/>
      <c r="Q23" s="162">
        <f>(Q20+Q21)/(Q22+Q41)*100</f>
        <v>51.71336047854284</v>
      </c>
      <c r="R23" s="163"/>
      <c r="S23" s="162">
        <f>(S20+S21)/(S22+S41)*100</f>
        <v>169.02032542202608</v>
      </c>
      <c r="T23" s="163"/>
      <c r="U23" s="162">
        <f>(U20+U21)/(U22+U41)*100</f>
        <v>75.88539594110625</v>
      </c>
      <c r="V23" s="163"/>
      <c r="W23" s="162">
        <f>(W20+W21)/(W22+W41)*100</f>
        <v>101.36435748281332</v>
      </c>
      <c r="X23" s="163"/>
      <c r="Y23" s="162">
        <f>(Y20+Y21)/(Y22+Y41)*100</f>
        <v>88.11187613468981</v>
      </c>
      <c r="Z23" s="163"/>
    </row>
    <row r="24" spans="1:26" ht="18.95" customHeight="1">
      <c r="A24" s="7"/>
      <c r="B24" s="22"/>
      <c r="C24" s="45" t="s">
        <v>39</v>
      </c>
      <c r="D24" s="43" t="s">
        <v>40</v>
      </c>
      <c r="E24" s="164">
        <v>213223</v>
      </c>
      <c r="F24" s="165"/>
      <c r="G24" s="158">
        <v>448777</v>
      </c>
      <c r="H24" s="159"/>
      <c r="I24" s="160">
        <v>712555</v>
      </c>
      <c r="J24" s="161"/>
      <c r="K24" s="158">
        <v>1799642</v>
      </c>
      <c r="L24" s="159"/>
      <c r="M24" s="160">
        <v>214458</v>
      </c>
      <c r="N24" s="161"/>
      <c r="O24" s="158">
        <v>289183</v>
      </c>
      <c r="P24" s="159"/>
      <c r="Q24" s="160">
        <v>172559</v>
      </c>
      <c r="R24" s="161"/>
      <c r="S24" s="158">
        <v>86008</v>
      </c>
      <c r="T24" s="159"/>
      <c r="U24" s="160">
        <v>282735</v>
      </c>
      <c r="V24" s="161"/>
      <c r="W24" s="158">
        <v>224538</v>
      </c>
      <c r="X24" s="159"/>
      <c r="Y24" s="160">
        <v>195521</v>
      </c>
      <c r="Z24" s="16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155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56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56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56"/>
      <c r="C30" s="7"/>
      <c r="D30" s="60" t="s">
        <v>44</v>
      </c>
      <c r="E30" s="153">
        <v>64.7</v>
      </c>
      <c r="F30" s="154"/>
      <c r="G30" s="153">
        <v>55.6</v>
      </c>
      <c r="H30" s="154"/>
      <c r="I30" s="153">
        <v>86.4</v>
      </c>
      <c r="J30" s="154"/>
      <c r="K30" s="153">
        <v>68.4</v>
      </c>
      <c r="L30" s="154"/>
      <c r="M30" s="153">
        <v>60.3</v>
      </c>
      <c r="N30" s="154"/>
      <c r="O30" s="153">
        <v>134</v>
      </c>
      <c r="P30" s="154"/>
      <c r="Q30" s="153">
        <v>44.3</v>
      </c>
      <c r="R30" s="154"/>
      <c r="S30" s="153">
        <v>142.3</v>
      </c>
      <c r="T30" s="154"/>
      <c r="U30" s="153">
        <v>48.7</v>
      </c>
      <c r="V30" s="154"/>
      <c r="W30" s="153">
        <v>51.3</v>
      </c>
      <c r="X30" s="154"/>
      <c r="Y30" s="153">
        <v>68.6</v>
      </c>
      <c r="Z30" s="154"/>
    </row>
    <row r="31" spans="1:26" ht="18.95" customHeight="1">
      <c r="A31" s="22"/>
      <c r="B31" s="156"/>
      <c r="C31" s="4" t="s">
        <v>45</v>
      </c>
      <c r="D31" s="119" t="s">
        <v>21</v>
      </c>
      <c r="E31" s="124">
        <f>E20-E27</f>
        <v>-57</v>
      </c>
      <c r="F31" s="125">
        <f aca="true" t="shared" si="0" ref="F31:Z33">F20-F27</f>
        <v>-5630</v>
      </c>
      <c r="G31" s="126">
        <f t="shared" si="0"/>
        <v>-12</v>
      </c>
      <c r="H31" s="127">
        <f t="shared" si="0"/>
        <v>-50759</v>
      </c>
      <c r="I31" s="124">
        <f t="shared" si="0"/>
        <v>594</v>
      </c>
      <c r="J31" s="125">
        <f t="shared" si="0"/>
        <v>314870</v>
      </c>
      <c r="K31" s="126">
        <f t="shared" si="0"/>
        <v>522</v>
      </c>
      <c r="L31" s="127">
        <f t="shared" si="0"/>
        <v>2011982</v>
      </c>
      <c r="M31" s="124">
        <f t="shared" si="0"/>
        <v>1764</v>
      </c>
      <c r="N31" s="125">
        <f t="shared" si="0"/>
        <v>325155</v>
      </c>
      <c r="O31" s="126">
        <f t="shared" si="0"/>
        <v>111</v>
      </c>
      <c r="P31" s="127">
        <f t="shared" si="0"/>
        <v>58444</v>
      </c>
      <c r="Q31" s="124">
        <f t="shared" si="0"/>
        <v>2073</v>
      </c>
      <c r="R31" s="125">
        <f t="shared" si="0"/>
        <v>5322156</v>
      </c>
      <c r="S31" s="126">
        <f t="shared" si="0"/>
        <v>11977</v>
      </c>
      <c r="T31" s="127">
        <f t="shared" si="0"/>
        <v>1653147</v>
      </c>
      <c r="U31" s="124">
        <f t="shared" si="0"/>
        <v>381</v>
      </c>
      <c r="V31" s="125">
        <f t="shared" si="0"/>
        <v>-249911</v>
      </c>
      <c r="W31" s="126">
        <f t="shared" si="0"/>
        <v>-590</v>
      </c>
      <c r="X31" s="127">
        <f t="shared" si="0"/>
        <v>466595</v>
      </c>
      <c r="Y31" s="124">
        <f t="shared" si="0"/>
        <v>16763</v>
      </c>
      <c r="Z31" s="125">
        <f t="shared" si="0"/>
        <v>4546049</v>
      </c>
    </row>
    <row r="32" spans="1:26" ht="18.95" customHeight="1">
      <c r="A32" s="22" t="s">
        <v>46</v>
      </c>
      <c r="B32" s="156"/>
      <c r="C32" s="7"/>
      <c r="D32" s="115" t="s">
        <v>22</v>
      </c>
      <c r="E32" s="128">
        <f aca="true" t="shared" si="1" ref="E32:T33">E21-E28</f>
        <v>57</v>
      </c>
      <c r="F32" s="129">
        <f t="shared" si="1"/>
        <v>20850</v>
      </c>
      <c r="G32" s="130">
        <f t="shared" si="1"/>
        <v>215</v>
      </c>
      <c r="H32" s="131">
        <f t="shared" si="1"/>
        <v>-81715</v>
      </c>
      <c r="I32" s="128">
        <f t="shared" si="1"/>
        <v>474</v>
      </c>
      <c r="J32" s="129">
        <f t="shared" si="1"/>
        <v>343318</v>
      </c>
      <c r="K32" s="130">
        <f t="shared" si="1"/>
        <v>601</v>
      </c>
      <c r="L32" s="131">
        <f t="shared" si="1"/>
        <v>1598782</v>
      </c>
      <c r="M32" s="128">
        <f t="shared" si="1"/>
        <v>1796</v>
      </c>
      <c r="N32" s="129">
        <f t="shared" si="1"/>
        <v>324932</v>
      </c>
      <c r="O32" s="130">
        <f t="shared" si="1"/>
        <v>-192</v>
      </c>
      <c r="P32" s="131">
        <f t="shared" si="1"/>
        <v>-13704</v>
      </c>
      <c r="Q32" s="128">
        <f t="shared" si="1"/>
        <v>2313</v>
      </c>
      <c r="R32" s="129">
        <f t="shared" si="1"/>
        <v>-122533</v>
      </c>
      <c r="S32" s="130">
        <f t="shared" si="1"/>
        <v>10628</v>
      </c>
      <c r="T32" s="131">
        <f t="shared" si="1"/>
        <v>1520484</v>
      </c>
      <c r="U32" s="128">
        <f t="shared" si="0"/>
        <v>309</v>
      </c>
      <c r="V32" s="129">
        <f t="shared" si="0"/>
        <v>-159917</v>
      </c>
      <c r="W32" s="130">
        <f t="shared" si="0"/>
        <v>-3203</v>
      </c>
      <c r="X32" s="131">
        <f t="shared" si="0"/>
        <v>338732</v>
      </c>
      <c r="Y32" s="128">
        <f t="shared" si="0"/>
        <v>12998</v>
      </c>
      <c r="Z32" s="129">
        <f t="shared" si="0"/>
        <v>3769229</v>
      </c>
    </row>
    <row r="33" spans="1:26" ht="18.95" customHeight="1">
      <c r="A33" s="22"/>
      <c r="B33" s="156"/>
      <c r="C33" s="7"/>
      <c r="D33" s="115" t="s">
        <v>24</v>
      </c>
      <c r="E33" s="128">
        <f t="shared" si="1"/>
        <v>999</v>
      </c>
      <c r="F33" s="129">
        <f t="shared" si="0"/>
        <v>370105</v>
      </c>
      <c r="G33" s="130">
        <f t="shared" si="0"/>
        <v>-547</v>
      </c>
      <c r="H33" s="131">
        <f t="shared" si="0"/>
        <v>-104511</v>
      </c>
      <c r="I33" s="128">
        <f t="shared" si="0"/>
        <v>-131</v>
      </c>
      <c r="J33" s="129">
        <f t="shared" si="0"/>
        <v>-758999</v>
      </c>
      <c r="K33" s="130">
        <f t="shared" si="0"/>
        <v>522</v>
      </c>
      <c r="L33" s="131">
        <f t="shared" si="0"/>
        <v>1751475</v>
      </c>
      <c r="M33" s="128">
        <f t="shared" si="0"/>
        <v>2640.1000000000004</v>
      </c>
      <c r="N33" s="129">
        <f t="shared" si="0"/>
        <v>381178</v>
      </c>
      <c r="O33" s="130">
        <f t="shared" si="0"/>
        <v>304</v>
      </c>
      <c r="P33" s="131">
        <f t="shared" si="0"/>
        <v>33752</v>
      </c>
      <c r="Q33" s="128">
        <f t="shared" si="0"/>
        <v>-4769</v>
      </c>
      <c r="R33" s="129">
        <f t="shared" si="0"/>
        <v>-1899986</v>
      </c>
      <c r="S33" s="130">
        <f t="shared" si="0"/>
        <v>3375</v>
      </c>
      <c r="T33" s="131">
        <f t="shared" si="0"/>
        <v>364208</v>
      </c>
      <c r="U33" s="128">
        <f t="shared" si="0"/>
        <v>-2066</v>
      </c>
      <c r="V33" s="129">
        <f t="shared" si="0"/>
        <v>-987667</v>
      </c>
      <c r="W33" s="130">
        <f t="shared" si="0"/>
        <v>-11626</v>
      </c>
      <c r="X33" s="131">
        <f t="shared" si="0"/>
        <v>240805</v>
      </c>
      <c r="Y33" s="128">
        <f t="shared" si="0"/>
        <v>-11298.899999999994</v>
      </c>
      <c r="Z33" s="129">
        <f t="shared" si="0"/>
        <v>-609640</v>
      </c>
    </row>
    <row r="34" spans="1:26" ht="18.95" customHeight="1" thickBot="1">
      <c r="A34" s="22" t="s">
        <v>47</v>
      </c>
      <c r="B34" s="156"/>
      <c r="C34" s="69"/>
      <c r="D34" s="28" t="s">
        <v>44</v>
      </c>
      <c r="E34" s="147">
        <v>87.05268389662028</v>
      </c>
      <c r="F34" s="146"/>
      <c r="G34" s="151">
        <v>56.00624024960999</v>
      </c>
      <c r="H34" s="152"/>
      <c r="I34" s="147">
        <v>114.56217666219581</v>
      </c>
      <c r="J34" s="146"/>
      <c r="K34" s="151">
        <v>31.06796116504854</v>
      </c>
      <c r="L34" s="152"/>
      <c r="M34" s="147">
        <v>60.09323577016454</v>
      </c>
      <c r="N34" s="146"/>
      <c r="O34" s="151">
        <v>110.78748651564186</v>
      </c>
      <c r="P34" s="152"/>
      <c r="Q34" s="147">
        <v>44.466676927812834</v>
      </c>
      <c r="R34" s="146"/>
      <c r="S34" s="151">
        <v>133.80239238956392</v>
      </c>
      <c r="T34" s="152"/>
      <c r="U34" s="147">
        <v>67.03780424650441</v>
      </c>
      <c r="V34" s="146"/>
      <c r="W34" s="151">
        <v>48.559225820403306</v>
      </c>
      <c r="X34" s="152"/>
      <c r="Y34" s="147">
        <v>70.54128256450254</v>
      </c>
      <c r="Z34" s="146"/>
    </row>
    <row r="35" spans="1:26" ht="18.95" customHeight="1">
      <c r="A35" s="22"/>
      <c r="B35" s="156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156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157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148" t="s">
        <v>51</v>
      </c>
      <c r="C39" s="12" t="s">
        <v>43</v>
      </c>
      <c r="D39" s="120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149"/>
      <c r="C40" s="22"/>
      <c r="D40" s="116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149"/>
      <c r="C41" s="22"/>
      <c r="D41" s="116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149"/>
      <c r="C42" s="22"/>
      <c r="D42" s="123" t="s">
        <v>44</v>
      </c>
      <c r="E42" s="145">
        <f>+'(令和3年3月) '!E23:F23</f>
        <v>41.552441090405054</v>
      </c>
      <c r="F42" s="146">
        <f>+'10品目別管理表 (令和3年2月) '!F23</f>
        <v>0</v>
      </c>
      <c r="G42" s="145">
        <f>+'(令和3年3月) '!G23:H23</f>
        <v>70.37727061015372</v>
      </c>
      <c r="H42" s="146">
        <f>+'10品目別管理表 (令和3年2月) '!H23</f>
        <v>0</v>
      </c>
      <c r="I42" s="145">
        <f>+'(令和3年3月) '!I23:J23</f>
        <v>202.89162112932604</v>
      </c>
      <c r="J42" s="146">
        <f>+'10品目別管理表 (令和3年2月) '!J23</f>
        <v>0</v>
      </c>
      <c r="K42" s="145">
        <f>+'(令和3年3月) '!K23:L23</f>
        <v>122.28571428571429</v>
      </c>
      <c r="L42" s="146">
        <f>+'10品目別管理表 (令和3年2月) '!L23</f>
        <v>0</v>
      </c>
      <c r="M42" s="145">
        <f>+'(令和3年3月) '!M23:N23</f>
        <v>49.879858766446986</v>
      </c>
      <c r="N42" s="146">
        <f>+'10品目別管理表 (令和3年2月) '!N23</f>
        <v>0</v>
      </c>
      <c r="O42" s="145">
        <f>+'(令和3年3月) '!O23:P23</f>
        <v>136.483144604972</v>
      </c>
      <c r="P42" s="146">
        <f>+'10品目別管理表 (令和3年2月) '!P23</f>
        <v>0</v>
      </c>
      <c r="Q42" s="145">
        <f>+'(令和3年3月) '!Q23:R23</f>
        <v>52.161421266276555</v>
      </c>
      <c r="R42" s="146">
        <f>+'10品目別管理表 (令和3年2月) '!R23</f>
        <v>0</v>
      </c>
      <c r="S42" s="145">
        <f>+'(令和3年3月) '!S23:T23</f>
        <v>167.27831036548832</v>
      </c>
      <c r="T42" s="146">
        <f>+'10品目別管理表 (令和3年2月) '!T23</f>
        <v>0</v>
      </c>
      <c r="U42" s="145">
        <f>+'(令和3年3月) '!U23:V23</f>
        <v>82.45196003074558</v>
      </c>
      <c r="V42" s="146">
        <f>+'10品目別管理表 (令和3年2月) '!V23</f>
        <v>0</v>
      </c>
      <c r="W42" s="145">
        <f>+'(令和3年3月) '!W23:X23</f>
        <v>88.954075498918</v>
      </c>
      <c r="X42" s="146">
        <f>+'10品目別管理表 (令和3年2月) '!X23</f>
        <v>0</v>
      </c>
      <c r="Y42" s="145">
        <f>+'(令和3年3月) '!Y23:Z23</f>
        <v>86.82713544609378</v>
      </c>
      <c r="Z42" s="146">
        <f>+'10品目別管理表 (令和3年2月) '!Z23</f>
        <v>0</v>
      </c>
    </row>
    <row r="43" spans="1:26" ht="18.95" customHeight="1">
      <c r="A43" s="22"/>
      <c r="B43" s="149"/>
      <c r="C43" s="12" t="s">
        <v>45</v>
      </c>
      <c r="D43" s="120" t="s">
        <v>21</v>
      </c>
      <c r="E43" s="124">
        <f aca="true" t="shared" si="3" ref="E43:Z46">E20-E39</f>
        <v>-72</v>
      </c>
      <c r="F43" s="127">
        <f t="shared" si="3"/>
        <v>-13027</v>
      </c>
      <c r="G43" s="124">
        <f t="shared" si="3"/>
        <v>-23</v>
      </c>
      <c r="H43" s="125">
        <f t="shared" si="3"/>
        <v>3720</v>
      </c>
      <c r="I43" s="126">
        <f t="shared" si="3"/>
        <v>-1779</v>
      </c>
      <c r="J43" s="127">
        <f t="shared" si="3"/>
        <v>-9242848</v>
      </c>
      <c r="K43" s="124">
        <f t="shared" si="3"/>
        <v>11</v>
      </c>
      <c r="L43" s="125">
        <f t="shared" si="3"/>
        <v>532015</v>
      </c>
      <c r="M43" s="126">
        <f t="shared" si="3"/>
        <v>1683</v>
      </c>
      <c r="N43" s="127">
        <f t="shared" si="3"/>
        <v>43936</v>
      </c>
      <c r="O43" s="124">
        <f t="shared" si="3"/>
        <v>-153</v>
      </c>
      <c r="P43" s="125">
        <f t="shared" si="3"/>
        <v>-21724</v>
      </c>
      <c r="Q43" s="126">
        <f t="shared" si="3"/>
        <v>-427</v>
      </c>
      <c r="R43" s="127">
        <f t="shared" si="3"/>
        <v>1968</v>
      </c>
      <c r="S43" s="124">
        <f t="shared" si="3"/>
        <v>2956</v>
      </c>
      <c r="T43" s="125">
        <f t="shared" si="3"/>
        <v>1175191</v>
      </c>
      <c r="U43" s="126">
        <f t="shared" si="3"/>
        <v>-1009</v>
      </c>
      <c r="V43" s="127">
        <f t="shared" si="3"/>
        <v>-433706</v>
      </c>
      <c r="W43" s="124">
        <f t="shared" si="3"/>
        <v>452</v>
      </c>
      <c r="X43" s="125">
        <f t="shared" si="3"/>
        <v>202889</v>
      </c>
      <c r="Y43" s="124">
        <f t="shared" si="3"/>
        <v>1639</v>
      </c>
      <c r="Z43" s="125">
        <f t="shared" si="3"/>
        <v>-7751586</v>
      </c>
    </row>
    <row r="44" spans="1:26" ht="18.95" customHeight="1">
      <c r="A44" s="22"/>
      <c r="B44" s="149"/>
      <c r="C44" s="22"/>
      <c r="D44" s="116" t="s">
        <v>22</v>
      </c>
      <c r="E44" s="128">
        <f t="shared" si="3"/>
        <v>-88</v>
      </c>
      <c r="F44" s="131">
        <f t="shared" si="3"/>
        <v>-11366</v>
      </c>
      <c r="G44" s="128">
        <f t="shared" si="3"/>
        <v>319</v>
      </c>
      <c r="H44" s="129">
        <f t="shared" si="3"/>
        <v>-15026</v>
      </c>
      <c r="I44" s="130">
        <f t="shared" si="3"/>
        <v>-1983</v>
      </c>
      <c r="J44" s="131">
        <f t="shared" si="3"/>
        <v>-10194928</v>
      </c>
      <c r="K44" s="128">
        <f t="shared" si="3"/>
        <v>-220</v>
      </c>
      <c r="L44" s="129">
        <f t="shared" si="3"/>
        <v>-74330</v>
      </c>
      <c r="M44" s="130">
        <f t="shared" si="3"/>
        <v>-289</v>
      </c>
      <c r="N44" s="131">
        <f t="shared" si="3"/>
        <v>-470062</v>
      </c>
      <c r="O44" s="128">
        <f t="shared" si="3"/>
        <v>-359</v>
      </c>
      <c r="P44" s="129">
        <f t="shared" si="3"/>
        <v>-132110</v>
      </c>
      <c r="Q44" s="130">
        <f t="shared" si="3"/>
        <v>625</v>
      </c>
      <c r="R44" s="131">
        <f t="shared" si="3"/>
        <v>10655</v>
      </c>
      <c r="S44" s="128">
        <f t="shared" si="3"/>
        <v>1921</v>
      </c>
      <c r="T44" s="129">
        <f t="shared" si="3"/>
        <v>808775</v>
      </c>
      <c r="U44" s="130">
        <f t="shared" si="3"/>
        <v>-2090</v>
      </c>
      <c r="V44" s="131">
        <f t="shared" si="3"/>
        <v>-972394</v>
      </c>
      <c r="W44" s="128">
        <f t="shared" si="3"/>
        <v>218</v>
      </c>
      <c r="X44" s="129">
        <f t="shared" si="3"/>
        <v>121257</v>
      </c>
      <c r="Y44" s="128">
        <f t="shared" si="3"/>
        <v>-1946</v>
      </c>
      <c r="Z44" s="129">
        <f t="shared" si="3"/>
        <v>-10929529</v>
      </c>
    </row>
    <row r="45" spans="1:26" ht="18.95" customHeight="1">
      <c r="A45" s="22"/>
      <c r="B45" s="149"/>
      <c r="C45" s="22"/>
      <c r="D45" s="116" t="s">
        <v>24</v>
      </c>
      <c r="E45" s="128">
        <f t="shared" si="3"/>
        <v>-130</v>
      </c>
      <c r="F45" s="131">
        <f t="shared" si="3"/>
        <v>-51425</v>
      </c>
      <c r="G45" s="128">
        <f t="shared" si="3"/>
        <v>-229</v>
      </c>
      <c r="H45" s="129">
        <f t="shared" si="3"/>
        <v>16487</v>
      </c>
      <c r="I45" s="130">
        <f t="shared" si="3"/>
        <v>87</v>
      </c>
      <c r="J45" s="131">
        <f t="shared" si="3"/>
        <v>-43744</v>
      </c>
      <c r="K45" s="128">
        <f t="shared" si="3"/>
        <v>167</v>
      </c>
      <c r="L45" s="129">
        <f t="shared" si="3"/>
        <v>448698</v>
      </c>
      <c r="M45" s="130">
        <f t="shared" si="3"/>
        <v>524</v>
      </c>
      <c r="N45" s="131">
        <f t="shared" si="3"/>
        <v>80383</v>
      </c>
      <c r="O45" s="128">
        <f t="shared" si="3"/>
        <v>290</v>
      </c>
      <c r="P45" s="129">
        <f t="shared" si="3"/>
        <v>116686</v>
      </c>
      <c r="Q45" s="130">
        <f t="shared" si="3"/>
        <v>-107</v>
      </c>
      <c r="R45" s="131">
        <f t="shared" si="3"/>
        <v>-275682</v>
      </c>
      <c r="S45" s="128">
        <f t="shared" si="3"/>
        <v>1809</v>
      </c>
      <c r="T45" s="129">
        <f t="shared" si="3"/>
        <v>391621</v>
      </c>
      <c r="U45" s="130">
        <f t="shared" si="3"/>
        <v>-106</v>
      </c>
      <c r="V45" s="131">
        <f t="shared" si="3"/>
        <v>-29859</v>
      </c>
      <c r="W45" s="128">
        <f t="shared" si="3"/>
        <v>484</v>
      </c>
      <c r="X45" s="129">
        <f t="shared" si="3"/>
        <v>114530</v>
      </c>
      <c r="Y45" s="128">
        <f t="shared" si="3"/>
        <v>2789</v>
      </c>
      <c r="Z45" s="129">
        <f t="shared" si="3"/>
        <v>767695</v>
      </c>
    </row>
    <row r="46" spans="1:38" ht="18.95" customHeight="1" thickBot="1">
      <c r="A46" s="22"/>
      <c r="B46" s="149"/>
      <c r="C46" s="46"/>
      <c r="D46" s="123" t="s">
        <v>44</v>
      </c>
      <c r="E46" s="145">
        <f>E23-E42</f>
        <v>0.5231557265710762</v>
      </c>
      <c r="F46" s="146"/>
      <c r="G46" s="145">
        <f>G23-G42</f>
        <v>19.21122715881009</v>
      </c>
      <c r="H46" s="146"/>
      <c r="I46" s="145">
        <f>I23-I42</f>
        <v>-84.27839836959326</v>
      </c>
      <c r="J46" s="146"/>
      <c r="K46" s="145">
        <f>K23-K42</f>
        <v>-36.047642964770034</v>
      </c>
      <c r="L46" s="146"/>
      <c r="M46" s="145">
        <f>M23-M42</f>
        <v>11.927262920914224</v>
      </c>
      <c r="N46" s="146"/>
      <c r="O46" s="145">
        <f t="shared" si="3"/>
        <v>-8.709637046683525</v>
      </c>
      <c r="P46" s="146"/>
      <c r="Q46" s="145">
        <f t="shared" si="3"/>
        <v>-0.4480607877337164</v>
      </c>
      <c r="R46" s="146"/>
      <c r="S46" s="145">
        <f t="shared" si="3"/>
        <v>1.7420150565377526</v>
      </c>
      <c r="T46" s="146"/>
      <c r="U46" s="145">
        <f t="shared" si="3"/>
        <v>-6.5665640896393285</v>
      </c>
      <c r="V46" s="146"/>
      <c r="W46" s="145">
        <f t="shared" si="3"/>
        <v>12.410281983895317</v>
      </c>
      <c r="X46" s="146"/>
      <c r="Y46" s="145">
        <f t="shared" si="3"/>
        <v>1.284740688596031</v>
      </c>
      <c r="Z46" s="146"/>
      <c r="AA46" s="143"/>
      <c r="AB46" s="144"/>
      <c r="AC46" s="143"/>
      <c r="AD46" s="144"/>
      <c r="AE46" s="143"/>
      <c r="AF46" s="144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149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149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150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178" t="s">
        <v>64</v>
      </c>
      <c r="B1" s="179"/>
      <c r="C1" s="179"/>
      <c r="D1" s="179"/>
      <c r="E1" s="180" t="s">
        <v>0</v>
      </c>
      <c r="F1" s="181"/>
      <c r="G1" s="181"/>
      <c r="H1" s="181"/>
      <c r="J1" s="182" t="s">
        <v>1</v>
      </c>
      <c r="K1" s="179"/>
      <c r="L1" s="1" t="s">
        <v>2</v>
      </c>
      <c r="M1" s="1" t="s">
        <v>3</v>
      </c>
      <c r="N1" s="1" t="s">
        <v>4</v>
      </c>
      <c r="O1" s="182" t="s">
        <v>5</v>
      </c>
      <c r="P1" s="179"/>
      <c r="Q1" s="179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183" t="s">
        <v>7</v>
      </c>
      <c r="F2" s="184"/>
      <c r="G2" s="177" t="s">
        <v>8</v>
      </c>
      <c r="H2" s="177"/>
      <c r="I2" s="175" t="s">
        <v>9</v>
      </c>
      <c r="J2" s="176"/>
      <c r="K2" s="177" t="s">
        <v>10</v>
      </c>
      <c r="L2" s="177"/>
      <c r="M2" s="175" t="s">
        <v>11</v>
      </c>
      <c r="N2" s="176"/>
      <c r="O2" s="177" t="s">
        <v>12</v>
      </c>
      <c r="P2" s="177"/>
      <c r="Q2" s="175" t="s">
        <v>13</v>
      </c>
      <c r="R2" s="176"/>
      <c r="S2" s="177" t="s">
        <v>14</v>
      </c>
      <c r="T2" s="177"/>
      <c r="U2" s="175" t="s">
        <v>15</v>
      </c>
      <c r="V2" s="176"/>
      <c r="W2" s="177" t="s">
        <v>16</v>
      </c>
      <c r="X2" s="177"/>
      <c r="Y2" s="169" t="s">
        <v>17</v>
      </c>
      <c r="Z2" s="170"/>
    </row>
    <row r="3" spans="1:26" ht="18.75">
      <c r="A3" s="7"/>
      <c r="C3" s="173"/>
      <c r="D3" s="174"/>
      <c r="E3" s="166" t="s">
        <v>53</v>
      </c>
      <c r="F3" s="167"/>
      <c r="G3" s="168" t="s">
        <v>54</v>
      </c>
      <c r="H3" s="168"/>
      <c r="I3" s="166" t="s">
        <v>55</v>
      </c>
      <c r="J3" s="167"/>
      <c r="K3" s="168" t="s">
        <v>56</v>
      </c>
      <c r="L3" s="168"/>
      <c r="M3" s="166" t="s">
        <v>57</v>
      </c>
      <c r="N3" s="167"/>
      <c r="O3" s="168">
        <v>26</v>
      </c>
      <c r="P3" s="168"/>
      <c r="Q3" s="166" t="s">
        <v>58</v>
      </c>
      <c r="R3" s="167"/>
      <c r="S3" s="168" t="s">
        <v>59</v>
      </c>
      <c r="T3" s="168"/>
      <c r="U3" s="166" t="s">
        <v>60</v>
      </c>
      <c r="V3" s="167"/>
      <c r="W3" s="168">
        <v>40</v>
      </c>
      <c r="X3" s="168"/>
      <c r="Y3" s="171"/>
      <c r="Z3" s="172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62">
        <v>41.552441090405054</v>
      </c>
      <c r="F23" s="163"/>
      <c r="G23" s="162">
        <v>70.37727061015372</v>
      </c>
      <c r="H23" s="163"/>
      <c r="I23" s="162">
        <v>202.89162112932604</v>
      </c>
      <c r="J23" s="163"/>
      <c r="K23" s="162">
        <v>122.28571428571429</v>
      </c>
      <c r="L23" s="163"/>
      <c r="M23" s="162">
        <v>49.879858766446986</v>
      </c>
      <c r="N23" s="163"/>
      <c r="O23" s="162">
        <v>136.483144604972</v>
      </c>
      <c r="P23" s="163"/>
      <c r="Q23" s="162">
        <v>52.161421266276555</v>
      </c>
      <c r="R23" s="163"/>
      <c r="S23" s="162">
        <v>167.27831036548832</v>
      </c>
      <c r="T23" s="163"/>
      <c r="U23" s="162">
        <v>82.45196003074558</v>
      </c>
      <c r="V23" s="163"/>
      <c r="W23" s="162">
        <v>88.954075498918</v>
      </c>
      <c r="X23" s="163"/>
      <c r="Y23" s="162">
        <v>86.82713544609378</v>
      </c>
      <c r="Z23" s="163"/>
    </row>
    <row r="24" spans="1:26" ht="18.95" customHeight="1">
      <c r="A24" s="7"/>
      <c r="B24" s="22"/>
      <c r="C24" s="45" t="s">
        <v>39</v>
      </c>
      <c r="D24" s="43" t="s">
        <v>40</v>
      </c>
      <c r="E24" s="164">
        <v>220916.91009412528</v>
      </c>
      <c r="F24" s="165"/>
      <c r="G24" s="158">
        <v>342582.36865538737</v>
      </c>
      <c r="H24" s="159"/>
      <c r="I24" s="160">
        <v>762266.5726375176</v>
      </c>
      <c r="J24" s="161"/>
      <c r="K24" s="158">
        <v>1637188.596491228</v>
      </c>
      <c r="L24" s="159"/>
      <c r="M24" s="160">
        <v>217286.9128555136</v>
      </c>
      <c r="N24" s="161"/>
      <c r="O24" s="158">
        <v>280449.1750931347</v>
      </c>
      <c r="P24" s="159"/>
      <c r="Q24" s="160">
        <v>177020.95585046406</v>
      </c>
      <c r="R24" s="161"/>
      <c r="S24" s="158">
        <v>77255.7570363778</v>
      </c>
      <c r="T24" s="159"/>
      <c r="U24" s="160">
        <v>282713.1325063989</v>
      </c>
      <c r="V24" s="161"/>
      <c r="W24" s="158">
        <v>223902.52903505915</v>
      </c>
      <c r="X24" s="159"/>
      <c r="Y24" s="160">
        <v>193686.7049839089</v>
      </c>
      <c r="Z24" s="161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55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156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156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156"/>
      <c r="C30" s="7"/>
      <c r="D30" s="60" t="s">
        <v>44</v>
      </c>
      <c r="E30" s="153">
        <v>66.6</v>
      </c>
      <c r="F30" s="154"/>
      <c r="G30" s="153">
        <v>55.9</v>
      </c>
      <c r="H30" s="154"/>
      <c r="I30" s="153">
        <v>87.4</v>
      </c>
      <c r="J30" s="154"/>
      <c r="K30" s="153">
        <v>54.1</v>
      </c>
      <c r="L30" s="154"/>
      <c r="M30" s="153">
        <v>50.4</v>
      </c>
      <c r="N30" s="154"/>
      <c r="O30" s="153">
        <v>145.9</v>
      </c>
      <c r="P30" s="154"/>
      <c r="Q30" s="153">
        <v>43</v>
      </c>
      <c r="R30" s="154"/>
      <c r="S30" s="153">
        <v>139</v>
      </c>
      <c r="T30" s="154"/>
      <c r="U30" s="153">
        <v>59.7</v>
      </c>
      <c r="V30" s="154"/>
      <c r="W30" s="153">
        <v>63.7</v>
      </c>
      <c r="X30" s="154"/>
      <c r="Y30" s="153">
        <v>69.1</v>
      </c>
      <c r="Z30" s="154"/>
    </row>
    <row r="31" spans="1:26" ht="18.95" customHeight="1">
      <c r="A31" s="22"/>
      <c r="B31" s="156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156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156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156"/>
      <c r="C34" s="69"/>
      <c r="D34" s="28" t="s">
        <v>44</v>
      </c>
      <c r="E34" s="147">
        <v>87.05268389662028</v>
      </c>
      <c r="F34" s="146"/>
      <c r="G34" s="151">
        <v>56.00624024960999</v>
      </c>
      <c r="H34" s="152"/>
      <c r="I34" s="147">
        <v>114.56217666219581</v>
      </c>
      <c r="J34" s="146"/>
      <c r="K34" s="151">
        <v>31.06796116504854</v>
      </c>
      <c r="L34" s="152"/>
      <c r="M34" s="147">
        <v>60.09323577016454</v>
      </c>
      <c r="N34" s="146"/>
      <c r="O34" s="151">
        <v>110.78748651564186</v>
      </c>
      <c r="P34" s="152"/>
      <c r="Q34" s="147">
        <v>44.466676927812834</v>
      </c>
      <c r="R34" s="146"/>
      <c r="S34" s="151">
        <v>133.80239238956392</v>
      </c>
      <c r="T34" s="152"/>
      <c r="U34" s="147">
        <v>67.03780424650441</v>
      </c>
      <c r="V34" s="146"/>
      <c r="W34" s="151">
        <v>48.559225820403306</v>
      </c>
      <c r="X34" s="152"/>
      <c r="Y34" s="147">
        <v>70.54128256450254</v>
      </c>
      <c r="Z34" s="146"/>
    </row>
    <row r="35" spans="1:26" ht="18.95" customHeight="1">
      <c r="A35" s="22"/>
      <c r="B35" s="156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156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157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148" t="s">
        <v>51</v>
      </c>
      <c r="C39" s="12" t="s">
        <v>43</v>
      </c>
      <c r="D39" s="98" t="s">
        <v>21</v>
      </c>
      <c r="E39" s="13">
        <f>+'10品目別管理表 (令和3年2月) '!E20</f>
        <v>1151</v>
      </c>
      <c r="F39" s="14">
        <f>+'10品目別管理表 (令和3年2月) '!F20</f>
        <v>100158</v>
      </c>
      <c r="G39" s="13">
        <f>+'10品目別管理表 (令和3年2月) '!G20</f>
        <v>682</v>
      </c>
      <c r="H39" s="14">
        <f>+'10品目別管理表 (令和3年2月) '!H20</f>
        <v>197240</v>
      </c>
      <c r="I39" s="13">
        <f>+'10品目別管理表 (令和3年2月) '!I20</f>
        <v>2297</v>
      </c>
      <c r="J39" s="14">
        <f>+'10品目別管理表 (令和3年2月) '!J20</f>
        <v>1250218</v>
      </c>
      <c r="K39" s="13">
        <f>+'10品目別管理表 (令和3年2月) '!K20</f>
        <v>663</v>
      </c>
      <c r="L39" s="14">
        <f>+'10品目別管理表 (令和3年2月) '!L20</f>
        <v>1070049</v>
      </c>
      <c r="M39" s="13">
        <f>+'10品目別管理表 (令和3年2月) '!M20</f>
        <v>7168</v>
      </c>
      <c r="N39" s="14">
        <f>+'10品目別管理表 (令和3年2月) '!N20</f>
        <v>1929756</v>
      </c>
      <c r="O39" s="13">
        <f>+'10品目別管理表 (令和3年2月) '!O20</f>
        <v>4230</v>
      </c>
      <c r="P39" s="14">
        <f>+'10品目別管理表 (令和3年2月) '!P20</f>
        <v>1442781</v>
      </c>
      <c r="Q39" s="13">
        <f>+'10品目別管理表 (令和3年2月) '!Q20</f>
        <v>23490</v>
      </c>
      <c r="R39" s="14">
        <f>+'10品目別管理表 (令和3年2月) '!R20</f>
        <v>4166540</v>
      </c>
      <c r="S39" s="25">
        <f>+'10品目別管理表 (令和3年2月) '!S20</f>
        <v>37319</v>
      </c>
      <c r="T39" s="26">
        <f>+'10品目別管理表 (令和3年2月) '!T20</f>
        <v>8448024</v>
      </c>
      <c r="U39" s="13">
        <f>+'10品目別管理表 (令和3年2月) '!U20</f>
        <v>4309</v>
      </c>
      <c r="V39" s="14">
        <f>+'10品目別管理表 (令和3年2月) '!V20</f>
        <v>915270</v>
      </c>
      <c r="W39" s="13">
        <f>+'10品目別管理表 (令和3年2月) '!W20</f>
        <v>7489</v>
      </c>
      <c r="X39" s="14">
        <f>+'10品目別管理表 (令和3年2月) '!X20</f>
        <v>1344877</v>
      </c>
      <c r="Y39" s="55">
        <f>+'10品目別管理表 (令和3年2月) '!Y20</f>
        <v>88798</v>
      </c>
      <c r="Z39" s="56">
        <f>+'10品目別管理表 (令和3年2月) '!Z20</f>
        <v>20864913</v>
      </c>
    </row>
    <row r="40" spans="1:26" ht="18.95" customHeight="1">
      <c r="A40" s="22"/>
      <c r="B40" s="149"/>
      <c r="C40" s="22"/>
      <c r="D40" s="96" t="s">
        <v>22</v>
      </c>
      <c r="E40" s="27">
        <f>+'10品目別管理表 (令和3年2月) '!E21</f>
        <v>1221</v>
      </c>
      <c r="F40" s="21">
        <f>+'10品目別管理表 (令和3年2月) '!F21</f>
        <v>98178</v>
      </c>
      <c r="G40" s="27">
        <f>+'10品目別管理表 (令和3年2月) '!G21</f>
        <v>594</v>
      </c>
      <c r="H40" s="21">
        <f>+'10品目別管理表 (令和3年2月) '!H21</f>
        <v>216372</v>
      </c>
      <c r="I40" s="27">
        <f>+'10品目別管理表 (令和3年2月) '!I21</f>
        <v>2225</v>
      </c>
      <c r="J40" s="21">
        <f>+'10品目別管理表 (令和3年2月) '!J21</f>
        <v>1132681</v>
      </c>
      <c r="K40" s="27">
        <f>+'10品目別管理表 (令和3年2月) '!K21</f>
        <v>673</v>
      </c>
      <c r="L40" s="21">
        <f>+'10品目別管理表 (令和3年2月) '!L21</f>
        <v>1027804</v>
      </c>
      <c r="M40" s="27">
        <f>+'10品目別管理表 (令和3年2月) '!M21</f>
        <v>6726</v>
      </c>
      <c r="N40" s="21">
        <f>+'10品目別管理表 (令和3年2月) '!N21</f>
        <v>1428468</v>
      </c>
      <c r="O40" s="27">
        <f>+'10品目別管理表 (令和3年2月) '!O21</f>
        <v>4297</v>
      </c>
      <c r="P40" s="21">
        <f>+'10品目別管理表 (令和3年2月) '!P21</f>
        <v>1448906</v>
      </c>
      <c r="Q40" s="27">
        <f>+'10品目別管理表 (令和3年2月) '!Q21</f>
        <v>24504</v>
      </c>
      <c r="R40" s="21">
        <f>+'10品目別管理表 (令和3年2月) '!R21</f>
        <v>4497623</v>
      </c>
      <c r="S40" s="25">
        <f>+'10品目別管理表 (令和3年2月) '!S21</f>
        <v>36147</v>
      </c>
      <c r="T40" s="26">
        <f>+'10品目別管理表 (令和3年2月) '!T21</f>
        <v>8417776</v>
      </c>
      <c r="U40" s="27">
        <f>+'10品目別管理表 (令和3年2月) '!U21</f>
        <v>4649</v>
      </c>
      <c r="V40" s="21">
        <f>+'10品目別管理表 (令和3年2月) '!V21</f>
        <v>1124696</v>
      </c>
      <c r="W40" s="27">
        <f>+'10品目別管理表 (令和3年2月) '!W21</f>
        <v>8354</v>
      </c>
      <c r="X40" s="21">
        <f>+'10品目別管理表 (令和3年2月) '!X21</f>
        <v>1310188</v>
      </c>
      <c r="Y40" s="58">
        <f>+'10品目別管理表 (令和3年2月) '!Y21</f>
        <v>89390</v>
      </c>
      <c r="Z40" s="59">
        <f>+'10品目別管理表 (令和3年2月) '!Z21</f>
        <v>20702692</v>
      </c>
    </row>
    <row r="41" spans="1:26" ht="18.95" customHeight="1">
      <c r="A41" s="22" t="s">
        <v>52</v>
      </c>
      <c r="B41" s="149"/>
      <c r="C41" s="22"/>
      <c r="D41" s="96" t="s">
        <v>24</v>
      </c>
      <c r="E41" s="27">
        <f>+'10品目別管理表 (令和3年2月) '!E22</f>
        <v>3227</v>
      </c>
      <c r="F41" s="21">
        <f>+'10品目別管理表 (令和3年2月) '!F22</f>
        <v>730409</v>
      </c>
      <c r="G41" s="27">
        <f>+'10品目別管理表 (令和3年2月) '!G22</f>
        <v>1010</v>
      </c>
      <c r="H41" s="21">
        <f>+'10品目別管理表 (令和3年2月) '!H22</f>
        <v>386979</v>
      </c>
      <c r="I41" s="27">
        <f>+'10品目別管理表 (令和3年2月) '!I22</f>
        <v>2244</v>
      </c>
      <c r="J41" s="21">
        <f>+'10品目別管理表 (令和3年2月) '!J22</f>
        <v>2617165</v>
      </c>
      <c r="K41" s="27">
        <f>+'10品目別管理表 (令和3年2月) '!K22</f>
        <v>976</v>
      </c>
      <c r="L41" s="21">
        <f>+'10品目別管理表 (令和3年2月) '!L22</f>
        <v>1650763</v>
      </c>
      <c r="M41" s="27">
        <f>+'10品目別管理表 (令和3年2月) '!M22</f>
        <v>12759.1</v>
      </c>
      <c r="N41" s="21">
        <f>+'10品目別管理表 (令和3年2月) '!N22</f>
        <v>2891369</v>
      </c>
      <c r="O41" s="27">
        <f>+'10品目別管理表 (令和3年2月) '!O22</f>
        <v>3674</v>
      </c>
      <c r="P41" s="21">
        <f>+'10品目別管理表 (令和3年2月) '!P22</f>
        <v>1047628</v>
      </c>
      <c r="Q41" s="27">
        <f>+'10品目別管理表 (令和3年2月) '!Q22</f>
        <v>56700</v>
      </c>
      <c r="R41" s="21">
        <f>+'10品目別管理表 (令和3年2月) '!R22</f>
        <v>10471367</v>
      </c>
      <c r="S41" s="25">
        <f>+'10品目別管理表 (令和3年2月) '!S22</f>
        <v>26193</v>
      </c>
      <c r="T41" s="26">
        <f>+'10品目別管理表 (令和3年2月) '!T22</f>
        <v>2058151</v>
      </c>
      <c r="U41" s="27">
        <f>+'10品目別管理表 (令和3年2月) '!U22</f>
        <v>6266</v>
      </c>
      <c r="V41" s="21">
        <f>+'10品目別管理表 (令和3年2月) '!V22</f>
        <v>2004448</v>
      </c>
      <c r="W41" s="27">
        <f>+'10品目別管理表 (令和3年2月) '!W22</f>
        <v>8963</v>
      </c>
      <c r="X41" s="21">
        <f>+'10品目別管理表 (令和3年2月) '!X22</f>
        <v>2029916</v>
      </c>
      <c r="Y41" s="58">
        <f>+'10品目別管理表 (令和3年2月) '!Y22</f>
        <v>122012.1</v>
      </c>
      <c r="Z41" s="59">
        <f>+'10品目別管理表 (令和3年2月) '!Z22</f>
        <v>25888195</v>
      </c>
    </row>
    <row r="42" spans="1:26" ht="18.95" customHeight="1" thickBot="1">
      <c r="A42" s="22"/>
      <c r="B42" s="149"/>
      <c r="C42" s="22"/>
      <c r="D42" s="101" t="s">
        <v>44</v>
      </c>
      <c r="E42" s="145" t="e">
        <f>+'10品目別管理表 (令和3年2月) '!E23</f>
        <v>#REF!</v>
      </c>
      <c r="F42" s="146">
        <f>+'10品目別管理表 (令和3年2月) '!F23</f>
        <v>0</v>
      </c>
      <c r="G42" s="145" t="e">
        <f>+'10品目別管理表 (令和3年2月) '!G23</f>
        <v>#REF!</v>
      </c>
      <c r="H42" s="146">
        <f>+'10品目別管理表 (令和3年2月) '!H23</f>
        <v>0</v>
      </c>
      <c r="I42" s="145" t="e">
        <f>+'10品目別管理表 (令和3年2月) '!I23</f>
        <v>#REF!</v>
      </c>
      <c r="J42" s="146">
        <f>+'10品目別管理表 (令和3年2月) '!J23</f>
        <v>0</v>
      </c>
      <c r="K42" s="145" t="e">
        <f>+'10品目別管理表 (令和3年2月) '!K23</f>
        <v>#REF!</v>
      </c>
      <c r="L42" s="146">
        <f>+'10品目別管理表 (令和3年2月) '!L23</f>
        <v>0</v>
      </c>
      <c r="M42" s="145" t="e">
        <f>+'10品目別管理表 (令和3年2月) '!M23</f>
        <v>#REF!</v>
      </c>
      <c r="N42" s="146">
        <f>+'10品目別管理表 (令和3年2月) '!N23</f>
        <v>0</v>
      </c>
      <c r="O42" s="145" t="e">
        <f>+'10品目別管理表 (令和3年2月) '!O23</f>
        <v>#REF!</v>
      </c>
      <c r="P42" s="146">
        <f>+'10品目別管理表 (令和3年2月) '!P23</f>
        <v>0</v>
      </c>
      <c r="Q42" s="145" t="e">
        <f>+'10品目別管理表 (令和3年2月) '!Q23</f>
        <v>#REF!</v>
      </c>
      <c r="R42" s="146">
        <f>+'10品目別管理表 (令和3年2月) '!R23</f>
        <v>0</v>
      </c>
      <c r="S42" s="145" t="e">
        <f>+'10品目別管理表 (令和3年2月) '!S23</f>
        <v>#REF!</v>
      </c>
      <c r="T42" s="146">
        <f>+'10品目別管理表 (令和3年2月) '!T23</f>
        <v>0</v>
      </c>
      <c r="U42" s="145" t="e">
        <f>+'10品目別管理表 (令和3年2月) '!U23</f>
        <v>#REF!</v>
      </c>
      <c r="V42" s="146">
        <f>+'10品目別管理表 (令和3年2月) '!V23</f>
        <v>0</v>
      </c>
      <c r="W42" s="145" t="e">
        <f>+'10品目別管理表 (令和3年2月) '!W23</f>
        <v>#REF!</v>
      </c>
      <c r="X42" s="146">
        <f>+'10品目別管理表 (令和3年2月) '!X23</f>
        <v>0</v>
      </c>
      <c r="Y42" s="145" t="e">
        <f>+'10品目別管理表 (令和3年2月) '!Y23</f>
        <v>#REF!</v>
      </c>
      <c r="Z42" s="146">
        <f>+'10品目別管理表 (令和3年2月) '!Z23</f>
        <v>0</v>
      </c>
    </row>
    <row r="43" spans="1:26" ht="18.95" customHeight="1">
      <c r="A43" s="22"/>
      <c r="B43" s="149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149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149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149"/>
      <c r="C46" s="46"/>
      <c r="D46" s="101" t="s">
        <v>44</v>
      </c>
      <c r="E46" s="145" t="e">
        <f>E23-E42</f>
        <v>#REF!</v>
      </c>
      <c r="F46" s="146"/>
      <c r="G46" s="145" t="e">
        <f>G23-G42</f>
        <v>#REF!</v>
      </c>
      <c r="H46" s="146"/>
      <c r="I46" s="145" t="e">
        <f>I23-I42</f>
        <v>#REF!</v>
      </c>
      <c r="J46" s="146"/>
      <c r="K46" s="145" t="e">
        <f>K23-K42</f>
        <v>#REF!</v>
      </c>
      <c r="L46" s="146"/>
      <c r="M46" s="145" t="e">
        <f>M23-M42</f>
        <v>#REF!</v>
      </c>
      <c r="N46" s="146"/>
      <c r="O46" s="145" t="e">
        <f t="shared" si="3"/>
        <v>#REF!</v>
      </c>
      <c r="P46" s="146"/>
      <c r="Q46" s="145" t="e">
        <f t="shared" si="3"/>
        <v>#REF!</v>
      </c>
      <c r="R46" s="146"/>
      <c r="S46" s="145" t="e">
        <f t="shared" si="3"/>
        <v>#REF!</v>
      </c>
      <c r="T46" s="146"/>
      <c r="U46" s="145" t="e">
        <f t="shared" si="3"/>
        <v>#REF!</v>
      </c>
      <c r="V46" s="146"/>
      <c r="W46" s="145" t="e">
        <f t="shared" si="3"/>
        <v>#REF!</v>
      </c>
      <c r="X46" s="146"/>
      <c r="Y46" s="145" t="e">
        <f t="shared" si="3"/>
        <v>#REF!</v>
      </c>
      <c r="Z46" s="146"/>
      <c r="AA46" s="143"/>
      <c r="AB46" s="144"/>
      <c r="AC46" s="143"/>
      <c r="AD46" s="144"/>
      <c r="AE46" s="143"/>
      <c r="AF46" s="144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49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149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150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2021-06-28T08:13:14Z</cp:lastPrinted>
  <dcterms:created xsi:type="dcterms:W3CDTF">2016-05-20T01:46:25Z</dcterms:created>
  <dcterms:modified xsi:type="dcterms:W3CDTF">2021-07-14T22:51:00Z</dcterms:modified>
  <cp:category/>
  <cp:version/>
  <cp:contentType/>
  <cp:contentStatus/>
</cp:coreProperties>
</file>