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2.07\"/>
    </mc:Choice>
  </mc:AlternateContent>
  <xr:revisionPtr revIDLastSave="0" documentId="13_ncr:1_{68272BFA-0EF9-4CDB-AAAB-F539DE57A3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品目別管理表 (令和4年7月) " sheetId="19" r:id="rId1"/>
    <sheet name="(令和4年6月) " sheetId="17" r:id="rId2"/>
    <sheet name="(令和4年5月) " sheetId="9" r:id="rId3"/>
    <sheet name="(令和4年4月) " sheetId="6" r:id="rId4"/>
    <sheet name="(令和4年3月) " sheetId="18" r:id="rId5"/>
  </sheets>
  <definedNames>
    <definedName name="_xlnm.Print_Area" localSheetId="4">'(令和4年3月) '!$A$1:$Z$49</definedName>
    <definedName name="_xlnm.Print_Area" localSheetId="3">'(令和4年4月) '!$A$1:$Z$49</definedName>
    <definedName name="_xlnm.Print_Area" localSheetId="2">'(令和4年5月) '!$A$1:$Z$49</definedName>
    <definedName name="_xlnm.Print_Area" localSheetId="1">'(令和4年6月) '!$A$1:$Z$49</definedName>
    <definedName name="_xlnm.Print_Area" localSheetId="0">'10品目別管理表 (令和4年7月)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2" i="19" l="1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Z22" i="19" l="1"/>
  <c r="Z33" i="19" s="1"/>
  <c r="Z20" i="19"/>
  <c r="Z35" i="19" s="1"/>
  <c r="Y20" i="19"/>
  <c r="Y47" i="19" s="1"/>
  <c r="Y22" i="19"/>
  <c r="I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Y48" i="19" s="1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G24" i="19"/>
  <c r="L33" i="19"/>
  <c r="H35" i="19"/>
  <c r="O36" i="19"/>
  <c r="V36" i="19"/>
  <c r="Q37" i="19"/>
  <c r="G47" i="19"/>
  <c r="U48" i="19"/>
  <c r="G49" i="19"/>
  <c r="N37" i="19"/>
  <c r="N45" i="19"/>
  <c r="Z37" i="19"/>
  <c r="Z45" i="19"/>
  <c r="Q23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H31" i="19"/>
  <c r="P31" i="19"/>
  <c r="O32" i="19"/>
  <c r="V32" i="19"/>
  <c r="O33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Y37" i="19" l="1"/>
  <c r="Y33" i="19"/>
  <c r="Y24" i="19"/>
  <c r="Y49" i="19"/>
  <c r="Z31" i="19"/>
  <c r="Y45" i="19"/>
  <c r="G25" i="19"/>
  <c r="M25" i="19"/>
  <c r="Y35" i="19"/>
  <c r="S25" i="19"/>
  <c r="U25" i="19"/>
  <c r="E25" i="19"/>
  <c r="K25" i="19"/>
  <c r="Y44" i="19"/>
  <c r="Z47" i="19"/>
  <c r="Q25" i="19"/>
  <c r="W25" i="19"/>
  <c r="O25" i="19"/>
  <c r="G34" i="19"/>
  <c r="S46" i="19"/>
  <c r="O46" i="19"/>
  <c r="Y32" i="19"/>
  <c r="Y23" i="19"/>
  <c r="Y34" i="19" s="1"/>
  <c r="M34" i="19"/>
  <c r="M46" i="19"/>
  <c r="Z48" i="19"/>
  <c r="Z36" i="19"/>
  <c r="Z44" i="19"/>
  <c r="Z32" i="19"/>
  <c r="I46" i="19"/>
  <c r="I34" i="19"/>
  <c r="U46" i="19"/>
  <c r="U34" i="19"/>
  <c r="E46" i="19"/>
  <c r="E34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46" i="19" l="1"/>
  <c r="Y25" i="19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25" i="18" l="1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<sst xmlns="http://schemas.openxmlformats.org/spreadsheetml/2006/main" count="640" uniqueCount="68">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</sst>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0" fontId="10" fillId="0" borderId="60" xfId="0" applyFon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22"/>
    </sheetView>
  </sheetViews>
  <sheetFormatPr defaultRowHeight="13.5" x14ac:dyDescent="0.15"/>
  <cols>
    <col min="1" max="1" width="2.625" style="143" customWidth="1"/>
    <col min="2" max="2" width="3.125" style="143" customWidth="1"/>
    <col min="3" max="3" width="12.625" style="143" customWidth="1"/>
    <col min="4" max="4" width="7.25" style="143" customWidth="1"/>
    <col min="5" max="5" width="7.625" style="143" customWidth="1"/>
    <col min="6" max="6" width="10.125" style="143" customWidth="1"/>
    <col min="7" max="7" width="7.625" style="143" customWidth="1"/>
    <col min="8" max="8" width="10.125" style="143" customWidth="1"/>
    <col min="9" max="9" width="7.625" style="143" customWidth="1"/>
    <col min="10" max="10" width="10.125" style="143" customWidth="1"/>
    <col min="11" max="11" width="7.625" style="143" customWidth="1"/>
    <col min="12" max="12" width="10.125" style="143" customWidth="1"/>
    <col min="13" max="13" width="7.625" style="143" customWidth="1"/>
    <col min="14" max="14" width="10.125" style="143" customWidth="1"/>
    <col min="15" max="15" width="7.625" style="143" customWidth="1"/>
    <col min="16" max="16" width="10.125" style="143" customWidth="1"/>
    <col min="17" max="17" width="8.125" style="143" customWidth="1"/>
    <col min="18" max="18" width="11.125" style="143" customWidth="1"/>
    <col min="19" max="19" width="8.125" style="143" customWidth="1"/>
    <col min="20" max="20" width="11.125" style="143" customWidth="1"/>
    <col min="21" max="21" width="8.125" style="143" customWidth="1"/>
    <col min="22" max="22" width="11.125" style="143" customWidth="1"/>
    <col min="23" max="23" width="7.625" style="143" customWidth="1"/>
    <col min="24" max="24" width="10.5" style="143" bestFit="1" customWidth="1"/>
    <col min="25" max="25" width="8.625" style="143" customWidth="1"/>
    <col min="26" max="26" width="11.625" style="143" customWidth="1"/>
    <col min="27" max="16384" width="9" style="143"/>
  </cols>
  <sheetData>
    <row r="1" spans="1:26" ht="29.25" thickBot="1" x14ac:dyDescent="0.35">
      <c r="A1" s="164" t="s">
        <v>67</v>
      </c>
      <c r="B1" s="165"/>
      <c r="C1" s="165"/>
      <c r="D1" s="165"/>
      <c r="E1" s="166" t="s">
        <v>0</v>
      </c>
      <c r="F1" s="167"/>
      <c r="G1" s="167"/>
      <c r="H1" s="167"/>
      <c r="J1" s="168" t="s">
        <v>1</v>
      </c>
      <c r="K1" s="165"/>
      <c r="L1" s="1" t="s">
        <v>2</v>
      </c>
      <c r="M1" s="1" t="s">
        <v>3</v>
      </c>
      <c r="N1" s="1" t="s">
        <v>4</v>
      </c>
      <c r="O1" s="168" t="s">
        <v>5</v>
      </c>
      <c r="P1" s="165"/>
      <c r="Q1" s="165"/>
      <c r="R1" s="1"/>
      <c r="S1" s="1"/>
      <c r="T1" s="1"/>
      <c r="V1" s="1"/>
      <c r="W1" s="1"/>
      <c r="X1" s="142" t="s">
        <v>6</v>
      </c>
      <c r="Y1" s="1"/>
      <c r="Z1" s="1"/>
    </row>
    <row r="2" spans="1:26" x14ac:dyDescent="0.15">
      <c r="A2" s="4"/>
      <c r="B2" s="5"/>
      <c r="C2" s="5"/>
      <c r="D2" s="6"/>
      <c r="E2" s="169" t="s">
        <v>7</v>
      </c>
      <c r="F2" s="170"/>
      <c r="G2" s="171" t="s">
        <v>8</v>
      </c>
      <c r="H2" s="171"/>
      <c r="I2" s="172" t="s">
        <v>9</v>
      </c>
      <c r="J2" s="173"/>
      <c r="K2" s="171" t="s">
        <v>10</v>
      </c>
      <c r="L2" s="171"/>
      <c r="M2" s="172" t="s">
        <v>11</v>
      </c>
      <c r="N2" s="173"/>
      <c r="O2" s="171" t="s">
        <v>12</v>
      </c>
      <c r="P2" s="171"/>
      <c r="Q2" s="172" t="s">
        <v>13</v>
      </c>
      <c r="R2" s="173"/>
      <c r="S2" s="171" t="s">
        <v>14</v>
      </c>
      <c r="T2" s="171"/>
      <c r="U2" s="172" t="s">
        <v>15</v>
      </c>
      <c r="V2" s="173"/>
      <c r="W2" s="171" t="s">
        <v>16</v>
      </c>
      <c r="X2" s="171"/>
      <c r="Y2" s="174" t="s">
        <v>17</v>
      </c>
      <c r="Z2" s="175"/>
    </row>
    <row r="3" spans="1:26" ht="18.75" x14ac:dyDescent="0.2">
      <c r="A3" s="7"/>
      <c r="C3" s="178"/>
      <c r="D3" s="179"/>
      <c r="E3" s="180" t="s">
        <v>53</v>
      </c>
      <c r="F3" s="181"/>
      <c r="G3" s="182" t="s">
        <v>54</v>
      </c>
      <c r="H3" s="182"/>
      <c r="I3" s="180" t="s">
        <v>55</v>
      </c>
      <c r="J3" s="181"/>
      <c r="K3" s="182" t="s">
        <v>56</v>
      </c>
      <c r="L3" s="182"/>
      <c r="M3" s="180" t="s">
        <v>57</v>
      </c>
      <c r="N3" s="181"/>
      <c r="O3" s="182">
        <v>26</v>
      </c>
      <c r="P3" s="182"/>
      <c r="Q3" s="180" t="s">
        <v>58</v>
      </c>
      <c r="R3" s="181"/>
      <c r="S3" s="182" t="s">
        <v>59</v>
      </c>
      <c r="T3" s="182"/>
      <c r="U3" s="180" t="s">
        <v>60</v>
      </c>
      <c r="V3" s="181"/>
      <c r="W3" s="182">
        <v>40</v>
      </c>
      <c r="X3" s="182"/>
      <c r="Y3" s="176"/>
      <c r="Z3" s="17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4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137"/>
      <c r="D6" s="140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13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144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137"/>
      <c r="D9" s="140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13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137"/>
      <c r="D12" s="14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13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137"/>
      <c r="D15" s="14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13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144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137"/>
      <c r="D18" s="140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13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144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137"/>
      <c r="D21" s="140" t="s">
        <v>22</v>
      </c>
      <c r="E21" s="27">
        <v>1119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4588374</v>
      </c>
      <c r="K21" s="25">
        <v>1381</v>
      </c>
      <c r="L21" s="26">
        <v>2604049</v>
      </c>
      <c r="M21" s="27">
        <v>9532.4759999999987</v>
      </c>
      <c r="N21" s="21">
        <v>1865652</v>
      </c>
      <c r="O21" s="25">
        <v>4327</v>
      </c>
      <c r="P21" s="26">
        <v>1512242</v>
      </c>
      <c r="Q21" s="27">
        <v>27875</v>
      </c>
      <c r="R21" s="21">
        <v>5434122</v>
      </c>
      <c r="S21" s="25">
        <v>54088</v>
      </c>
      <c r="T21" s="26">
        <v>327375800</v>
      </c>
      <c r="U21" s="27">
        <v>2860</v>
      </c>
      <c r="V21" s="21">
        <v>621187</v>
      </c>
      <c r="W21" s="27">
        <v>7407</v>
      </c>
      <c r="X21" s="26">
        <v>1588744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13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3">
        <f>(E20+E21)/(E22+E41)*100</f>
        <v>45.227272727272727</v>
      </c>
      <c r="F23" s="184"/>
      <c r="G23" s="183">
        <f>(G20+G21)/(G22+G41)*100</f>
        <v>73.135292218275751</v>
      </c>
      <c r="H23" s="184"/>
      <c r="I23" s="183">
        <f>(I20+I21)/(I22+I41)*100</f>
        <v>89.22512608895002</v>
      </c>
      <c r="J23" s="184"/>
      <c r="K23" s="183">
        <f>(K20+K21)/(K22+K41)*100</f>
        <v>29.032258064516132</v>
      </c>
      <c r="L23" s="184"/>
      <c r="M23" s="183">
        <f>(M20+M21)/(M22+M41)*100</f>
        <v>57.760599838185435</v>
      </c>
      <c r="N23" s="184"/>
      <c r="O23" s="183">
        <f>(O20+O21)/(O22+O41)*100</f>
        <v>87.131908027430413</v>
      </c>
      <c r="P23" s="184"/>
      <c r="Q23" s="183">
        <f>(Q20+Q21)/(Q22+Q41)*100</f>
        <v>44.920138183296075</v>
      </c>
      <c r="R23" s="184"/>
      <c r="S23" s="183">
        <f>(S20+S21)/(S22+S41)*100</f>
        <v>183.00807705814478</v>
      </c>
      <c r="T23" s="184"/>
      <c r="U23" s="183">
        <f>(U20+U21)/(U22+U41)*100</f>
        <v>61.984160066694457</v>
      </c>
      <c r="V23" s="184"/>
      <c r="W23" s="183">
        <f>(W20+W21)/(W22+W41)*100</f>
        <v>87.24570593251309</v>
      </c>
      <c r="X23" s="184"/>
      <c r="Y23" s="183">
        <f>(Y20+Y21)/(Y22+Y41)*100</f>
        <v>81.599170280891812</v>
      </c>
      <c r="Z23" s="18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5">
        <f>F22/E22*1000</f>
        <v>169712.42774566475</v>
      </c>
      <c r="F24" s="186"/>
      <c r="G24" s="187">
        <f>H22/G22*1000</f>
        <v>431842.69662921352</v>
      </c>
      <c r="H24" s="188"/>
      <c r="I24" s="189">
        <f>J22/I22*1000</f>
        <v>1337982.1109123435</v>
      </c>
      <c r="J24" s="190"/>
      <c r="K24" s="187">
        <f>L22/K22*1000</f>
        <v>1906506.9200959587</v>
      </c>
      <c r="L24" s="188"/>
      <c r="M24" s="189">
        <f>N22/M22*1000</f>
        <v>214691.18131511527</v>
      </c>
      <c r="N24" s="190"/>
      <c r="O24" s="187">
        <f>P22/O22*1000</f>
        <v>268670.16764290043</v>
      </c>
      <c r="P24" s="188"/>
      <c r="Q24" s="189">
        <f>R22/Q22*1000</f>
        <v>175075.94378886549</v>
      </c>
      <c r="R24" s="190"/>
      <c r="S24" s="187">
        <f>T22/S22*1000</f>
        <v>77520.733704552898</v>
      </c>
      <c r="T24" s="188"/>
      <c r="U24" s="189">
        <f>V22/U22*1000</f>
        <v>428330.82247557002</v>
      </c>
      <c r="V24" s="190"/>
      <c r="W24" s="187">
        <f>X22/W22*1000</f>
        <v>253102.71220492214</v>
      </c>
      <c r="X24" s="188"/>
      <c r="Y24" s="189">
        <f>Z22/Y22*1000</f>
        <v>264874.29240562685</v>
      </c>
      <c r="Z24" s="19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36"/>
      <c r="E26" s="52"/>
      <c r="F26" s="136"/>
      <c r="G26" s="52"/>
      <c r="H26" s="136"/>
      <c r="I26" s="52"/>
      <c r="J26" s="136"/>
      <c r="K26" s="52"/>
      <c r="L26" s="136"/>
      <c r="M26" s="52"/>
      <c r="N26" s="136"/>
      <c r="O26" s="52"/>
      <c r="P26" s="136"/>
      <c r="Q26" s="52"/>
      <c r="R26" s="136"/>
      <c r="S26" s="52"/>
      <c r="T26" s="136"/>
      <c r="U26" s="52"/>
      <c r="V26" s="136"/>
      <c r="W26" s="52"/>
      <c r="X26" s="136"/>
      <c r="Y26" s="52"/>
      <c r="Z26" s="53"/>
    </row>
    <row r="27" spans="1:28" ht="18.95" customHeight="1" x14ac:dyDescent="0.15">
      <c r="A27" s="22"/>
      <c r="B27" s="193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194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194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194"/>
      <c r="C30" s="7"/>
      <c r="D30" s="60" t="s">
        <v>44</v>
      </c>
      <c r="E30" s="191">
        <v>53.9</v>
      </c>
      <c r="F30" s="196"/>
      <c r="G30" s="191">
        <v>75.599999999999994</v>
      </c>
      <c r="H30" s="196"/>
      <c r="I30" s="191">
        <v>124.2</v>
      </c>
      <c r="J30" s="196"/>
      <c r="K30" s="191">
        <v>84.3</v>
      </c>
      <c r="L30" s="196"/>
      <c r="M30" s="191">
        <v>49.3</v>
      </c>
      <c r="N30" s="196"/>
      <c r="O30" s="191">
        <v>109</v>
      </c>
      <c r="P30" s="196"/>
      <c r="Q30" s="191">
        <v>49.5</v>
      </c>
      <c r="R30" s="196"/>
      <c r="S30" s="191">
        <v>154.80000000000001</v>
      </c>
      <c r="T30" s="196"/>
      <c r="U30" s="191">
        <v>68</v>
      </c>
      <c r="V30" s="196"/>
      <c r="W30" s="191">
        <v>89</v>
      </c>
      <c r="X30" s="196"/>
      <c r="Y30" s="191">
        <v>82.3</v>
      </c>
      <c r="Z30" s="192"/>
    </row>
    <row r="31" spans="1:28" ht="18.95" customHeight="1" x14ac:dyDescent="0.15">
      <c r="A31" s="22"/>
      <c r="B31" s="194"/>
      <c r="C31" s="4" t="s">
        <v>45</v>
      </c>
      <c r="D31" s="144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194"/>
      <c r="C32" s="7"/>
      <c r="D32" s="140" t="s">
        <v>22</v>
      </c>
      <c r="E32" s="98">
        <f t="shared" ref="E32:T33" si="5">E21-E28</f>
        <v>-213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3258918</v>
      </c>
      <c r="K32" s="100">
        <f t="shared" si="5"/>
        <v>454</v>
      </c>
      <c r="L32" s="101">
        <f t="shared" si="5"/>
        <v>2363719</v>
      </c>
      <c r="M32" s="98">
        <f t="shared" si="5"/>
        <v>1920.4759999999987</v>
      </c>
      <c r="N32" s="99">
        <f t="shared" si="5"/>
        <v>226799</v>
      </c>
      <c r="O32" s="100">
        <f t="shared" si="5"/>
        <v>-144</v>
      </c>
      <c r="P32" s="101">
        <f t="shared" si="5"/>
        <v>-70290</v>
      </c>
      <c r="Q32" s="98">
        <f t="shared" si="5"/>
        <v>-1764</v>
      </c>
      <c r="R32" s="99">
        <f t="shared" si="5"/>
        <v>-421993</v>
      </c>
      <c r="S32" s="100">
        <f t="shared" si="5"/>
        <v>8789</v>
      </c>
      <c r="T32" s="101">
        <f t="shared" si="5"/>
        <v>316607450</v>
      </c>
      <c r="U32" s="98">
        <f t="shared" si="4"/>
        <v>-256</v>
      </c>
      <c r="V32" s="99">
        <f t="shared" si="4"/>
        <v>-10991</v>
      </c>
      <c r="W32" s="100">
        <f t="shared" si="4"/>
        <v>-1525</v>
      </c>
      <c r="X32" s="101">
        <f t="shared" si="4"/>
        <v>-232240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194"/>
      <c r="C33" s="7"/>
      <c r="D33" s="140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194"/>
      <c r="C34" s="61"/>
      <c r="D34" s="28" t="s">
        <v>44</v>
      </c>
      <c r="E34" s="197">
        <f>+E23-E30</f>
        <v>-8.672727272727272</v>
      </c>
      <c r="F34" s="198"/>
      <c r="G34" s="199">
        <f t="shared" ref="G34" si="6">+G23-G30</f>
        <v>-2.4647077817242433</v>
      </c>
      <c r="H34" s="200"/>
      <c r="I34" s="197">
        <f t="shared" ref="I34" si="7">+I23-I30</f>
        <v>-34.974873911049983</v>
      </c>
      <c r="J34" s="198"/>
      <c r="K34" s="199">
        <f t="shared" ref="K34" si="8">+K23-K30</f>
        <v>-55.267741935483869</v>
      </c>
      <c r="L34" s="200"/>
      <c r="M34" s="197">
        <f t="shared" ref="M34" si="9">+M23-M30</f>
        <v>8.4605998381854377</v>
      </c>
      <c r="N34" s="198"/>
      <c r="O34" s="199">
        <f t="shared" ref="O34" si="10">+O23-O30</f>
        <v>-21.868091972569587</v>
      </c>
      <c r="P34" s="200"/>
      <c r="Q34" s="197">
        <f t="shared" ref="Q34" si="11">+Q23-Q30</f>
        <v>-4.5798618167039251</v>
      </c>
      <c r="R34" s="198"/>
      <c r="S34" s="199">
        <f t="shared" ref="S34" si="12">+S23-S30</f>
        <v>28.208077058144767</v>
      </c>
      <c r="T34" s="200"/>
      <c r="U34" s="197">
        <f t="shared" ref="U34" si="13">+U23-U30</f>
        <v>-6.0158399333055428</v>
      </c>
      <c r="V34" s="198"/>
      <c r="W34" s="199">
        <f t="shared" ref="W34" si="14">+W23-W30</f>
        <v>-1.7542940674869101</v>
      </c>
      <c r="X34" s="200"/>
      <c r="Y34" s="197">
        <f t="shared" ref="Y34" si="15">+Y23-Y30</f>
        <v>-0.70082971910818515</v>
      </c>
      <c r="Z34" s="198"/>
    </row>
    <row r="35" spans="1:38" ht="18.95" customHeight="1" x14ac:dyDescent="0.15">
      <c r="A35" s="22"/>
      <c r="B35" s="194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194"/>
      <c r="C36" s="7" t="s">
        <v>62</v>
      </c>
      <c r="D36" s="60" t="s">
        <v>22</v>
      </c>
      <c r="E36" s="67">
        <f t="shared" si="16"/>
        <v>84.009009009009006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345.1316929631368</v>
      </c>
      <c r="K36" s="69">
        <f t="shared" si="16"/>
        <v>148.97518878101403</v>
      </c>
      <c r="L36" s="70">
        <f t="shared" si="16"/>
        <v>1083.530562143719</v>
      </c>
      <c r="M36" s="67">
        <f t="shared" si="16"/>
        <v>125.22958486600105</v>
      </c>
      <c r="N36" s="68">
        <f t="shared" si="16"/>
        <v>113.83888609899728</v>
      </c>
      <c r="O36" s="69">
        <f t="shared" si="16"/>
        <v>96.779244016998433</v>
      </c>
      <c r="P36" s="70">
        <f t="shared" si="16"/>
        <v>95.55838365353749</v>
      </c>
      <c r="Q36" s="67">
        <f t="shared" si="16"/>
        <v>94.04838219912952</v>
      </c>
      <c r="R36" s="68">
        <f t="shared" si="16"/>
        <v>92.7939768942379</v>
      </c>
      <c r="S36" s="69">
        <f t="shared" si="16"/>
        <v>119.40219430892513</v>
      </c>
      <c r="T36" s="70">
        <f t="shared" si="16"/>
        <v>3040.1667850692074</v>
      </c>
      <c r="U36" s="67">
        <f t="shared" si="16"/>
        <v>91.784338896020529</v>
      </c>
      <c r="V36" s="68">
        <f t="shared" si="16"/>
        <v>98.261407388425411</v>
      </c>
      <c r="W36" s="69">
        <f t="shared" si="16"/>
        <v>82.926556202418269</v>
      </c>
      <c r="X36" s="70">
        <f t="shared" si="16"/>
        <v>87.246455762379014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195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1" t="s">
        <v>51</v>
      </c>
      <c r="C39" s="12" t="s">
        <v>43</v>
      </c>
      <c r="D39" s="145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202"/>
      <c r="C40" s="22"/>
      <c r="D40" s="141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202"/>
      <c r="C41" s="22"/>
      <c r="D41" s="141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202"/>
      <c r="C42" s="22"/>
      <c r="D42" s="139" t="s">
        <v>44</v>
      </c>
      <c r="E42" s="204">
        <f>+(E39+E40)/(E41+'(令和4年6月) '!E41)*100</f>
        <v>51.851077180506167</v>
      </c>
      <c r="F42" s="198"/>
      <c r="G42" s="204">
        <f>+(G39+G40)/(G41+'(令和4年6月) '!G41)*100</f>
        <v>88.098236775818634</v>
      </c>
      <c r="H42" s="198"/>
      <c r="I42" s="204">
        <f>+(I39+I40)/(I41+'(令和4年6月) '!I41)*100</f>
        <v>94.13566739606128</v>
      </c>
      <c r="J42" s="198"/>
      <c r="K42" s="204">
        <f>+(K39+K40)/(K41+'(令和4年6月) '!K41)*100</f>
        <v>57.611419853982781</v>
      </c>
      <c r="L42" s="198"/>
      <c r="M42" s="204">
        <f>+(M39+M40)/(M41+'(令和4年6月) '!M41)*100</f>
        <v>53.432125400894925</v>
      </c>
      <c r="N42" s="198"/>
      <c r="O42" s="204">
        <f>+(O39+O40)/(O41+'(令和4年6月) '!O41)*100</f>
        <v>78.986904882753024</v>
      </c>
      <c r="P42" s="198"/>
      <c r="Q42" s="204">
        <f>+(Q39+Q40)/(Q41+'(令和4年6月) '!Q41)*100</f>
        <v>47.41866814001105</v>
      </c>
      <c r="R42" s="198"/>
      <c r="S42" s="204">
        <f>+(S39+S40)/(S41+'(令和4年6月) '!S41)*100</f>
        <v>171.16727123400176</v>
      </c>
      <c r="T42" s="198"/>
      <c r="U42" s="204">
        <f>+(U39+U40)/(U41+'(令和4年6月) '!U41)*100</f>
        <v>69.492452417414128</v>
      </c>
      <c r="V42" s="198"/>
      <c r="W42" s="204">
        <f>+(W39+W40)/(W41+'(令和4年6月) '!W41)*100</f>
        <v>93.298028832009422</v>
      </c>
      <c r="X42" s="198"/>
      <c r="Y42" s="204">
        <f>+(Y39+Y40)/(Y41+'(令和4年6月) '!Y41)*100</f>
        <v>81.070359497200812</v>
      </c>
      <c r="Z42" s="198"/>
    </row>
    <row r="43" spans="1:38" ht="18.95" customHeight="1" x14ac:dyDescent="0.15">
      <c r="A43" s="22"/>
      <c r="B43" s="202"/>
      <c r="C43" s="12" t="s">
        <v>45</v>
      </c>
      <c r="D43" s="145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202"/>
      <c r="C44" s="22"/>
      <c r="D44" s="141" t="s">
        <v>22</v>
      </c>
      <c r="E44" s="98">
        <f t="shared" si="17"/>
        <v>-184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-352397</v>
      </c>
      <c r="K44" s="98">
        <f t="shared" si="17"/>
        <v>-730</v>
      </c>
      <c r="L44" s="99">
        <f t="shared" si="17"/>
        <v>-1132616</v>
      </c>
      <c r="M44" s="100">
        <f t="shared" si="17"/>
        <v>306.99199999999837</v>
      </c>
      <c r="N44" s="101">
        <f t="shared" si="17"/>
        <v>-403957</v>
      </c>
      <c r="O44" s="98">
        <f t="shared" si="17"/>
        <v>476</v>
      </c>
      <c r="P44" s="99">
        <f t="shared" si="17"/>
        <v>156068</v>
      </c>
      <c r="Q44" s="100">
        <f t="shared" si="17"/>
        <v>-1086</v>
      </c>
      <c r="R44" s="101">
        <f t="shared" si="17"/>
        <v>-59573</v>
      </c>
      <c r="S44" s="98">
        <f t="shared" si="17"/>
        <v>4116</v>
      </c>
      <c r="T44" s="99">
        <f t="shared" si="17"/>
        <v>315565910</v>
      </c>
      <c r="U44" s="100">
        <f t="shared" si="17"/>
        <v>-209</v>
      </c>
      <c r="V44" s="101">
        <f t="shared" si="17"/>
        <v>-133606</v>
      </c>
      <c r="W44" s="98">
        <f t="shared" si="17"/>
        <v>-564</v>
      </c>
      <c r="X44" s="99">
        <f t="shared" si="17"/>
        <v>-13684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202"/>
      <c r="C45" s="22"/>
      <c r="D45" s="141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202"/>
      <c r="C46" s="46"/>
      <c r="D46" s="139" t="s">
        <v>44</v>
      </c>
      <c r="E46" s="204">
        <f>E23-E42</f>
        <v>-6.6238044532334399</v>
      </c>
      <c r="F46" s="198"/>
      <c r="G46" s="204">
        <f>G23-G42</f>
        <v>-14.962944557542883</v>
      </c>
      <c r="H46" s="198"/>
      <c r="I46" s="204">
        <f>I23-I42</f>
        <v>-4.9105413071112594</v>
      </c>
      <c r="J46" s="198"/>
      <c r="K46" s="204">
        <f>K23-K42</f>
        <v>-28.579161789466649</v>
      </c>
      <c r="L46" s="198"/>
      <c r="M46" s="204">
        <f>M23-M42</f>
        <v>4.3284744372905095</v>
      </c>
      <c r="N46" s="198"/>
      <c r="O46" s="204">
        <f t="shared" si="17"/>
        <v>8.1450031446773892</v>
      </c>
      <c r="P46" s="198"/>
      <c r="Q46" s="204">
        <f t="shared" si="17"/>
        <v>-2.4985299567149752</v>
      </c>
      <c r="R46" s="198"/>
      <c r="S46" s="204">
        <f t="shared" si="17"/>
        <v>11.840805824143018</v>
      </c>
      <c r="T46" s="198"/>
      <c r="U46" s="204">
        <f t="shared" si="17"/>
        <v>-7.508292350719671</v>
      </c>
      <c r="V46" s="198"/>
      <c r="W46" s="204">
        <f t="shared" si="17"/>
        <v>-6.0523228994963318</v>
      </c>
      <c r="X46" s="198"/>
      <c r="Y46" s="204">
        <f t="shared" si="17"/>
        <v>0.5288107836910001</v>
      </c>
      <c r="Z46" s="198"/>
      <c r="AA46" s="205"/>
      <c r="AB46" s="206"/>
      <c r="AC46" s="205"/>
      <c r="AD46" s="206"/>
      <c r="AE46" s="205"/>
      <c r="AF46" s="206"/>
      <c r="AG46" s="135"/>
      <c r="AH46" s="136"/>
      <c r="AI46" s="135"/>
      <c r="AJ46" s="136"/>
      <c r="AK46" s="135"/>
      <c r="AL46" s="136"/>
    </row>
    <row r="47" spans="1:38" ht="18.95" customHeight="1" x14ac:dyDescent="0.15">
      <c r="A47" s="22"/>
      <c r="B47" s="202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202"/>
      <c r="C48" s="22"/>
      <c r="D48" s="57" t="s">
        <v>22</v>
      </c>
      <c r="E48" s="67">
        <f t="shared" si="18"/>
        <v>85.878741366078287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92.867570668626414</v>
      </c>
      <c r="K48" s="67">
        <f t="shared" si="18"/>
        <v>65.419232591189015</v>
      </c>
      <c r="L48" s="68">
        <f t="shared" si="18"/>
        <v>69.689121181588405</v>
      </c>
      <c r="M48" s="69">
        <f t="shared" si="18"/>
        <v>103.32765196926252</v>
      </c>
      <c r="N48" s="70">
        <f t="shared" si="18"/>
        <v>82.201471707241197</v>
      </c>
      <c r="O48" s="67">
        <f t="shared" si="18"/>
        <v>112.3604258634121</v>
      </c>
      <c r="P48" s="68">
        <f t="shared" si="18"/>
        <v>111.50796284252611</v>
      </c>
      <c r="Q48" s="69">
        <f t="shared" si="18"/>
        <v>96.250129484479132</v>
      </c>
      <c r="R48" s="70">
        <f t="shared" si="18"/>
        <v>98.915611441843794</v>
      </c>
      <c r="S48" s="67">
        <f t="shared" si="18"/>
        <v>108.23661250300167</v>
      </c>
      <c r="T48" s="68">
        <f t="shared" si="18"/>
        <v>2772.0478344844869</v>
      </c>
      <c r="U48" s="69">
        <f t="shared" si="18"/>
        <v>93.1899641577061</v>
      </c>
      <c r="V48" s="70">
        <f t="shared" si="18"/>
        <v>82.298987934440305</v>
      </c>
      <c r="W48" s="67">
        <f t="shared" si="18"/>
        <v>92.924350771546855</v>
      </c>
      <c r="X48" s="68">
        <f t="shared" si="18"/>
        <v>99.146045875384104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203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121" customWidth="1"/>
    <col min="2" max="2" width="3.125" style="121" customWidth="1"/>
    <col min="3" max="3" width="12.625" style="121" customWidth="1"/>
    <col min="4" max="4" width="7.25" style="121" customWidth="1"/>
    <col min="5" max="5" width="7.625" style="121" customWidth="1"/>
    <col min="6" max="6" width="10.125" style="121" customWidth="1"/>
    <col min="7" max="7" width="7.625" style="121" customWidth="1"/>
    <col min="8" max="8" width="10.125" style="121" customWidth="1"/>
    <col min="9" max="9" width="7.625" style="121" customWidth="1"/>
    <col min="10" max="10" width="10.125" style="121" customWidth="1"/>
    <col min="11" max="11" width="7.625" style="121" customWidth="1"/>
    <col min="12" max="12" width="10.125" style="121" customWidth="1"/>
    <col min="13" max="13" width="7.625" style="121" customWidth="1"/>
    <col min="14" max="14" width="10.125" style="121" customWidth="1"/>
    <col min="15" max="15" width="7.625" style="121" customWidth="1"/>
    <col min="16" max="16" width="10.125" style="121" customWidth="1"/>
    <col min="17" max="17" width="8.125" style="121" customWidth="1"/>
    <col min="18" max="18" width="11.125" style="121" customWidth="1"/>
    <col min="19" max="19" width="8.125" style="121" customWidth="1"/>
    <col min="20" max="20" width="11.125" style="121" customWidth="1"/>
    <col min="21" max="21" width="8.125" style="121" customWidth="1"/>
    <col min="22" max="22" width="11.125" style="121" customWidth="1"/>
    <col min="23" max="23" width="7.625" style="121" customWidth="1"/>
    <col min="24" max="24" width="10.5" style="121" bestFit="1" customWidth="1"/>
    <col min="25" max="25" width="8.625" style="121" customWidth="1"/>
    <col min="26" max="26" width="11.625" style="121" customWidth="1"/>
    <col min="27" max="16384" width="9" style="121"/>
  </cols>
  <sheetData>
    <row r="1" spans="1:26" ht="29.25" thickBot="1" x14ac:dyDescent="0.35">
      <c r="A1" s="164" t="s">
        <v>63</v>
      </c>
      <c r="B1" s="165"/>
      <c r="C1" s="165"/>
      <c r="D1" s="165"/>
      <c r="E1" s="166" t="s">
        <v>0</v>
      </c>
      <c r="F1" s="167"/>
      <c r="G1" s="167"/>
      <c r="H1" s="167"/>
      <c r="J1" s="168" t="s">
        <v>1</v>
      </c>
      <c r="K1" s="165"/>
      <c r="L1" s="1" t="s">
        <v>2</v>
      </c>
      <c r="M1" s="1" t="s">
        <v>3</v>
      </c>
      <c r="N1" s="1" t="s">
        <v>4</v>
      </c>
      <c r="O1" s="168" t="s">
        <v>5</v>
      </c>
      <c r="P1" s="165"/>
      <c r="Q1" s="165"/>
      <c r="R1" s="1"/>
      <c r="S1" s="1"/>
      <c r="T1" s="1"/>
      <c r="V1" s="1"/>
      <c r="W1" s="1"/>
      <c r="X1" s="120" t="s">
        <v>6</v>
      </c>
      <c r="Y1" s="1"/>
      <c r="Z1" s="1"/>
    </row>
    <row r="2" spans="1:26" x14ac:dyDescent="0.15">
      <c r="A2" s="4"/>
      <c r="B2" s="5"/>
      <c r="C2" s="5"/>
      <c r="D2" s="6"/>
      <c r="E2" s="169" t="s">
        <v>7</v>
      </c>
      <c r="F2" s="170"/>
      <c r="G2" s="171" t="s">
        <v>8</v>
      </c>
      <c r="H2" s="171"/>
      <c r="I2" s="172" t="s">
        <v>9</v>
      </c>
      <c r="J2" s="173"/>
      <c r="K2" s="171" t="s">
        <v>10</v>
      </c>
      <c r="L2" s="171"/>
      <c r="M2" s="172" t="s">
        <v>11</v>
      </c>
      <c r="N2" s="173"/>
      <c r="O2" s="171" t="s">
        <v>12</v>
      </c>
      <c r="P2" s="171"/>
      <c r="Q2" s="172" t="s">
        <v>13</v>
      </c>
      <c r="R2" s="173"/>
      <c r="S2" s="171" t="s">
        <v>14</v>
      </c>
      <c r="T2" s="171"/>
      <c r="U2" s="172" t="s">
        <v>15</v>
      </c>
      <c r="V2" s="173"/>
      <c r="W2" s="171" t="s">
        <v>16</v>
      </c>
      <c r="X2" s="171"/>
      <c r="Y2" s="174" t="s">
        <v>17</v>
      </c>
      <c r="Z2" s="175"/>
    </row>
    <row r="3" spans="1:26" ht="18.75" x14ac:dyDescent="0.2">
      <c r="A3" s="7"/>
      <c r="C3" s="178"/>
      <c r="D3" s="179"/>
      <c r="E3" s="180" t="s">
        <v>53</v>
      </c>
      <c r="F3" s="181"/>
      <c r="G3" s="182" t="s">
        <v>54</v>
      </c>
      <c r="H3" s="182"/>
      <c r="I3" s="180" t="s">
        <v>55</v>
      </c>
      <c r="J3" s="181"/>
      <c r="K3" s="182" t="s">
        <v>56</v>
      </c>
      <c r="L3" s="182"/>
      <c r="M3" s="180" t="s">
        <v>57</v>
      </c>
      <c r="N3" s="181"/>
      <c r="O3" s="182">
        <v>26</v>
      </c>
      <c r="P3" s="182"/>
      <c r="Q3" s="180" t="s">
        <v>58</v>
      </c>
      <c r="R3" s="181"/>
      <c r="S3" s="182" t="s">
        <v>59</v>
      </c>
      <c r="T3" s="182"/>
      <c r="U3" s="180" t="s">
        <v>60</v>
      </c>
      <c r="V3" s="181"/>
      <c r="W3" s="182">
        <v>40</v>
      </c>
      <c r="X3" s="182"/>
      <c r="Y3" s="176"/>
      <c r="Z3" s="17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2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115"/>
      <c r="D6" s="118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116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122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115"/>
      <c r="D9" s="118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116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115"/>
      <c r="D12" s="11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11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115"/>
      <c r="D15" s="11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11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122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115"/>
      <c r="D18" s="118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116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122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115"/>
      <c r="D21" s="118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116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3">
        <f>(E20+E21)/(E22+E41)*100</f>
        <v>51.851077180506167</v>
      </c>
      <c r="F23" s="184"/>
      <c r="G23" s="183">
        <f>(G20+G21)/(G22+G41)*100</f>
        <v>88.098236775818634</v>
      </c>
      <c r="H23" s="184"/>
      <c r="I23" s="183">
        <f>(I20+I21)/(I22+I41)*100</f>
        <v>94.13566739606128</v>
      </c>
      <c r="J23" s="184"/>
      <c r="K23" s="183">
        <f>(K20+K21)/(K22+K41)*100</f>
        <v>57.611419853982781</v>
      </c>
      <c r="L23" s="184"/>
      <c r="M23" s="183">
        <f>(M20+M21)/(M22+M41)*100</f>
        <v>53.432125400894925</v>
      </c>
      <c r="N23" s="184"/>
      <c r="O23" s="183">
        <f>(O20+O21)/(O22+O41)*100</f>
        <v>78.986904882753024</v>
      </c>
      <c r="P23" s="184"/>
      <c r="Q23" s="183">
        <f>(Q20+Q21)/(Q22+Q41)*100</f>
        <v>47.41866814001105</v>
      </c>
      <c r="R23" s="184"/>
      <c r="S23" s="183">
        <f>(S20+S21)/(S22+S41)*100</f>
        <v>171.16727123400176</v>
      </c>
      <c r="T23" s="184"/>
      <c r="U23" s="183">
        <f>(U20+U21)/(U22+U41)*100</f>
        <v>69.492452417414128</v>
      </c>
      <c r="V23" s="184"/>
      <c r="W23" s="183">
        <f>(W20+W21)/(W22+W41)*100</f>
        <v>93.298028832009422</v>
      </c>
      <c r="X23" s="184"/>
      <c r="Y23" s="183">
        <f>(Y20+Y21)/(Y22+Y41)*100</f>
        <v>81.070359497200812</v>
      </c>
      <c r="Z23" s="18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5">
        <f>F22/E22*1000</f>
        <v>162486.23063683306</v>
      </c>
      <c r="F24" s="186"/>
      <c r="G24" s="187">
        <f>H22/G22*1000</f>
        <v>428030.93434343435</v>
      </c>
      <c r="H24" s="188"/>
      <c r="I24" s="189">
        <f>J22/I22*1000</f>
        <v>1305547.5070555033</v>
      </c>
      <c r="J24" s="190"/>
      <c r="K24" s="187">
        <f>L22/K22*1000</f>
        <v>1889320.6404999024</v>
      </c>
      <c r="L24" s="188"/>
      <c r="M24" s="189">
        <f>N22/M22*1000</f>
        <v>208932.47576532207</v>
      </c>
      <c r="N24" s="190"/>
      <c r="O24" s="187">
        <f>P22/O22*1000</f>
        <v>274605.8408862034</v>
      </c>
      <c r="P24" s="188"/>
      <c r="Q24" s="189">
        <f>R22/Q22*1000</f>
        <v>174241.33687414989</v>
      </c>
      <c r="R24" s="190"/>
      <c r="S24" s="187">
        <f>T22/S22*1000</f>
        <v>89388.773104649968</v>
      </c>
      <c r="T24" s="188"/>
      <c r="U24" s="189">
        <f>V22/U22*1000</f>
        <v>349609.52177625959</v>
      </c>
      <c r="V24" s="190"/>
      <c r="W24" s="187">
        <f>X22/W22*1000</f>
        <v>242186.4206292879</v>
      </c>
      <c r="X24" s="188"/>
      <c r="Y24" s="189">
        <f>Z22/Y22*1000</f>
        <v>258594.19550117367</v>
      </c>
      <c r="Z24" s="19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93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194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194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194"/>
      <c r="C30" s="7"/>
      <c r="D30" s="60" t="s">
        <v>44</v>
      </c>
      <c r="E30" s="191">
        <v>53.9</v>
      </c>
      <c r="F30" s="196"/>
      <c r="G30" s="191">
        <v>75.599999999999994</v>
      </c>
      <c r="H30" s="196"/>
      <c r="I30" s="191">
        <v>124.2</v>
      </c>
      <c r="J30" s="196"/>
      <c r="K30" s="191">
        <v>84.3</v>
      </c>
      <c r="L30" s="196"/>
      <c r="M30" s="191">
        <v>49.3</v>
      </c>
      <c r="N30" s="196"/>
      <c r="O30" s="191">
        <v>109</v>
      </c>
      <c r="P30" s="196"/>
      <c r="Q30" s="191">
        <v>49.5</v>
      </c>
      <c r="R30" s="196"/>
      <c r="S30" s="191">
        <v>154.80000000000001</v>
      </c>
      <c r="T30" s="196"/>
      <c r="U30" s="191">
        <v>68</v>
      </c>
      <c r="V30" s="196"/>
      <c r="W30" s="191">
        <v>89</v>
      </c>
      <c r="X30" s="196"/>
      <c r="Y30" s="191">
        <v>82.3</v>
      </c>
      <c r="Z30" s="192"/>
    </row>
    <row r="31" spans="1:28" ht="18.95" customHeight="1" x14ac:dyDescent="0.15">
      <c r="A31" s="22"/>
      <c r="B31" s="194"/>
      <c r="C31" s="4" t="s">
        <v>45</v>
      </c>
      <c r="D31" s="122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194"/>
      <c r="C32" s="7"/>
      <c r="D32" s="118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194"/>
      <c r="C33" s="7"/>
      <c r="D33" s="118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194"/>
      <c r="C34" s="61"/>
      <c r="D34" s="28" t="s">
        <v>44</v>
      </c>
      <c r="E34" s="197">
        <f>+E23-E30</f>
        <v>-2.048922819493832</v>
      </c>
      <c r="F34" s="198"/>
      <c r="G34" s="199">
        <f t="shared" ref="G34" si="6">+G23-G30</f>
        <v>12.49823677581864</v>
      </c>
      <c r="H34" s="200"/>
      <c r="I34" s="197">
        <f t="shared" ref="I34" si="7">+I23-I30</f>
        <v>-30.064332603938723</v>
      </c>
      <c r="J34" s="198"/>
      <c r="K34" s="199">
        <f t="shared" ref="K34" si="8">+K23-K30</f>
        <v>-26.688580146017216</v>
      </c>
      <c r="L34" s="200"/>
      <c r="M34" s="197">
        <f t="shared" ref="M34" si="9">+M23-M30</f>
        <v>4.1321254008949282</v>
      </c>
      <c r="N34" s="198"/>
      <c r="O34" s="199">
        <f t="shared" ref="O34" si="10">+O23-O30</f>
        <v>-30.013095117246976</v>
      </c>
      <c r="P34" s="200"/>
      <c r="Q34" s="197">
        <f t="shared" ref="Q34" si="11">+Q23-Q30</f>
        <v>-2.0813318599889499</v>
      </c>
      <c r="R34" s="198"/>
      <c r="S34" s="199">
        <f t="shared" ref="S34" si="12">+S23-S30</f>
        <v>16.367271234001748</v>
      </c>
      <c r="T34" s="200"/>
      <c r="U34" s="197">
        <f t="shared" ref="U34" si="13">+U23-U30</f>
        <v>1.4924524174141283</v>
      </c>
      <c r="V34" s="198"/>
      <c r="W34" s="199">
        <f t="shared" ref="W34" si="14">+W23-W30</f>
        <v>4.2980288320094218</v>
      </c>
      <c r="X34" s="200"/>
      <c r="Y34" s="197">
        <f t="shared" ref="Y34" si="15">+Y23-Y30</f>
        <v>-1.2296405027991852</v>
      </c>
      <c r="Z34" s="198"/>
    </row>
    <row r="35" spans="1:38" ht="18.95" customHeight="1" x14ac:dyDescent="0.15">
      <c r="A35" s="22"/>
      <c r="B35" s="194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194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195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1" t="s">
        <v>51</v>
      </c>
      <c r="C39" s="12" t="s">
        <v>43</v>
      </c>
      <c r="D39" s="123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202"/>
      <c r="C40" s="22"/>
      <c r="D40" s="119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202"/>
      <c r="C41" s="22"/>
      <c r="D41" s="119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202"/>
      <c r="C42" s="22"/>
      <c r="D42" s="117" t="s">
        <v>44</v>
      </c>
      <c r="E42" s="204">
        <f>+(E39+E40)/(E41+'(令和4年5月) '!E41)*100</f>
        <v>34.577034416210999</v>
      </c>
      <c r="F42" s="198"/>
      <c r="G42" s="204">
        <f>+(G39+G40)/(G41+'(令和4年5月) '!G41)*100</f>
        <v>79.388770433546554</v>
      </c>
      <c r="H42" s="198"/>
      <c r="I42" s="204">
        <f>+(I39+I40)/(I41+'(令和4年5月) '!I41)*100</f>
        <v>106.86027898467871</v>
      </c>
      <c r="J42" s="198"/>
      <c r="K42" s="204">
        <f>+(K39+K40)/(K41+'(令和4年5月) '!K41)*100</f>
        <v>54.302393461762989</v>
      </c>
      <c r="L42" s="198"/>
      <c r="M42" s="204">
        <f>+(M39+M40)/(M41+'(令和4年5月) '!M41)*100</f>
        <v>57.640063834450231</v>
      </c>
      <c r="N42" s="198"/>
      <c r="O42" s="204">
        <f>+(O39+O40)/(O41+'(令和4年5月) '!O41)*100</f>
        <v>75.610526315789471</v>
      </c>
      <c r="P42" s="198"/>
      <c r="Q42" s="204">
        <f>+(Q39+Q40)/(Q41+'(令和4年5月) '!Q41)*100</f>
        <v>47.682843584745832</v>
      </c>
      <c r="R42" s="198"/>
      <c r="S42" s="204">
        <f>+(S39+S40)/(S41+'(令和4年5月) '!S41)*100</f>
        <v>143.9522283912307</v>
      </c>
      <c r="T42" s="198"/>
      <c r="U42" s="204">
        <f>+(U39+U40)/(U41+'(令和4年5月) '!U41)*100</f>
        <v>61.53846153846154</v>
      </c>
      <c r="V42" s="198"/>
      <c r="W42" s="204">
        <f>+(W39+W40)/(W41+'(令和4年5月) '!W41)*100</f>
        <v>82.629976720587365</v>
      </c>
      <c r="X42" s="198"/>
      <c r="Y42" s="204">
        <f>+(Y39+Y40)/(Y41+'(令和4年5月) '!Y41)*100</f>
        <v>74.850034108563747</v>
      </c>
      <c r="Z42" s="198"/>
    </row>
    <row r="43" spans="1:38" ht="18.95" customHeight="1" x14ac:dyDescent="0.15">
      <c r="A43" s="22"/>
      <c r="B43" s="202"/>
      <c r="C43" s="12" t="s">
        <v>45</v>
      </c>
      <c r="D43" s="123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202"/>
      <c r="C44" s="22"/>
      <c r="D44" s="119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202"/>
      <c r="C45" s="22"/>
      <c r="D45" s="119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202"/>
      <c r="C46" s="46"/>
      <c r="D46" s="117" t="s">
        <v>44</v>
      </c>
      <c r="E46" s="204">
        <f>E23-E42</f>
        <v>17.274042764295167</v>
      </c>
      <c r="F46" s="198"/>
      <c r="G46" s="204">
        <f>G23-G42</f>
        <v>8.7094663422720799</v>
      </c>
      <c r="H46" s="198"/>
      <c r="I46" s="204">
        <f>I23-I42</f>
        <v>-12.724611588617435</v>
      </c>
      <c r="J46" s="198"/>
      <c r="K46" s="204">
        <f>K23-K42</f>
        <v>3.309026392219792</v>
      </c>
      <c r="L46" s="198"/>
      <c r="M46" s="204">
        <f>M23-M42</f>
        <v>-4.2079384335553058</v>
      </c>
      <c r="N46" s="198"/>
      <c r="O46" s="204">
        <f t="shared" si="17"/>
        <v>3.3763785669635524</v>
      </c>
      <c r="P46" s="198"/>
      <c r="Q46" s="204">
        <f t="shared" si="17"/>
        <v>-0.26417544473478216</v>
      </c>
      <c r="R46" s="198"/>
      <c r="S46" s="204">
        <f t="shared" si="17"/>
        <v>27.215042842771055</v>
      </c>
      <c r="T46" s="198"/>
      <c r="U46" s="204">
        <f t="shared" si="17"/>
        <v>7.9539908789525882</v>
      </c>
      <c r="V46" s="198"/>
      <c r="W46" s="204">
        <f t="shared" si="17"/>
        <v>10.668052111422057</v>
      </c>
      <c r="X46" s="198"/>
      <c r="Y46" s="204">
        <f t="shared" si="17"/>
        <v>6.2203253886370646</v>
      </c>
      <c r="Z46" s="198"/>
      <c r="AA46" s="205"/>
      <c r="AB46" s="206"/>
      <c r="AC46" s="205"/>
      <c r="AD46" s="206"/>
      <c r="AE46" s="205"/>
      <c r="AF46" s="206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02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202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203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105" customWidth="1"/>
    <col min="2" max="2" width="3.125" style="105" customWidth="1"/>
    <col min="3" max="3" width="12.625" style="105" customWidth="1"/>
    <col min="4" max="4" width="7.25" style="105" customWidth="1"/>
    <col min="5" max="5" width="7.625" style="105" customWidth="1"/>
    <col min="6" max="6" width="10.125" style="105" customWidth="1"/>
    <col min="7" max="7" width="7.625" style="105" customWidth="1"/>
    <col min="8" max="8" width="10.125" style="105" customWidth="1"/>
    <col min="9" max="9" width="7.625" style="105" customWidth="1"/>
    <col min="10" max="10" width="10.125" style="105" customWidth="1"/>
    <col min="11" max="11" width="7.625" style="105" customWidth="1"/>
    <col min="12" max="12" width="10.125" style="105" customWidth="1"/>
    <col min="13" max="13" width="7.625" style="105" customWidth="1"/>
    <col min="14" max="14" width="10.125" style="105" customWidth="1"/>
    <col min="15" max="15" width="7.625" style="105" customWidth="1"/>
    <col min="16" max="16" width="10.125" style="105" customWidth="1"/>
    <col min="17" max="17" width="8.125" style="105" customWidth="1"/>
    <col min="18" max="18" width="11.125" style="105" customWidth="1"/>
    <col min="19" max="19" width="8.125" style="105" customWidth="1"/>
    <col min="20" max="20" width="11.125" style="105" customWidth="1"/>
    <col min="21" max="21" width="8.125" style="105" customWidth="1"/>
    <col min="22" max="22" width="11.125" style="105" customWidth="1"/>
    <col min="23" max="23" width="7.625" style="105" customWidth="1"/>
    <col min="24" max="24" width="10.5" style="105" bestFit="1" customWidth="1"/>
    <col min="25" max="25" width="8.625" style="105" customWidth="1"/>
    <col min="26" max="26" width="11.625" style="105" customWidth="1"/>
    <col min="27" max="16384" width="9" style="105"/>
  </cols>
  <sheetData>
    <row r="1" spans="1:26" ht="29.25" thickBot="1" x14ac:dyDescent="0.35">
      <c r="A1" s="164" t="s">
        <v>64</v>
      </c>
      <c r="B1" s="165"/>
      <c r="C1" s="165"/>
      <c r="D1" s="165"/>
      <c r="E1" s="166" t="s">
        <v>0</v>
      </c>
      <c r="F1" s="167"/>
      <c r="G1" s="167"/>
      <c r="H1" s="167"/>
      <c r="J1" s="168" t="s">
        <v>1</v>
      </c>
      <c r="K1" s="165"/>
      <c r="L1" s="1" t="s">
        <v>2</v>
      </c>
      <c r="M1" s="1" t="s">
        <v>3</v>
      </c>
      <c r="N1" s="1" t="s">
        <v>4</v>
      </c>
      <c r="O1" s="168" t="s">
        <v>5</v>
      </c>
      <c r="P1" s="165"/>
      <c r="Q1" s="165"/>
      <c r="R1" s="1"/>
      <c r="S1" s="1"/>
      <c r="T1" s="1"/>
      <c r="V1" s="1"/>
      <c r="W1" s="1"/>
      <c r="X1" s="104" t="s">
        <v>6</v>
      </c>
      <c r="Y1" s="1"/>
      <c r="Z1" s="1"/>
    </row>
    <row r="2" spans="1:26" x14ac:dyDescent="0.15">
      <c r="A2" s="4"/>
      <c r="B2" s="5"/>
      <c r="C2" s="5"/>
      <c r="D2" s="6"/>
      <c r="E2" s="169" t="s">
        <v>7</v>
      </c>
      <c r="F2" s="170"/>
      <c r="G2" s="171" t="s">
        <v>8</v>
      </c>
      <c r="H2" s="171"/>
      <c r="I2" s="172" t="s">
        <v>9</v>
      </c>
      <c r="J2" s="173"/>
      <c r="K2" s="171" t="s">
        <v>10</v>
      </c>
      <c r="L2" s="171"/>
      <c r="M2" s="172" t="s">
        <v>11</v>
      </c>
      <c r="N2" s="173"/>
      <c r="O2" s="171" t="s">
        <v>12</v>
      </c>
      <c r="P2" s="171"/>
      <c r="Q2" s="172" t="s">
        <v>13</v>
      </c>
      <c r="R2" s="173"/>
      <c r="S2" s="171" t="s">
        <v>14</v>
      </c>
      <c r="T2" s="171"/>
      <c r="U2" s="172" t="s">
        <v>15</v>
      </c>
      <c r="V2" s="173"/>
      <c r="W2" s="171" t="s">
        <v>16</v>
      </c>
      <c r="X2" s="171"/>
      <c r="Y2" s="174" t="s">
        <v>17</v>
      </c>
      <c r="Z2" s="175"/>
    </row>
    <row r="3" spans="1:26" ht="18.75" x14ac:dyDescent="0.2">
      <c r="A3" s="7"/>
      <c r="C3" s="178"/>
      <c r="D3" s="179"/>
      <c r="E3" s="180" t="s">
        <v>53</v>
      </c>
      <c r="F3" s="181"/>
      <c r="G3" s="182" t="s">
        <v>54</v>
      </c>
      <c r="H3" s="182"/>
      <c r="I3" s="180" t="s">
        <v>55</v>
      </c>
      <c r="J3" s="181"/>
      <c r="K3" s="182" t="s">
        <v>56</v>
      </c>
      <c r="L3" s="182"/>
      <c r="M3" s="180" t="s">
        <v>57</v>
      </c>
      <c r="N3" s="181"/>
      <c r="O3" s="182">
        <v>26</v>
      </c>
      <c r="P3" s="182"/>
      <c r="Q3" s="180" t="s">
        <v>58</v>
      </c>
      <c r="R3" s="181"/>
      <c r="S3" s="182" t="s">
        <v>59</v>
      </c>
      <c r="T3" s="182"/>
      <c r="U3" s="180" t="s">
        <v>60</v>
      </c>
      <c r="V3" s="181"/>
      <c r="W3" s="182">
        <v>40</v>
      </c>
      <c r="X3" s="182"/>
      <c r="Y3" s="176"/>
      <c r="Z3" s="17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3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109"/>
      <c r="D6" s="106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110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103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109"/>
      <c r="D9" s="106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110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109"/>
      <c r="D12" s="107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110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3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109"/>
      <c r="D15" s="106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110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103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109"/>
      <c r="D18" s="106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110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103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109"/>
      <c r="D21" s="106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110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3">
        <f>(E20+E21)/(E22+E41)*100</f>
        <v>34.577034416210999</v>
      </c>
      <c r="F23" s="184"/>
      <c r="G23" s="183">
        <f>(G20+G21)/(G22+G41)*100</f>
        <v>79.388770433546554</v>
      </c>
      <c r="H23" s="184"/>
      <c r="I23" s="183">
        <f>(I20+I21)/(I22+I41)*100</f>
        <v>106.86027898467871</v>
      </c>
      <c r="J23" s="184"/>
      <c r="K23" s="183">
        <f>(K20+K21)/(K22+K41)*100</f>
        <v>54.302393461762989</v>
      </c>
      <c r="L23" s="184"/>
      <c r="M23" s="183">
        <f>(M20+M21)/(M22+M41)*100</f>
        <v>57.640063834450231</v>
      </c>
      <c r="N23" s="184"/>
      <c r="O23" s="183">
        <f>(O20+O21)/(O22+O41)*100</f>
        <v>75.610526315789471</v>
      </c>
      <c r="P23" s="184"/>
      <c r="Q23" s="183">
        <f>(Q20+Q21)/(Q22+Q41)*100</f>
        <v>47.682843584745832</v>
      </c>
      <c r="R23" s="184"/>
      <c r="S23" s="183">
        <f>(S20+S21)/(S22+S41)*100</f>
        <v>143.9522283912307</v>
      </c>
      <c r="T23" s="184"/>
      <c r="U23" s="183">
        <f>(U20+U21)/(U22+U41)*100</f>
        <v>61.53846153846154</v>
      </c>
      <c r="V23" s="184"/>
      <c r="W23" s="183">
        <f>(W20+W21)/(W22+W41)*100</f>
        <v>82.629976720587365</v>
      </c>
      <c r="X23" s="184"/>
      <c r="Y23" s="183">
        <f>(Y20+Y21)/(Y22+Y41)*100</f>
        <v>74.850034108563747</v>
      </c>
      <c r="Z23" s="18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5">
        <f>F22/E22*1000</f>
        <v>178827.02482702481</v>
      </c>
      <c r="F24" s="186"/>
      <c r="G24" s="187">
        <f>H22/G22*1000</f>
        <v>443252.51256281405</v>
      </c>
      <c r="H24" s="188"/>
      <c r="I24" s="189">
        <f>J22/I22*1000</f>
        <v>1025896.8903436989</v>
      </c>
      <c r="J24" s="190"/>
      <c r="K24" s="187">
        <f>L22/K22*1000</f>
        <v>1786441.8145956609</v>
      </c>
      <c r="L24" s="188"/>
      <c r="M24" s="189">
        <f>N22/M22*1000</f>
        <v>194921.81050684123</v>
      </c>
      <c r="N24" s="190"/>
      <c r="O24" s="187">
        <f>P22/O22*1000</f>
        <v>275971.55137126485</v>
      </c>
      <c r="P24" s="188"/>
      <c r="Q24" s="189">
        <f>R22/Q22*1000</f>
        <v>172281.6210045662</v>
      </c>
      <c r="R24" s="190"/>
      <c r="S24" s="187">
        <f>T22/S22*1000</f>
        <v>87928.808911739514</v>
      </c>
      <c r="T24" s="188"/>
      <c r="U24" s="189">
        <f>V22/U22*1000</f>
        <v>336661.50740242261</v>
      </c>
      <c r="V24" s="190"/>
      <c r="W24" s="187">
        <f>X22/W22*1000</f>
        <v>232131.36635054441</v>
      </c>
      <c r="X24" s="188"/>
      <c r="Y24" s="189">
        <f>Z22/Y22*1000</f>
        <v>236667.33818937381</v>
      </c>
      <c r="Z24" s="19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12"/>
      <c r="E26" s="52"/>
      <c r="F26" s="112"/>
      <c r="G26" s="52"/>
      <c r="H26" s="112"/>
      <c r="I26" s="52"/>
      <c r="J26" s="112"/>
      <c r="K26" s="52"/>
      <c r="L26" s="112"/>
      <c r="M26" s="52"/>
      <c r="N26" s="112"/>
      <c r="O26" s="52"/>
      <c r="P26" s="112"/>
      <c r="Q26" s="52"/>
      <c r="R26" s="112"/>
      <c r="S26" s="52"/>
      <c r="T26" s="112"/>
      <c r="U26" s="52"/>
      <c r="V26" s="112"/>
      <c r="W26" s="52"/>
      <c r="X26" s="112"/>
      <c r="Y26" s="52"/>
      <c r="Z26" s="53"/>
    </row>
    <row r="27" spans="1:28" ht="18.95" customHeight="1" x14ac:dyDescent="0.15">
      <c r="A27" s="22"/>
      <c r="B27" s="193" t="s">
        <v>42</v>
      </c>
      <c r="C27" s="4" t="s">
        <v>43</v>
      </c>
      <c r="D27" s="54" t="s">
        <v>21</v>
      </c>
      <c r="E27" s="149">
        <v>979</v>
      </c>
      <c r="F27" s="147">
        <v>60552</v>
      </c>
      <c r="G27" s="162">
        <v>597</v>
      </c>
      <c r="H27" s="148">
        <v>205645</v>
      </c>
      <c r="I27" s="146">
        <v>2225</v>
      </c>
      <c r="J27" s="147">
        <v>1109727</v>
      </c>
      <c r="K27" s="162">
        <v>744</v>
      </c>
      <c r="L27" s="148">
        <v>1499703</v>
      </c>
      <c r="M27" s="146">
        <v>9979</v>
      </c>
      <c r="N27" s="147">
        <v>1688414</v>
      </c>
      <c r="O27" s="150">
        <v>4400</v>
      </c>
      <c r="P27" s="148">
        <v>1532505</v>
      </c>
      <c r="Q27" s="146">
        <v>27176</v>
      </c>
      <c r="R27" s="147">
        <v>4633373</v>
      </c>
      <c r="S27" s="150">
        <v>36055</v>
      </c>
      <c r="T27" s="148">
        <v>8553753</v>
      </c>
      <c r="U27" s="146">
        <v>2488</v>
      </c>
      <c r="V27" s="147">
        <v>493760</v>
      </c>
      <c r="W27" s="146">
        <v>7229</v>
      </c>
      <c r="X27" s="148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194"/>
      <c r="C28" s="7"/>
      <c r="D28" s="57" t="s">
        <v>22</v>
      </c>
      <c r="E28" s="154">
        <v>1480</v>
      </c>
      <c r="F28" s="155">
        <v>187550</v>
      </c>
      <c r="G28" s="152">
        <v>646</v>
      </c>
      <c r="H28" s="153">
        <v>220594</v>
      </c>
      <c r="I28" s="154">
        <v>2416</v>
      </c>
      <c r="J28" s="155">
        <v>1093633</v>
      </c>
      <c r="K28" s="152">
        <v>712</v>
      </c>
      <c r="L28" s="153">
        <v>1541405</v>
      </c>
      <c r="M28" s="154">
        <v>6376</v>
      </c>
      <c r="N28" s="155">
        <v>1390948</v>
      </c>
      <c r="O28" s="156">
        <v>4354</v>
      </c>
      <c r="P28" s="153">
        <v>1526246</v>
      </c>
      <c r="Q28" s="154">
        <v>24928</v>
      </c>
      <c r="R28" s="155">
        <v>4473619</v>
      </c>
      <c r="S28" s="156">
        <v>35429</v>
      </c>
      <c r="T28" s="153">
        <v>8561002</v>
      </c>
      <c r="U28" s="154">
        <v>2685</v>
      </c>
      <c r="V28" s="155">
        <v>488178</v>
      </c>
      <c r="W28" s="154">
        <v>6898</v>
      </c>
      <c r="X28" s="153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194"/>
      <c r="C29" s="7"/>
      <c r="D29" s="57" t="s">
        <v>24</v>
      </c>
      <c r="E29" s="157">
        <v>2450</v>
      </c>
      <c r="F29" s="151">
        <v>502222</v>
      </c>
      <c r="G29" s="163">
        <v>845</v>
      </c>
      <c r="H29" s="161">
        <v>386258</v>
      </c>
      <c r="I29" s="157">
        <v>2023</v>
      </c>
      <c r="J29" s="151">
        <v>1593691</v>
      </c>
      <c r="K29" s="160">
        <v>1111</v>
      </c>
      <c r="L29" s="161">
        <v>1900112</v>
      </c>
      <c r="M29" s="157">
        <v>15438</v>
      </c>
      <c r="N29" s="151">
        <v>2835603</v>
      </c>
      <c r="O29" s="160">
        <v>4094</v>
      </c>
      <c r="P29" s="161">
        <v>1176873</v>
      </c>
      <c r="Q29" s="157">
        <v>59786</v>
      </c>
      <c r="R29" s="151">
        <v>10088445</v>
      </c>
      <c r="S29" s="160">
        <v>29402</v>
      </c>
      <c r="T29" s="161">
        <v>2467728</v>
      </c>
      <c r="U29" s="157">
        <v>4776</v>
      </c>
      <c r="V29" s="151">
        <v>1411623</v>
      </c>
      <c r="W29" s="157">
        <v>10028</v>
      </c>
      <c r="X29" s="161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194"/>
      <c r="C30" s="7"/>
      <c r="D30" s="60" t="s">
        <v>44</v>
      </c>
      <c r="E30" s="191">
        <v>45.5</v>
      </c>
      <c r="F30" s="196"/>
      <c r="G30" s="191">
        <v>71.5</v>
      </c>
      <c r="H30" s="196"/>
      <c r="I30" s="191">
        <v>109.5</v>
      </c>
      <c r="J30" s="196"/>
      <c r="K30" s="191">
        <v>66.5</v>
      </c>
      <c r="L30" s="196"/>
      <c r="M30" s="191">
        <v>60</v>
      </c>
      <c r="N30" s="196"/>
      <c r="O30" s="191">
        <v>107.5</v>
      </c>
      <c r="P30" s="196"/>
      <c r="Q30" s="191">
        <v>44.4</v>
      </c>
      <c r="R30" s="196"/>
      <c r="S30" s="191">
        <v>122.9</v>
      </c>
      <c r="T30" s="196"/>
      <c r="U30" s="191">
        <v>53.1</v>
      </c>
      <c r="V30" s="196"/>
      <c r="W30" s="191">
        <v>71.599999999999994</v>
      </c>
      <c r="X30" s="196"/>
      <c r="Y30" s="207">
        <v>70</v>
      </c>
      <c r="Z30" s="208"/>
    </row>
    <row r="31" spans="1:28" ht="18.95" customHeight="1" x14ac:dyDescent="0.15">
      <c r="A31" s="22"/>
      <c r="B31" s="194"/>
      <c r="C31" s="4" t="s">
        <v>45</v>
      </c>
      <c r="D31" s="103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194"/>
      <c r="C32" s="7"/>
      <c r="D32" s="106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194"/>
      <c r="C33" s="7"/>
      <c r="D33" s="106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194"/>
      <c r="C34" s="61"/>
      <c r="D34" s="28" t="s">
        <v>44</v>
      </c>
      <c r="E34" s="197">
        <f>+E23-E30</f>
        <v>-10.922965583789001</v>
      </c>
      <c r="F34" s="198"/>
      <c r="G34" s="199">
        <f t="shared" ref="G34" si="9">+G23-G30</f>
        <v>7.8887704335465543</v>
      </c>
      <c r="H34" s="200"/>
      <c r="I34" s="197">
        <f t="shared" ref="I34" si="10">+I23-I30</f>
        <v>-2.6397210153212853</v>
      </c>
      <c r="J34" s="198"/>
      <c r="K34" s="199">
        <f t="shared" ref="K34" si="11">+K23-K30</f>
        <v>-12.197606538237011</v>
      </c>
      <c r="L34" s="200"/>
      <c r="M34" s="197">
        <f t="shared" ref="M34" si="12">+M23-M30</f>
        <v>-2.3599361655497688</v>
      </c>
      <c r="N34" s="198"/>
      <c r="O34" s="199">
        <f t="shared" ref="O34" si="13">+O23-O30</f>
        <v>-31.889473684210529</v>
      </c>
      <c r="P34" s="200"/>
      <c r="Q34" s="197">
        <f t="shared" ref="Q34" si="14">+Q23-Q30</f>
        <v>3.2828435847458337</v>
      </c>
      <c r="R34" s="198"/>
      <c r="S34" s="199">
        <f t="shared" ref="S34" si="15">+S23-S30</f>
        <v>21.052228391230699</v>
      </c>
      <c r="T34" s="200"/>
      <c r="U34" s="197">
        <f t="shared" ref="U34" si="16">+U23-U30</f>
        <v>8.4384615384615387</v>
      </c>
      <c r="V34" s="198"/>
      <c r="W34" s="199">
        <f t="shared" ref="W34" si="17">+W23-W30</f>
        <v>11.029976720587371</v>
      </c>
      <c r="X34" s="200"/>
      <c r="Y34" s="197">
        <f t="shared" ref="Y34" si="18">+Y23-Y30</f>
        <v>4.8500341085637473</v>
      </c>
      <c r="Z34" s="198"/>
    </row>
    <row r="35" spans="1:38" ht="18.95" customHeight="1" x14ac:dyDescent="0.15">
      <c r="A35" s="22"/>
      <c r="B35" s="194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194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195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1" t="s">
        <v>51</v>
      </c>
      <c r="C39" s="12" t="s">
        <v>43</v>
      </c>
      <c r="D39" s="102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202"/>
      <c r="C40" s="22"/>
      <c r="D40" s="107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202"/>
      <c r="C41" s="22"/>
      <c r="D41" s="107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202"/>
      <c r="C42" s="22"/>
      <c r="D42" s="108" t="s">
        <v>44</v>
      </c>
      <c r="E42" s="204">
        <f>+(E39+E40)/(E41+'(令和4年4月) '!E41)*100</f>
        <v>43.679490888053223</v>
      </c>
      <c r="F42" s="198"/>
      <c r="G42" s="204">
        <v>75.580865603644639</v>
      </c>
      <c r="H42" s="198"/>
      <c r="I42" s="204">
        <v>165.72748267898382</v>
      </c>
      <c r="J42" s="198"/>
      <c r="K42" s="204">
        <v>31.684110371075171</v>
      </c>
      <c r="L42" s="198"/>
      <c r="M42" s="204">
        <v>60.591926043255881</v>
      </c>
      <c r="N42" s="198"/>
      <c r="O42" s="204">
        <v>107.46417860713096</v>
      </c>
      <c r="P42" s="198"/>
      <c r="Q42" s="204">
        <v>47.749583256158544</v>
      </c>
      <c r="R42" s="198"/>
      <c r="S42" s="204">
        <v>132.12116112747162</v>
      </c>
      <c r="T42" s="198"/>
      <c r="U42" s="204">
        <v>92.405388069275176</v>
      </c>
      <c r="V42" s="198"/>
      <c r="W42" s="204">
        <v>95.745718290973372</v>
      </c>
      <c r="X42" s="198"/>
      <c r="Y42" s="204">
        <f>+'(令和4年4月) '!Y23</f>
        <v>89.310317314582335</v>
      </c>
      <c r="Z42" s="198">
        <f>+'(令和4年4月) '!Z23</f>
        <v>0</v>
      </c>
    </row>
    <row r="43" spans="1:38" ht="18.95" customHeight="1" x14ac:dyDescent="0.15">
      <c r="A43" s="22"/>
      <c r="B43" s="202"/>
      <c r="C43" s="12" t="s">
        <v>45</v>
      </c>
      <c r="D43" s="102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202"/>
      <c r="C44" s="22"/>
      <c r="D44" s="107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202"/>
      <c r="C45" s="22"/>
      <c r="D45" s="107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202"/>
      <c r="C46" s="46"/>
      <c r="D46" s="108" t="s">
        <v>44</v>
      </c>
      <c r="E46" s="204">
        <f>E23-E42</f>
        <v>-9.1024564718422241</v>
      </c>
      <c r="F46" s="198"/>
      <c r="G46" s="204">
        <f>G23-G42</f>
        <v>3.8079048299019149</v>
      </c>
      <c r="H46" s="198"/>
      <c r="I46" s="204">
        <f>I23-I42</f>
        <v>-58.867203694305104</v>
      </c>
      <c r="J46" s="198"/>
      <c r="K46" s="204">
        <f>K23-K42</f>
        <v>22.618283090687818</v>
      </c>
      <c r="L46" s="198"/>
      <c r="M46" s="204">
        <f>M23-M42</f>
        <v>-2.9518622088056503</v>
      </c>
      <c r="N46" s="198"/>
      <c r="O46" s="204">
        <f t="shared" si="20"/>
        <v>-31.85365229134149</v>
      </c>
      <c r="P46" s="198"/>
      <c r="Q46" s="204">
        <f t="shared" si="20"/>
        <v>-6.6739671412712198E-2</v>
      </c>
      <c r="R46" s="198"/>
      <c r="S46" s="204">
        <f t="shared" si="20"/>
        <v>11.831067263759081</v>
      </c>
      <c r="T46" s="198"/>
      <c r="U46" s="204">
        <f t="shared" si="20"/>
        <v>-30.866926530813636</v>
      </c>
      <c r="V46" s="198"/>
      <c r="W46" s="204">
        <f t="shared" si="20"/>
        <v>-13.115741570386007</v>
      </c>
      <c r="X46" s="198"/>
      <c r="Y46" s="204">
        <f t="shared" si="20"/>
        <v>-14.460283206018588</v>
      </c>
      <c r="Z46" s="198"/>
      <c r="AA46" s="205"/>
      <c r="AB46" s="206"/>
      <c r="AC46" s="205"/>
      <c r="AD46" s="206"/>
      <c r="AE46" s="205"/>
      <c r="AF46" s="206"/>
      <c r="AG46" s="111"/>
      <c r="AH46" s="112"/>
      <c r="AI46" s="111"/>
      <c r="AJ46" s="112"/>
      <c r="AK46" s="111"/>
      <c r="AL46" s="112"/>
    </row>
    <row r="47" spans="1:38" ht="18.95" customHeight="1" x14ac:dyDescent="0.15">
      <c r="A47" s="22"/>
      <c r="B47" s="202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202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203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64" t="s">
        <v>65</v>
      </c>
      <c r="B1" s="165"/>
      <c r="C1" s="165"/>
      <c r="D1" s="165"/>
      <c r="E1" s="166" t="s">
        <v>0</v>
      </c>
      <c r="F1" s="167"/>
      <c r="G1" s="167"/>
      <c r="H1" s="167"/>
      <c r="J1" s="168" t="s">
        <v>1</v>
      </c>
      <c r="K1" s="165"/>
      <c r="L1" s="1" t="s">
        <v>2</v>
      </c>
      <c r="M1" s="1" t="s">
        <v>3</v>
      </c>
      <c r="N1" s="1" t="s">
        <v>4</v>
      </c>
      <c r="O1" s="168" t="s">
        <v>5</v>
      </c>
      <c r="P1" s="165"/>
      <c r="Q1" s="16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9" t="s">
        <v>7</v>
      </c>
      <c r="F2" s="170"/>
      <c r="G2" s="171" t="s">
        <v>8</v>
      </c>
      <c r="H2" s="171"/>
      <c r="I2" s="172" t="s">
        <v>9</v>
      </c>
      <c r="J2" s="173"/>
      <c r="K2" s="171" t="s">
        <v>10</v>
      </c>
      <c r="L2" s="171"/>
      <c r="M2" s="172" t="s">
        <v>11</v>
      </c>
      <c r="N2" s="173"/>
      <c r="O2" s="171" t="s">
        <v>12</v>
      </c>
      <c r="P2" s="171"/>
      <c r="Q2" s="172" t="s">
        <v>13</v>
      </c>
      <c r="R2" s="173"/>
      <c r="S2" s="171" t="s">
        <v>14</v>
      </c>
      <c r="T2" s="171"/>
      <c r="U2" s="172" t="s">
        <v>15</v>
      </c>
      <c r="V2" s="173"/>
      <c r="W2" s="171" t="s">
        <v>16</v>
      </c>
      <c r="X2" s="171"/>
      <c r="Y2" s="174" t="s">
        <v>17</v>
      </c>
      <c r="Z2" s="175"/>
    </row>
    <row r="3" spans="1:26" ht="18.75" x14ac:dyDescent="0.2">
      <c r="A3" s="7"/>
      <c r="C3" s="178"/>
      <c r="D3" s="179"/>
      <c r="E3" s="180" t="s">
        <v>53</v>
      </c>
      <c r="F3" s="181"/>
      <c r="G3" s="182" t="s">
        <v>54</v>
      </c>
      <c r="H3" s="182"/>
      <c r="I3" s="180" t="s">
        <v>55</v>
      </c>
      <c r="J3" s="181"/>
      <c r="K3" s="182" t="s">
        <v>56</v>
      </c>
      <c r="L3" s="182"/>
      <c r="M3" s="180" t="s">
        <v>57</v>
      </c>
      <c r="N3" s="181"/>
      <c r="O3" s="182">
        <v>26</v>
      </c>
      <c r="P3" s="182"/>
      <c r="Q3" s="180" t="s">
        <v>58</v>
      </c>
      <c r="R3" s="181"/>
      <c r="S3" s="182" t="s">
        <v>59</v>
      </c>
      <c r="T3" s="182"/>
      <c r="U3" s="180" t="s">
        <v>60</v>
      </c>
      <c r="V3" s="181"/>
      <c r="W3" s="182">
        <v>40</v>
      </c>
      <c r="X3" s="182"/>
      <c r="Y3" s="176"/>
      <c r="Z3" s="17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3">
        <f>(E20+E21)/(E22+E41)*100</f>
        <v>43.679490888053223</v>
      </c>
      <c r="F23" s="184"/>
      <c r="G23" s="183">
        <f>(G20+G21)/(G22+G41)*100</f>
        <v>105.16451478550604</v>
      </c>
      <c r="H23" s="184"/>
      <c r="I23" s="183">
        <f>(I20+I21)/(I22+I41)*100</f>
        <v>165.72260455267337</v>
      </c>
      <c r="J23" s="184"/>
      <c r="K23" s="183">
        <f>(K20+K21)/(K22+K41)*100</f>
        <v>42.508242764684333</v>
      </c>
      <c r="L23" s="184"/>
      <c r="M23" s="183">
        <f>(M20+M21)/(M22+M41)*100</f>
        <v>67.822129214278561</v>
      </c>
      <c r="N23" s="184"/>
      <c r="O23" s="183">
        <f>(O20+O21)/(O22+O41)*100</f>
        <v>119.78349718325416</v>
      </c>
      <c r="P23" s="184"/>
      <c r="Q23" s="183">
        <f>(Q20+Q21)/(Q22+Q41)*100</f>
        <v>49.008087254554354</v>
      </c>
      <c r="R23" s="184"/>
      <c r="S23" s="183">
        <f>(S20+S21)/(S22+S41)*100</f>
        <v>180.79201218480284</v>
      </c>
      <c r="T23" s="184"/>
      <c r="U23" s="183">
        <f>(U20+U21)/(U22+U41)*100</f>
        <v>84.907325684024713</v>
      </c>
      <c r="V23" s="184"/>
      <c r="W23" s="183">
        <f>(W20+W21)/(W22+W41)*100</f>
        <v>97.213216957605979</v>
      </c>
      <c r="X23" s="184"/>
      <c r="Y23" s="183">
        <f>(Y20+Y21)/(Y22+Y41)*100</f>
        <v>89.310317314582335</v>
      </c>
      <c r="Z23" s="18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5">
        <v>213223</v>
      </c>
      <c r="F24" s="186"/>
      <c r="G24" s="187">
        <v>448777</v>
      </c>
      <c r="H24" s="188"/>
      <c r="I24" s="189">
        <v>712555</v>
      </c>
      <c r="J24" s="190"/>
      <c r="K24" s="187">
        <v>1799642</v>
      </c>
      <c r="L24" s="188"/>
      <c r="M24" s="189">
        <v>214458</v>
      </c>
      <c r="N24" s="190"/>
      <c r="O24" s="187">
        <v>289183</v>
      </c>
      <c r="P24" s="188"/>
      <c r="Q24" s="189">
        <v>172559</v>
      </c>
      <c r="R24" s="190"/>
      <c r="S24" s="187">
        <v>86008</v>
      </c>
      <c r="T24" s="188"/>
      <c r="U24" s="189">
        <v>282735</v>
      </c>
      <c r="V24" s="190"/>
      <c r="W24" s="187">
        <v>224538</v>
      </c>
      <c r="X24" s="188"/>
      <c r="Y24" s="189">
        <v>195521</v>
      </c>
      <c r="Z24" s="19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93" t="s">
        <v>42</v>
      </c>
      <c r="C27" s="4" t="s">
        <v>43</v>
      </c>
      <c r="D27" s="54" t="s">
        <v>21</v>
      </c>
      <c r="E27" s="146">
        <v>1204</v>
      </c>
      <c r="F27" s="147">
        <v>92074</v>
      </c>
      <c r="G27" s="162">
        <v>789</v>
      </c>
      <c r="H27" s="148">
        <v>247717</v>
      </c>
      <c r="I27" s="146">
        <v>2618</v>
      </c>
      <c r="J27" s="147">
        <v>1269080</v>
      </c>
      <c r="K27" s="162">
        <v>942</v>
      </c>
      <c r="L27" s="148">
        <v>2117450</v>
      </c>
      <c r="M27" s="146">
        <v>7415</v>
      </c>
      <c r="N27" s="147">
        <v>1559699</v>
      </c>
      <c r="O27" s="150">
        <v>5132</v>
      </c>
      <c r="P27" s="148">
        <v>1775138</v>
      </c>
      <c r="Q27" s="146">
        <v>29729</v>
      </c>
      <c r="R27" s="147">
        <v>5894967</v>
      </c>
      <c r="S27" s="150">
        <v>48013</v>
      </c>
      <c r="T27" s="148">
        <v>11077067</v>
      </c>
      <c r="U27" s="146">
        <v>3761</v>
      </c>
      <c r="V27" s="147">
        <v>857535</v>
      </c>
      <c r="W27" s="146">
        <v>9826</v>
      </c>
      <c r="X27" s="148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194"/>
      <c r="C28" s="7"/>
      <c r="D28" s="57" t="s">
        <v>22</v>
      </c>
      <c r="E28" s="154">
        <v>1334</v>
      </c>
      <c r="F28" s="155">
        <v>143499</v>
      </c>
      <c r="G28" s="156">
        <v>1018</v>
      </c>
      <c r="H28" s="153">
        <v>231230</v>
      </c>
      <c r="I28" s="154">
        <v>2531</v>
      </c>
      <c r="J28" s="155">
        <v>1312824</v>
      </c>
      <c r="K28" s="152">
        <v>775</v>
      </c>
      <c r="L28" s="153">
        <v>1668752</v>
      </c>
      <c r="M28" s="154">
        <v>6891</v>
      </c>
      <c r="N28" s="155">
        <v>1479316</v>
      </c>
      <c r="O28" s="156">
        <v>4842</v>
      </c>
      <c r="P28" s="153">
        <v>1658452</v>
      </c>
      <c r="Q28" s="154">
        <v>29836</v>
      </c>
      <c r="R28" s="155">
        <v>6170649</v>
      </c>
      <c r="S28" s="156">
        <v>46204</v>
      </c>
      <c r="T28" s="153">
        <v>10685446</v>
      </c>
      <c r="U28" s="154">
        <v>3867</v>
      </c>
      <c r="V28" s="155">
        <v>887394</v>
      </c>
      <c r="W28" s="154">
        <v>9342</v>
      </c>
      <c r="X28" s="153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194"/>
      <c r="C29" s="7"/>
      <c r="D29" s="57" t="s">
        <v>24</v>
      </c>
      <c r="E29" s="157">
        <v>2951</v>
      </c>
      <c r="F29" s="151">
        <v>629220</v>
      </c>
      <c r="G29" s="163">
        <v>894</v>
      </c>
      <c r="H29" s="161">
        <v>401207</v>
      </c>
      <c r="I29" s="157">
        <v>2214</v>
      </c>
      <c r="J29" s="151">
        <v>1577597</v>
      </c>
      <c r="K29" s="160">
        <v>1079</v>
      </c>
      <c r="L29" s="161">
        <v>1941814</v>
      </c>
      <c r="M29" s="157">
        <v>11835</v>
      </c>
      <c r="N29" s="151">
        <v>2538137</v>
      </c>
      <c r="O29" s="160">
        <v>4048</v>
      </c>
      <c r="P29" s="161">
        <v>1170614</v>
      </c>
      <c r="Q29" s="157">
        <v>57538</v>
      </c>
      <c r="R29" s="151">
        <v>9928691</v>
      </c>
      <c r="S29" s="160">
        <v>28776</v>
      </c>
      <c r="T29" s="161">
        <v>2474977</v>
      </c>
      <c r="U29" s="157">
        <v>4973</v>
      </c>
      <c r="V29" s="151">
        <v>1406041</v>
      </c>
      <c r="W29" s="157">
        <v>9697</v>
      </c>
      <c r="X29" s="161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94"/>
      <c r="C30" s="7"/>
      <c r="D30" s="60" t="s">
        <v>44</v>
      </c>
      <c r="E30" s="191">
        <v>42.1</v>
      </c>
      <c r="F30" s="196"/>
      <c r="G30" s="191">
        <v>89.6</v>
      </c>
      <c r="H30" s="196"/>
      <c r="I30" s="191">
        <v>118.6</v>
      </c>
      <c r="J30" s="196"/>
      <c r="K30" s="191">
        <v>86.2</v>
      </c>
      <c r="L30" s="196"/>
      <c r="M30" s="191">
        <v>61.8</v>
      </c>
      <c r="N30" s="196"/>
      <c r="O30" s="191">
        <v>127.8</v>
      </c>
      <c r="P30" s="196"/>
      <c r="Q30" s="191">
        <v>51.7</v>
      </c>
      <c r="R30" s="196"/>
      <c r="S30" s="191">
        <v>169</v>
      </c>
      <c r="T30" s="196"/>
      <c r="U30" s="191">
        <v>75.900000000000006</v>
      </c>
      <c r="V30" s="196"/>
      <c r="W30" s="191">
        <v>101.4</v>
      </c>
      <c r="X30" s="196"/>
      <c r="Y30" s="211">
        <v>68.599999999999994</v>
      </c>
      <c r="Z30" s="212"/>
    </row>
    <row r="31" spans="1:28" ht="18.95" customHeight="1" x14ac:dyDescent="0.15">
      <c r="A31" s="22"/>
      <c r="B31" s="194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194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194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194"/>
      <c r="C34" s="61"/>
      <c r="D34" s="28" t="s">
        <v>44</v>
      </c>
      <c r="E34" s="197">
        <v>87.05268389662028</v>
      </c>
      <c r="F34" s="198"/>
      <c r="G34" s="199">
        <v>56.006240249609988</v>
      </c>
      <c r="H34" s="200"/>
      <c r="I34" s="197">
        <v>114.56217666219581</v>
      </c>
      <c r="J34" s="198"/>
      <c r="K34" s="199">
        <v>31.067961165048541</v>
      </c>
      <c r="L34" s="200"/>
      <c r="M34" s="197">
        <v>60.09323577016454</v>
      </c>
      <c r="N34" s="198"/>
      <c r="O34" s="199">
        <v>110.78748651564186</v>
      </c>
      <c r="P34" s="200"/>
      <c r="Q34" s="197">
        <v>44.466676927812834</v>
      </c>
      <c r="R34" s="198"/>
      <c r="S34" s="199">
        <v>133.80239238956392</v>
      </c>
      <c r="T34" s="200"/>
      <c r="U34" s="197">
        <v>67.037804246504408</v>
      </c>
      <c r="V34" s="198"/>
      <c r="W34" s="199">
        <v>48.559225820403306</v>
      </c>
      <c r="X34" s="200"/>
      <c r="Y34" s="197">
        <v>70.541282564502538</v>
      </c>
      <c r="Z34" s="198"/>
    </row>
    <row r="35" spans="1:38" ht="18.95" customHeight="1" x14ac:dyDescent="0.15">
      <c r="A35" s="22"/>
      <c r="B35" s="194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194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195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1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202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202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202"/>
      <c r="C42" s="22"/>
      <c r="D42" s="93" t="s">
        <v>44</v>
      </c>
      <c r="E42" s="204">
        <f>+(E39+E40)/(E41+'(令和4年3月) '!E41)*100</f>
        <v>42.774294670846395</v>
      </c>
      <c r="F42" s="198" t="e">
        <f>+#REF!</f>
        <v>#REF!</v>
      </c>
      <c r="G42" s="204">
        <f>+(G39+G40)/(G41+'(令和4年3月) '!G41)*100</f>
        <v>89.538602101416174</v>
      </c>
      <c r="H42" s="198" t="e">
        <f>+#REF!</f>
        <v>#REF!</v>
      </c>
      <c r="I42" s="204">
        <f>+(I39+I40)/(I41+'(令和4年3月) '!I41)*100</f>
        <v>150.45199120449547</v>
      </c>
      <c r="J42" s="198" t="e">
        <f>+#REF!</f>
        <v>#REF!</v>
      </c>
      <c r="K42" s="204">
        <f>+(K39+K40)/(K41+'(令和4年3月) '!K41)*100</f>
        <v>53.758591065292094</v>
      </c>
      <c r="L42" s="198" t="e">
        <f>+#REF!</f>
        <v>#REF!</v>
      </c>
      <c r="M42" s="209">
        <f>+(M39+M40)/(M41+'(令和4年3月) '!M41)*100</f>
        <v>70.194044945096991</v>
      </c>
      <c r="N42" s="210" t="e">
        <f>+#REF!</f>
        <v>#REF!</v>
      </c>
      <c r="O42" s="204">
        <f>+(O39+O40)/(O41+'(令和4年3月) '!O41)*100</f>
        <v>124.30666831011956</v>
      </c>
      <c r="P42" s="198" t="e">
        <f>+#REF!</f>
        <v>#REF!</v>
      </c>
      <c r="Q42" s="204">
        <f>+(Q39+Q40)/(Q41+'(令和4年3月) '!Q41)*100</f>
        <v>52.433302868085477</v>
      </c>
      <c r="R42" s="198" t="e">
        <f>+#REF!</f>
        <v>#REF!</v>
      </c>
      <c r="S42" s="204">
        <f>+(S39+S40)/(S41+'(令和4年3月) '!S41)*100</f>
        <v>178.10214985138856</v>
      </c>
      <c r="T42" s="198" t="e">
        <f>+#REF!</f>
        <v>#REF!</v>
      </c>
      <c r="U42" s="204">
        <f>+(U39+U40)/(U41+'(令和4年3月) '!U41)*100</f>
        <v>87.976539589442808</v>
      </c>
      <c r="V42" s="198" t="e">
        <f>+#REF!</f>
        <v>#REF!</v>
      </c>
      <c r="W42" s="204">
        <f>+(W39+W40)/(W41+'(令和4年3月) '!W41)*100</f>
        <v>108.45691144065273</v>
      </c>
      <c r="X42" s="198" t="e">
        <f>+#REF!</f>
        <v>#REF!</v>
      </c>
      <c r="Y42" s="204">
        <f>+(Y39+Y40)/(Y41+'(令和4年3月) '!Y41)*100</f>
        <v>87.920207585244</v>
      </c>
      <c r="Z42" s="198" t="e">
        <f>+#REF!</f>
        <v>#REF!</v>
      </c>
    </row>
    <row r="43" spans="1:38" ht="18.95" customHeight="1" x14ac:dyDescent="0.15">
      <c r="A43" s="22"/>
      <c r="B43" s="202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202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202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202"/>
      <c r="C46" s="46"/>
      <c r="D46" s="93" t="s">
        <v>44</v>
      </c>
      <c r="E46" s="204">
        <f>E23-E42</f>
        <v>0.90519621720682863</v>
      </c>
      <c r="F46" s="198"/>
      <c r="G46" s="204">
        <f>G23-G42</f>
        <v>15.625912684089869</v>
      </c>
      <c r="H46" s="198"/>
      <c r="I46" s="204">
        <f>I23-I42</f>
        <v>15.270613348177903</v>
      </c>
      <c r="J46" s="198"/>
      <c r="K46" s="204">
        <f>K23-K42</f>
        <v>-11.250348300607762</v>
      </c>
      <c r="L46" s="198"/>
      <c r="M46" s="204">
        <f>M23-M42</f>
        <v>-2.3719157308184293</v>
      </c>
      <c r="N46" s="198"/>
      <c r="O46" s="204">
        <f t="shared" si="8"/>
        <v>-4.5231711268654067</v>
      </c>
      <c r="P46" s="198"/>
      <c r="Q46" s="204">
        <f t="shared" si="8"/>
        <v>-3.4252156135311225</v>
      </c>
      <c r="R46" s="198"/>
      <c r="S46" s="204">
        <f t="shared" si="8"/>
        <v>2.6898623334142826</v>
      </c>
      <c r="T46" s="198"/>
      <c r="U46" s="204">
        <f t="shared" si="8"/>
        <v>-3.0692139054180956</v>
      </c>
      <c r="V46" s="198"/>
      <c r="W46" s="204">
        <f t="shared" si="8"/>
        <v>-11.243694483046752</v>
      </c>
      <c r="X46" s="198"/>
      <c r="Y46" s="204">
        <f t="shared" si="8"/>
        <v>1.3901097293383344</v>
      </c>
      <c r="Z46" s="198"/>
      <c r="AA46" s="205"/>
      <c r="AB46" s="206"/>
      <c r="AC46" s="205"/>
      <c r="AD46" s="206"/>
      <c r="AE46" s="205"/>
      <c r="AF46" s="206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202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202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203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1" sqref="E41"/>
    </sheetView>
  </sheetViews>
  <sheetFormatPr defaultRowHeight="13.5" x14ac:dyDescent="0.15"/>
  <cols>
    <col min="1" max="1" width="2.625" style="127" customWidth="1"/>
    <col min="2" max="2" width="3.125" style="127" customWidth="1"/>
    <col min="3" max="3" width="12.625" style="127" customWidth="1"/>
    <col min="4" max="4" width="7.25" style="127" customWidth="1"/>
    <col min="5" max="5" width="7.625" style="127" customWidth="1"/>
    <col min="6" max="6" width="10.125" style="127" customWidth="1"/>
    <col min="7" max="7" width="7.625" style="127" customWidth="1"/>
    <col min="8" max="8" width="10.125" style="127" customWidth="1"/>
    <col min="9" max="9" width="7.625" style="127" customWidth="1"/>
    <col min="10" max="10" width="10.125" style="127" customWidth="1"/>
    <col min="11" max="11" width="7.625" style="127" customWidth="1"/>
    <col min="12" max="12" width="10.125" style="127" customWidth="1"/>
    <col min="13" max="13" width="7.625" style="127" customWidth="1"/>
    <col min="14" max="14" width="10.125" style="127" customWidth="1"/>
    <col min="15" max="15" width="7.625" style="127" customWidth="1"/>
    <col min="16" max="16" width="10.125" style="127" customWidth="1"/>
    <col min="17" max="17" width="8.125" style="127" customWidth="1"/>
    <col min="18" max="18" width="11.125" style="127" customWidth="1"/>
    <col min="19" max="19" width="8.125" style="127" customWidth="1"/>
    <col min="20" max="20" width="11.125" style="127" customWidth="1"/>
    <col min="21" max="21" width="8.125" style="127" customWidth="1"/>
    <col min="22" max="22" width="11.125" style="127" customWidth="1"/>
    <col min="23" max="23" width="7.625" style="127" customWidth="1"/>
    <col min="24" max="24" width="10.5" style="127" bestFit="1" customWidth="1"/>
    <col min="25" max="25" width="8.625" style="127" customWidth="1"/>
    <col min="26" max="26" width="11.625" style="127" customWidth="1"/>
    <col min="27" max="16384" width="9" style="127"/>
  </cols>
  <sheetData>
    <row r="1" spans="1:26" ht="29.25" thickBot="1" x14ac:dyDescent="0.35">
      <c r="A1" s="164" t="s">
        <v>66</v>
      </c>
      <c r="B1" s="165"/>
      <c r="C1" s="165"/>
      <c r="D1" s="165"/>
      <c r="E1" s="166" t="s">
        <v>0</v>
      </c>
      <c r="F1" s="167"/>
      <c r="G1" s="167"/>
      <c r="H1" s="167"/>
      <c r="J1" s="168" t="s">
        <v>1</v>
      </c>
      <c r="K1" s="165"/>
      <c r="L1" s="1" t="s">
        <v>2</v>
      </c>
      <c r="M1" s="1" t="s">
        <v>3</v>
      </c>
      <c r="N1" s="1" t="s">
        <v>4</v>
      </c>
      <c r="O1" s="168" t="s">
        <v>5</v>
      </c>
      <c r="P1" s="165"/>
      <c r="Q1" s="165"/>
      <c r="R1" s="1"/>
      <c r="S1" s="1"/>
      <c r="T1" s="1"/>
      <c r="V1" s="1"/>
      <c r="W1" s="1"/>
      <c r="X1" s="126" t="s">
        <v>6</v>
      </c>
      <c r="Y1" s="1"/>
      <c r="Z1" s="1"/>
    </row>
    <row r="2" spans="1:26" x14ac:dyDescent="0.15">
      <c r="A2" s="4"/>
      <c r="B2" s="5"/>
      <c r="C2" s="5"/>
      <c r="D2" s="6"/>
      <c r="E2" s="169" t="s">
        <v>7</v>
      </c>
      <c r="F2" s="170"/>
      <c r="G2" s="171" t="s">
        <v>8</v>
      </c>
      <c r="H2" s="171"/>
      <c r="I2" s="172" t="s">
        <v>9</v>
      </c>
      <c r="J2" s="173"/>
      <c r="K2" s="171" t="s">
        <v>10</v>
      </c>
      <c r="L2" s="171"/>
      <c r="M2" s="172" t="s">
        <v>11</v>
      </c>
      <c r="N2" s="173"/>
      <c r="O2" s="171" t="s">
        <v>12</v>
      </c>
      <c r="P2" s="171"/>
      <c r="Q2" s="172" t="s">
        <v>13</v>
      </c>
      <c r="R2" s="173"/>
      <c r="S2" s="171" t="s">
        <v>14</v>
      </c>
      <c r="T2" s="171"/>
      <c r="U2" s="172" t="s">
        <v>15</v>
      </c>
      <c r="V2" s="173"/>
      <c r="W2" s="171" t="s">
        <v>16</v>
      </c>
      <c r="X2" s="171"/>
      <c r="Y2" s="174" t="s">
        <v>17</v>
      </c>
      <c r="Z2" s="175"/>
    </row>
    <row r="3" spans="1:26" ht="18.75" x14ac:dyDescent="0.2">
      <c r="A3" s="7"/>
      <c r="C3" s="178"/>
      <c r="D3" s="179"/>
      <c r="E3" s="180" t="s">
        <v>53</v>
      </c>
      <c r="F3" s="181"/>
      <c r="G3" s="182" t="s">
        <v>54</v>
      </c>
      <c r="H3" s="182"/>
      <c r="I3" s="180" t="s">
        <v>55</v>
      </c>
      <c r="J3" s="181"/>
      <c r="K3" s="182" t="s">
        <v>56</v>
      </c>
      <c r="L3" s="182"/>
      <c r="M3" s="180" t="s">
        <v>57</v>
      </c>
      <c r="N3" s="181"/>
      <c r="O3" s="182">
        <v>26</v>
      </c>
      <c r="P3" s="182"/>
      <c r="Q3" s="180" t="s">
        <v>58</v>
      </c>
      <c r="R3" s="181"/>
      <c r="S3" s="182" t="s">
        <v>59</v>
      </c>
      <c r="T3" s="182"/>
      <c r="U3" s="180" t="s">
        <v>60</v>
      </c>
      <c r="V3" s="181"/>
      <c r="W3" s="182">
        <v>40</v>
      </c>
      <c r="X3" s="182"/>
      <c r="Y3" s="176"/>
      <c r="Z3" s="17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5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131"/>
      <c r="D6" s="128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132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125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131"/>
      <c r="D9" s="128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132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131"/>
      <c r="D12" s="129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132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131"/>
      <c r="D15" s="12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13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125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131"/>
      <c r="D18" s="128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132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125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131"/>
      <c r="D21" s="128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132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3">
        <f>(E20+E21)/(E22+E41)*100</f>
        <v>42.774294670846395</v>
      </c>
      <c r="F23" s="184"/>
      <c r="G23" s="183">
        <f>(G20+G21)/(G22+G41)*100</f>
        <v>89.538602101416174</v>
      </c>
      <c r="H23" s="184"/>
      <c r="I23" s="183">
        <f>(I20+I21)/(I22+I41)*100</f>
        <v>150.45199120449547</v>
      </c>
      <c r="J23" s="184"/>
      <c r="K23" s="183">
        <f>(K20+K21)/(K22+K41)*100</f>
        <v>53.758591065292094</v>
      </c>
      <c r="L23" s="184"/>
      <c r="M23" s="183">
        <f>(M20+M21)/(M22+M41)*100</f>
        <v>70.194044945096991</v>
      </c>
      <c r="N23" s="184"/>
      <c r="O23" s="183">
        <f>(O20+O21)/(O22+O41)*100</f>
        <v>124.30666831011956</v>
      </c>
      <c r="P23" s="184"/>
      <c r="Q23" s="183">
        <f>(Q20+Q21)/(Q22+Q41)*100</f>
        <v>52.433302868085477</v>
      </c>
      <c r="R23" s="184"/>
      <c r="S23" s="183">
        <f>(S20+S21)/(S22+S41)*100</f>
        <v>178.10214985138856</v>
      </c>
      <c r="T23" s="184"/>
      <c r="U23" s="183">
        <f>(U20+U21)/(U22+U41)*100</f>
        <v>87.976539589442808</v>
      </c>
      <c r="V23" s="184"/>
      <c r="W23" s="183">
        <f>(W20+W21)/(W22+W41)*100</f>
        <v>108.45691144065273</v>
      </c>
      <c r="X23" s="184"/>
      <c r="Y23" s="183">
        <f>(Y20+Y21)/(Y22+Y41)*100</f>
        <v>87.920207585244</v>
      </c>
      <c r="Z23" s="18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5">
        <f>+F22/E22*1000</f>
        <v>197782.42943228671</v>
      </c>
      <c r="F24" s="186"/>
      <c r="G24" s="187">
        <f t="shared" ref="G24" si="4">+H22/G22*1000</f>
        <v>435304.49533502967</v>
      </c>
      <c r="H24" s="188"/>
      <c r="I24" s="189">
        <f t="shared" ref="I24" si="5">+J22/I22*1000</f>
        <v>964685.77609518659</v>
      </c>
      <c r="J24" s="190"/>
      <c r="K24" s="187">
        <f t="shared" ref="K24" si="6">+L22/K22*1000</f>
        <v>1357149.7282608696</v>
      </c>
      <c r="L24" s="188"/>
      <c r="M24" s="189">
        <f t="shared" ref="M24" si="7">+N22/M22*1000</f>
        <v>223080.3908489162</v>
      </c>
      <c r="N24" s="190"/>
      <c r="O24" s="187">
        <f t="shared" ref="O24" si="8">+P22/O22*1000</f>
        <v>281213.78688893898</v>
      </c>
      <c r="P24" s="188"/>
      <c r="Q24" s="189">
        <f t="shared" ref="Q24" si="9">+R22/Q22*1000</f>
        <v>174734.86293718312</v>
      </c>
      <c r="R24" s="190"/>
      <c r="S24" s="187">
        <f t="shared" ref="S24" si="10">+T22/S22*1000</f>
        <v>92558.468304942755</v>
      </c>
      <c r="T24" s="188"/>
      <c r="U24" s="189">
        <f t="shared" ref="U24" si="11">+V22/U22*1000</f>
        <v>227131.47502903602</v>
      </c>
      <c r="V24" s="190"/>
      <c r="W24" s="187">
        <f t="shared" ref="W24" si="12">+X22/W22*1000</f>
        <v>238869.31527848748</v>
      </c>
      <c r="X24" s="188"/>
      <c r="Y24" s="189">
        <f t="shared" ref="Y24" si="13">+Z22/Y22*1000</f>
        <v>219628.79437955495</v>
      </c>
      <c r="Z24" s="19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34"/>
      <c r="E26" s="52"/>
      <c r="F26" s="134"/>
      <c r="G26" s="52"/>
      <c r="H26" s="134"/>
      <c r="I26" s="52"/>
      <c r="J26" s="134"/>
      <c r="K26" s="52"/>
      <c r="L26" s="134"/>
      <c r="M26" s="52"/>
      <c r="N26" s="134"/>
      <c r="O26" s="52"/>
      <c r="P26" s="134"/>
      <c r="Q26" s="52"/>
      <c r="R26" s="134"/>
      <c r="S26" s="52"/>
      <c r="T26" s="134"/>
      <c r="U26" s="52"/>
      <c r="V26" s="134"/>
      <c r="W26" s="52"/>
      <c r="X26" s="134"/>
      <c r="Y26" s="52"/>
      <c r="Z26" s="53"/>
    </row>
    <row r="27" spans="1:28" ht="18.95" customHeight="1" x14ac:dyDescent="0.15">
      <c r="A27" s="22"/>
      <c r="B27" s="193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94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94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94"/>
      <c r="C30" s="7"/>
      <c r="D30" s="60" t="s">
        <v>44</v>
      </c>
      <c r="E30" s="211">
        <v>64.7</v>
      </c>
      <c r="F30" s="212"/>
      <c r="G30" s="211">
        <v>55.6</v>
      </c>
      <c r="H30" s="212"/>
      <c r="I30" s="211">
        <v>86.4</v>
      </c>
      <c r="J30" s="212"/>
      <c r="K30" s="211">
        <v>68.400000000000006</v>
      </c>
      <c r="L30" s="212"/>
      <c r="M30" s="211">
        <v>60.3</v>
      </c>
      <c r="N30" s="212"/>
      <c r="O30" s="211">
        <v>134</v>
      </c>
      <c r="P30" s="212"/>
      <c r="Q30" s="211">
        <v>44.3</v>
      </c>
      <c r="R30" s="212"/>
      <c r="S30" s="211">
        <v>142.30000000000001</v>
      </c>
      <c r="T30" s="212"/>
      <c r="U30" s="211">
        <v>48.7</v>
      </c>
      <c r="V30" s="212"/>
      <c r="W30" s="211">
        <v>51.3</v>
      </c>
      <c r="X30" s="212"/>
      <c r="Y30" s="211">
        <v>68.599999999999994</v>
      </c>
      <c r="Z30" s="212"/>
    </row>
    <row r="31" spans="1:28" ht="18.95" customHeight="1" x14ac:dyDescent="0.15">
      <c r="A31" s="22"/>
      <c r="B31" s="194"/>
      <c r="C31" s="4" t="s">
        <v>45</v>
      </c>
      <c r="D31" s="125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194"/>
      <c r="C32" s="7"/>
      <c r="D32" s="128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194"/>
      <c r="C33" s="7"/>
      <c r="D33" s="128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194"/>
      <c r="C34" s="61"/>
      <c r="D34" s="28" t="s">
        <v>44</v>
      </c>
      <c r="E34" s="197">
        <f>+E23-E30</f>
        <v>-21.925705329153608</v>
      </c>
      <c r="F34" s="198"/>
      <c r="G34" s="199">
        <f t="shared" ref="G34" si="16">+G23-G30</f>
        <v>33.938602101416173</v>
      </c>
      <c r="H34" s="200"/>
      <c r="I34" s="197">
        <f t="shared" ref="I34" si="17">+I23-I30</f>
        <v>64.051991204495465</v>
      </c>
      <c r="J34" s="198"/>
      <c r="K34" s="199">
        <f t="shared" ref="K34" si="18">+K23-K30</f>
        <v>-14.641408934707911</v>
      </c>
      <c r="L34" s="200"/>
      <c r="M34" s="197">
        <f t="shared" ref="M34" si="19">+M23-M30</f>
        <v>9.8940449450969936</v>
      </c>
      <c r="N34" s="198"/>
      <c r="O34" s="199">
        <f t="shared" ref="O34" si="20">+O23-O30</f>
        <v>-9.6933316898804378</v>
      </c>
      <c r="P34" s="200"/>
      <c r="Q34" s="197">
        <f t="shared" ref="Q34" si="21">+Q23-Q30</f>
        <v>8.1333028680854795</v>
      </c>
      <c r="R34" s="198"/>
      <c r="S34" s="199">
        <f t="shared" ref="S34" si="22">+S23-S30</f>
        <v>35.802149851388549</v>
      </c>
      <c r="T34" s="200"/>
      <c r="U34" s="197">
        <f t="shared" ref="U34" si="23">+U23-U30</f>
        <v>39.276539589442805</v>
      </c>
      <c r="V34" s="198"/>
      <c r="W34" s="199">
        <f t="shared" ref="W34" si="24">+W23-W30</f>
        <v>57.156911440652735</v>
      </c>
      <c r="X34" s="200"/>
      <c r="Y34" s="197">
        <f t="shared" ref="Y34" si="25">+Y23-Y30</f>
        <v>19.320207585244006</v>
      </c>
      <c r="Z34" s="198"/>
    </row>
    <row r="35" spans="1:38" ht="18.95" customHeight="1" x14ac:dyDescent="0.15">
      <c r="A35" s="22"/>
      <c r="B35" s="194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194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195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1" t="s">
        <v>51</v>
      </c>
      <c r="C39" s="12" t="s">
        <v>43</v>
      </c>
      <c r="D39" s="124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02"/>
      <c r="C40" s="22"/>
      <c r="D40" s="129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02"/>
      <c r="C41" s="22"/>
      <c r="D41" s="129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202"/>
      <c r="C42" s="22"/>
      <c r="D42" s="130" t="s">
        <v>44</v>
      </c>
      <c r="E42" s="204">
        <f>+(1256+1668)/(2414+2826)*100</f>
        <v>55.801526717557252</v>
      </c>
      <c r="F42" s="198" t="e">
        <f>+#REF!</f>
        <v>#REF!</v>
      </c>
      <c r="G42" s="204" t="e">
        <f>+#REF!</f>
        <v>#REF!</v>
      </c>
      <c r="H42" s="198" t="e">
        <f>+#REF!</f>
        <v>#REF!</v>
      </c>
      <c r="I42" s="204" t="e">
        <f>+#REF!</f>
        <v>#REF!</v>
      </c>
      <c r="J42" s="198" t="e">
        <f>+#REF!</f>
        <v>#REF!</v>
      </c>
      <c r="K42" s="204" t="e">
        <f>+#REF!</f>
        <v>#REF!</v>
      </c>
      <c r="L42" s="198" t="e">
        <f>+#REF!</f>
        <v>#REF!</v>
      </c>
      <c r="M42" s="204" t="e">
        <f>+#REF!</f>
        <v>#REF!</v>
      </c>
      <c r="N42" s="198" t="e">
        <f>+#REF!</f>
        <v>#REF!</v>
      </c>
      <c r="O42" s="204" t="e">
        <f>+#REF!</f>
        <v>#REF!</v>
      </c>
      <c r="P42" s="198" t="e">
        <f>+#REF!</f>
        <v>#REF!</v>
      </c>
      <c r="Q42" s="204" t="e">
        <f>+#REF!</f>
        <v>#REF!</v>
      </c>
      <c r="R42" s="198" t="e">
        <f>+#REF!</f>
        <v>#REF!</v>
      </c>
      <c r="S42" s="204" t="e">
        <f>+#REF!</f>
        <v>#REF!</v>
      </c>
      <c r="T42" s="198" t="e">
        <f>+#REF!</f>
        <v>#REF!</v>
      </c>
      <c r="U42" s="204" t="e">
        <f>+#REF!</f>
        <v>#REF!</v>
      </c>
      <c r="V42" s="198" t="e">
        <f>+#REF!</f>
        <v>#REF!</v>
      </c>
      <c r="W42" s="204" t="e">
        <f>+#REF!</f>
        <v>#REF!</v>
      </c>
      <c r="X42" s="198" t="e">
        <f>+#REF!</f>
        <v>#REF!</v>
      </c>
      <c r="Y42" s="204" t="e">
        <f>+#REF!</f>
        <v>#REF!</v>
      </c>
      <c r="Z42" s="198" t="e">
        <f>+#REF!</f>
        <v>#REF!</v>
      </c>
    </row>
    <row r="43" spans="1:38" ht="18.95" customHeight="1" x14ac:dyDescent="0.15">
      <c r="A43" s="22"/>
      <c r="B43" s="202"/>
      <c r="C43" s="12" t="s">
        <v>45</v>
      </c>
      <c r="D43" s="124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202"/>
      <c r="C44" s="22"/>
      <c r="D44" s="129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202"/>
      <c r="C45" s="22"/>
      <c r="D45" s="129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202"/>
      <c r="C46" s="46"/>
      <c r="D46" s="130" t="s">
        <v>44</v>
      </c>
      <c r="E46" s="204">
        <f>E23-E42</f>
        <v>-13.027232046710857</v>
      </c>
      <c r="F46" s="198"/>
      <c r="G46" s="204" t="e">
        <f>G23-G42</f>
        <v>#REF!</v>
      </c>
      <c r="H46" s="198"/>
      <c r="I46" s="204" t="e">
        <f>I23-I42</f>
        <v>#REF!</v>
      </c>
      <c r="J46" s="198"/>
      <c r="K46" s="204" t="e">
        <f>K23-K42</f>
        <v>#REF!</v>
      </c>
      <c r="L46" s="198"/>
      <c r="M46" s="204" t="e">
        <f>M23-M42</f>
        <v>#REF!</v>
      </c>
      <c r="N46" s="198"/>
      <c r="O46" s="204" t="e">
        <f t="shared" si="27"/>
        <v>#REF!</v>
      </c>
      <c r="P46" s="198"/>
      <c r="Q46" s="204" t="e">
        <f t="shared" si="27"/>
        <v>#REF!</v>
      </c>
      <c r="R46" s="198"/>
      <c r="S46" s="204" t="e">
        <f t="shared" si="27"/>
        <v>#REF!</v>
      </c>
      <c r="T46" s="198"/>
      <c r="U46" s="204" t="e">
        <f t="shared" si="27"/>
        <v>#REF!</v>
      </c>
      <c r="V46" s="198"/>
      <c r="W46" s="204" t="e">
        <f t="shared" si="27"/>
        <v>#REF!</v>
      </c>
      <c r="X46" s="198"/>
      <c r="Y46" s="204" t="e">
        <f t="shared" si="27"/>
        <v>#REF!</v>
      </c>
      <c r="Z46" s="198"/>
      <c r="AA46" s="205"/>
      <c r="AB46" s="206"/>
      <c r="AC46" s="205"/>
      <c r="AD46" s="206"/>
      <c r="AE46" s="205"/>
      <c r="AF46" s="206"/>
      <c r="AG46" s="133"/>
      <c r="AH46" s="134"/>
      <c r="AI46" s="133"/>
      <c r="AJ46" s="134"/>
      <c r="AK46" s="133"/>
      <c r="AL46" s="134"/>
    </row>
    <row r="47" spans="1:38" ht="18.95" customHeight="1" x14ac:dyDescent="0.15">
      <c r="A47" s="22"/>
      <c r="B47" s="202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202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203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10品目別管理表 (令和4年7月) </vt:lpstr>
      <vt:lpstr>(令和4年6月) </vt:lpstr>
      <vt:lpstr>(令和4年5月) </vt:lpstr>
      <vt:lpstr>(令和4年4月) </vt:lpstr>
      <vt:lpstr>(令和4年3月) </vt:lpstr>
      <vt:lpstr>'(令和4年3月) '!Print_Area</vt:lpstr>
      <vt:lpstr>'(令和4年4月) '!Print_Area</vt:lpstr>
      <vt:lpstr>'(令和4年5月) '!Print_Area</vt:lpstr>
      <vt:lpstr>'(令和4年6月) '!Print_Area</vt:lpstr>
      <vt:lpstr>'10品目別管理表 (令和4年7月)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2022-10-22T05:59:21Z</dcterms:modified>
</cp:coreProperties>
</file>