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2.09\"/>
    </mc:Choice>
  </mc:AlternateContent>
  <xr:revisionPtr revIDLastSave="0" documentId="13_ncr:1_{9193C60B-C699-46A5-BD3F-82153E47F87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0品目別管理表 (令和4年9月)" sheetId="21" r:id="rId1"/>
    <sheet name="(令和4年8月)" sheetId="20" r:id="rId2"/>
    <sheet name="(令和4年7月)" sheetId="19" r:id="rId3"/>
    <sheet name="(令和4年6月) " sheetId="17" r:id="rId4"/>
    <sheet name="(令和4年5月) " sheetId="9" r:id="rId5"/>
    <sheet name="(令和4年4月) " sheetId="6" r:id="rId6"/>
    <sheet name="(令和4年3月) " sheetId="18" r:id="rId7"/>
  </sheets>
  <definedNames>
    <definedName name="_xlnm.Print_Area" localSheetId="6">'(令和4年3月) '!$A$1:$Z$49</definedName>
    <definedName name="_xlnm.Print_Area" localSheetId="5">'(令和4年4月) '!$A$1:$Z$49</definedName>
    <definedName name="_xlnm.Print_Area" localSheetId="4">'(令和4年5月) '!$A$1:$Z$49</definedName>
    <definedName name="_xlnm.Print_Area" localSheetId="3">'(令和4年6月) '!$A$1:$Z$49</definedName>
    <definedName name="_xlnm.Print_Area" localSheetId="2">'(令和4年7月)'!$A$1:$Z$49</definedName>
    <definedName name="_xlnm.Print_Area" localSheetId="1">'(令和4年8月)'!$A$1:$Z$49</definedName>
    <definedName name="_xlnm.Print_Area" localSheetId="0">'10品目別管理表 (令和4年9月)'!$A$1:$Z$49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1" i="21" l="1"/>
  <c r="Y41" i="21"/>
  <c r="Z40" i="21"/>
  <c r="Y40" i="21"/>
  <c r="Z39" i="21"/>
  <c r="Y39" i="21"/>
  <c r="W42" i="21"/>
  <c r="U42" i="21"/>
  <c r="S42" i="21"/>
  <c r="Q42" i="21"/>
  <c r="O42" i="21"/>
  <c r="M42" i="21"/>
  <c r="K42" i="21"/>
  <c r="I42" i="21"/>
  <c r="G42" i="21"/>
  <c r="E42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L36" i="21"/>
  <c r="T35" i="21"/>
  <c r="R32" i="21"/>
  <c r="Q32" i="21"/>
  <c r="O31" i="21"/>
  <c r="X22" i="21"/>
  <c r="X37" i="21" s="1"/>
  <c r="W22" i="21"/>
  <c r="W33" i="21" s="1"/>
  <c r="V22" i="21"/>
  <c r="V45" i="21" s="1"/>
  <c r="U22" i="21"/>
  <c r="U33" i="21" s="1"/>
  <c r="T22" i="21"/>
  <c r="T37" i="21" s="1"/>
  <c r="S22" i="21"/>
  <c r="S45" i="21" s="1"/>
  <c r="R22" i="21"/>
  <c r="R37" i="21" s="1"/>
  <c r="Q22" i="21"/>
  <c r="Q33" i="21" s="1"/>
  <c r="P22" i="21"/>
  <c r="P33" i="21" s="1"/>
  <c r="O22" i="21"/>
  <c r="O33" i="21" s="1"/>
  <c r="N22" i="21"/>
  <c r="N33" i="21" s="1"/>
  <c r="M22" i="21"/>
  <c r="M45" i="21" s="1"/>
  <c r="L22" i="21"/>
  <c r="L37" i="21" s="1"/>
  <c r="K22" i="21"/>
  <c r="K33" i="21" s="1"/>
  <c r="J22" i="21"/>
  <c r="J33" i="21" s="1"/>
  <c r="I22" i="21"/>
  <c r="I33" i="21" s="1"/>
  <c r="H22" i="21"/>
  <c r="H37" i="21" s="1"/>
  <c r="G22" i="21"/>
  <c r="G45" i="21" s="1"/>
  <c r="F22" i="21"/>
  <c r="F37" i="21" s="1"/>
  <c r="E22" i="21"/>
  <c r="E33" i="21" s="1"/>
  <c r="X21" i="21"/>
  <c r="X48" i="21" s="1"/>
  <c r="W21" i="21"/>
  <c r="W44" i="21" s="1"/>
  <c r="V21" i="21"/>
  <c r="V44" i="21" s="1"/>
  <c r="U21" i="21"/>
  <c r="U32" i="21" s="1"/>
  <c r="T21" i="21"/>
  <c r="T44" i="21" s="1"/>
  <c r="S21" i="21"/>
  <c r="S32" i="21" s="1"/>
  <c r="R21" i="21"/>
  <c r="R48" i="21" s="1"/>
  <c r="Q21" i="21"/>
  <c r="Q44" i="21" s="1"/>
  <c r="P21" i="21"/>
  <c r="P44" i="21" s="1"/>
  <c r="O21" i="21"/>
  <c r="O32" i="21" s="1"/>
  <c r="N21" i="21"/>
  <c r="N32" i="21" s="1"/>
  <c r="M21" i="21"/>
  <c r="M32" i="21" s="1"/>
  <c r="L21" i="21"/>
  <c r="L48" i="21" s="1"/>
  <c r="K21" i="21"/>
  <c r="K44" i="21" s="1"/>
  <c r="J21" i="21"/>
  <c r="J44" i="21" s="1"/>
  <c r="I21" i="21"/>
  <c r="I32" i="21" s="1"/>
  <c r="H21" i="21"/>
  <c r="H32" i="21" s="1"/>
  <c r="G21" i="21"/>
  <c r="G32" i="21" s="1"/>
  <c r="F21" i="21"/>
  <c r="F48" i="21" s="1"/>
  <c r="E21" i="21"/>
  <c r="E44" i="21" s="1"/>
  <c r="X20" i="21"/>
  <c r="X31" i="21" s="1"/>
  <c r="W20" i="21"/>
  <c r="W31" i="21" s="1"/>
  <c r="V20" i="21"/>
  <c r="V47" i="21" s="1"/>
  <c r="U20" i="21"/>
  <c r="U43" i="21" s="1"/>
  <c r="T20" i="21"/>
  <c r="T43" i="21" s="1"/>
  <c r="S20" i="21"/>
  <c r="S31" i="21" s="1"/>
  <c r="R20" i="21"/>
  <c r="Q20" i="21"/>
  <c r="Q31" i="21" s="1"/>
  <c r="P20" i="21"/>
  <c r="P47" i="21" s="1"/>
  <c r="O20" i="21"/>
  <c r="O43" i="21" s="1"/>
  <c r="N20" i="21"/>
  <c r="N43" i="21" s="1"/>
  <c r="M20" i="21"/>
  <c r="M31" i="21" s="1"/>
  <c r="L20" i="21"/>
  <c r="L31" i="21" s="1"/>
  <c r="K20" i="21"/>
  <c r="K31" i="21" s="1"/>
  <c r="J20" i="21"/>
  <c r="J47" i="21" s="1"/>
  <c r="I20" i="21"/>
  <c r="I43" i="21" s="1"/>
  <c r="H20" i="21"/>
  <c r="H43" i="21" s="1"/>
  <c r="G20" i="21"/>
  <c r="G31" i="21" s="1"/>
  <c r="F20" i="21"/>
  <c r="F31" i="21" s="1"/>
  <c r="E20" i="21"/>
  <c r="E31" i="21" s="1"/>
  <c r="Z19" i="21"/>
  <c r="Y19" i="21"/>
  <c r="Z18" i="21"/>
  <c r="Z21" i="21" s="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W45" i="20" s="1"/>
  <c r="V22" i="20"/>
  <c r="V45" i="20" s="1"/>
  <c r="U22" i="20"/>
  <c r="U37" i="20" s="1"/>
  <c r="T22" i="20"/>
  <c r="T45" i="20" s="1"/>
  <c r="S22" i="20"/>
  <c r="R22" i="20"/>
  <c r="Q22" i="20"/>
  <c r="P22" i="20"/>
  <c r="P45" i="20" s="1"/>
  <c r="O22" i="20"/>
  <c r="O37" i="20" s="1"/>
  <c r="N22" i="20"/>
  <c r="N45" i="20" s="1"/>
  <c r="M22" i="20"/>
  <c r="L22" i="20"/>
  <c r="K22" i="20"/>
  <c r="J22" i="20"/>
  <c r="J37" i="20" s="1"/>
  <c r="I22" i="20"/>
  <c r="I37" i="20" s="1"/>
  <c r="H22" i="20"/>
  <c r="H37" i="20" s="1"/>
  <c r="G22" i="20"/>
  <c r="F22" i="20"/>
  <c r="E22" i="20"/>
  <c r="X21" i="20"/>
  <c r="X36" i="20" s="1"/>
  <c r="W21" i="20"/>
  <c r="W36" i="20" s="1"/>
  <c r="V21" i="20"/>
  <c r="V36" i="20" s="1"/>
  <c r="U21" i="20"/>
  <c r="T21" i="20"/>
  <c r="S21" i="20"/>
  <c r="R21" i="20"/>
  <c r="R36" i="20" s="1"/>
  <c r="Q21" i="20"/>
  <c r="Q36" i="20" s="1"/>
  <c r="P21" i="20"/>
  <c r="P44" i="20" s="1"/>
  <c r="O21" i="20"/>
  <c r="N21" i="20"/>
  <c r="M21" i="20"/>
  <c r="L21" i="20"/>
  <c r="L36" i="20" s="1"/>
  <c r="K21" i="20"/>
  <c r="K36" i="20" s="1"/>
  <c r="J21" i="20"/>
  <c r="J44" i="20" s="1"/>
  <c r="I21" i="20"/>
  <c r="H21" i="20"/>
  <c r="G21" i="20"/>
  <c r="F21" i="20"/>
  <c r="F36" i="20" s="1"/>
  <c r="E21" i="20"/>
  <c r="E36" i="20" s="1"/>
  <c r="X20" i="20"/>
  <c r="X43" i="20" s="1"/>
  <c r="W20" i="20"/>
  <c r="V20" i="20"/>
  <c r="U20" i="20"/>
  <c r="T20" i="20"/>
  <c r="T35" i="20" s="1"/>
  <c r="S20" i="20"/>
  <c r="S35" i="20" s="1"/>
  <c r="R20" i="20"/>
  <c r="R35" i="20" s="1"/>
  <c r="Q20" i="20"/>
  <c r="P20" i="20"/>
  <c r="O20" i="20"/>
  <c r="N20" i="20"/>
  <c r="N35" i="20" s="1"/>
  <c r="M20" i="20"/>
  <c r="M35" i="20" s="1"/>
  <c r="L20" i="20"/>
  <c r="L35" i="20" s="1"/>
  <c r="K20" i="20"/>
  <c r="J20" i="20"/>
  <c r="I20" i="20"/>
  <c r="H20" i="20"/>
  <c r="H35" i="20" s="1"/>
  <c r="G20" i="20"/>
  <c r="G35" i="20" s="1"/>
  <c r="F20" i="20"/>
  <c r="F35" i="20" s="1"/>
  <c r="E20" i="20"/>
  <c r="W42" i="20"/>
  <c r="U42" i="20"/>
  <c r="S42" i="20"/>
  <c r="Q42" i="20"/>
  <c r="O42" i="20"/>
  <c r="M42" i="20"/>
  <c r="K42" i="20"/>
  <c r="I42" i="20"/>
  <c r="G42" i="20"/>
  <c r="E42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X44" i="20" s="1"/>
  <c r="W40" i="20"/>
  <c r="V40" i="20"/>
  <c r="U40" i="20"/>
  <c r="T40" i="20"/>
  <c r="S40" i="20"/>
  <c r="R40" i="20"/>
  <c r="R44" i="20" s="1"/>
  <c r="Q40" i="20"/>
  <c r="P40" i="20"/>
  <c r="O40" i="20"/>
  <c r="N40" i="20"/>
  <c r="M40" i="20"/>
  <c r="L40" i="20"/>
  <c r="L44" i="20" s="1"/>
  <c r="K40" i="20"/>
  <c r="J40" i="20"/>
  <c r="I40" i="20"/>
  <c r="H40" i="20"/>
  <c r="G40" i="20"/>
  <c r="F40" i="20"/>
  <c r="F44" i="20" s="1"/>
  <c r="E40" i="20"/>
  <c r="X39" i="20"/>
  <c r="W39" i="20"/>
  <c r="V39" i="20"/>
  <c r="V43" i="20" s="1"/>
  <c r="U39" i="20"/>
  <c r="T39" i="20"/>
  <c r="T43" i="20" s="1"/>
  <c r="S39" i="20"/>
  <c r="R39" i="20"/>
  <c r="Q39" i="20"/>
  <c r="P39" i="20"/>
  <c r="P43" i="20" s="1"/>
  <c r="O39" i="20"/>
  <c r="N39" i="20"/>
  <c r="N43" i="20" s="1"/>
  <c r="M39" i="20"/>
  <c r="L39" i="20"/>
  <c r="K39" i="20"/>
  <c r="J39" i="20"/>
  <c r="J43" i="20" s="1"/>
  <c r="I39" i="20"/>
  <c r="H39" i="20"/>
  <c r="H43" i="20" s="1"/>
  <c r="G39" i="20"/>
  <c r="F39" i="20"/>
  <c r="E39" i="20"/>
  <c r="S45" i="20"/>
  <c r="M45" i="20"/>
  <c r="G45" i="20"/>
  <c r="U43" i="20"/>
  <c r="O43" i="20"/>
  <c r="X45" i="20"/>
  <c r="S49" i="20"/>
  <c r="R45" i="20"/>
  <c r="Q45" i="20"/>
  <c r="M49" i="20"/>
  <c r="L45" i="20"/>
  <c r="K45" i="20"/>
  <c r="J45" i="20"/>
  <c r="G49" i="20"/>
  <c r="F45" i="20"/>
  <c r="E45" i="20"/>
  <c r="U44" i="20"/>
  <c r="T44" i="20"/>
  <c r="O44" i="20"/>
  <c r="N44" i="20"/>
  <c r="I44" i="20"/>
  <c r="H44" i="20"/>
  <c r="W43" i="20"/>
  <c r="M43" i="20"/>
  <c r="K43" i="20"/>
  <c r="X37" i="20"/>
  <c r="W37" i="20"/>
  <c r="V37" i="20"/>
  <c r="S37" i="20"/>
  <c r="R37" i="20"/>
  <c r="Q37" i="20"/>
  <c r="M37" i="20"/>
  <c r="L37" i="20"/>
  <c r="K37" i="20"/>
  <c r="G37" i="20"/>
  <c r="F37" i="20"/>
  <c r="E37" i="20"/>
  <c r="U36" i="20"/>
  <c r="T36" i="20"/>
  <c r="S36" i="20"/>
  <c r="O36" i="20"/>
  <c r="N36" i="20"/>
  <c r="M36" i="20"/>
  <c r="I36" i="20"/>
  <c r="H36" i="20"/>
  <c r="G36" i="20"/>
  <c r="W35" i="20"/>
  <c r="V35" i="20"/>
  <c r="U35" i="20"/>
  <c r="Q35" i="20"/>
  <c r="P35" i="20"/>
  <c r="O35" i="20"/>
  <c r="K35" i="20"/>
  <c r="J35" i="20"/>
  <c r="I35" i="20"/>
  <c r="E35" i="20"/>
  <c r="X33" i="20"/>
  <c r="W33" i="20"/>
  <c r="V33" i="20"/>
  <c r="S33" i="20"/>
  <c r="R33" i="20"/>
  <c r="Q33" i="20"/>
  <c r="P33" i="20"/>
  <c r="M33" i="20"/>
  <c r="L33" i="20"/>
  <c r="K33" i="20"/>
  <c r="J33" i="20"/>
  <c r="G33" i="20"/>
  <c r="F33" i="20"/>
  <c r="E33" i="20"/>
  <c r="X32" i="20"/>
  <c r="U32" i="20"/>
  <c r="T32" i="20"/>
  <c r="S32" i="20"/>
  <c r="R32" i="20"/>
  <c r="O32" i="20"/>
  <c r="N32" i="20"/>
  <c r="M32" i="20"/>
  <c r="L32" i="20"/>
  <c r="I32" i="20"/>
  <c r="H32" i="20"/>
  <c r="G32" i="20"/>
  <c r="F32" i="20"/>
  <c r="W31" i="20"/>
  <c r="V31" i="20"/>
  <c r="U31" i="20"/>
  <c r="T31" i="20"/>
  <c r="Q31" i="20"/>
  <c r="P31" i="20"/>
  <c r="O31" i="20"/>
  <c r="N31" i="20"/>
  <c r="K31" i="20"/>
  <c r="J31" i="20"/>
  <c r="I31" i="20"/>
  <c r="H31" i="20"/>
  <c r="E31" i="20"/>
  <c r="W24" i="20"/>
  <c r="U24" i="20"/>
  <c r="Q24" i="20"/>
  <c r="K24" i="20"/>
  <c r="I24" i="20"/>
  <c r="E24" i="20"/>
  <c r="I23" i="20"/>
  <c r="I34" i="20" s="1"/>
  <c r="G23" i="20"/>
  <c r="G34" i="20" s="1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Y42" i="19"/>
  <c r="W42" i="19"/>
  <c r="U42" i="19"/>
  <c r="S42" i="19"/>
  <c r="Q42" i="19"/>
  <c r="O42" i="19"/>
  <c r="M42" i="19"/>
  <c r="K42" i="19"/>
  <c r="I42" i="19"/>
  <c r="G42" i="19"/>
  <c r="E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M49" i="19" s="1"/>
  <c r="L41" i="19"/>
  <c r="K41" i="19"/>
  <c r="J41" i="19"/>
  <c r="I41" i="19"/>
  <c r="H41" i="19"/>
  <c r="G41" i="19"/>
  <c r="F41" i="19"/>
  <c r="E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V47" i="19"/>
  <c r="V45" i="19"/>
  <c r="S45" i="19"/>
  <c r="H44" i="19"/>
  <c r="P45" i="19"/>
  <c r="T44" i="19"/>
  <c r="X43" i="19"/>
  <c r="F43" i="19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T49" i="19"/>
  <c r="S49" i="19"/>
  <c r="R49" i="19"/>
  <c r="Q49" i="19"/>
  <c r="P37" i="19"/>
  <c r="O37" i="19"/>
  <c r="N49" i="19"/>
  <c r="K24" i="19"/>
  <c r="J45" i="19"/>
  <c r="H33" i="19"/>
  <c r="G45" i="19"/>
  <c r="F49" i="19"/>
  <c r="E33" i="19"/>
  <c r="W32" i="19"/>
  <c r="T48" i="19"/>
  <c r="Q32" i="19"/>
  <c r="N48" i="19"/>
  <c r="M36" i="19"/>
  <c r="K32" i="19"/>
  <c r="I36" i="19"/>
  <c r="H48" i="19"/>
  <c r="G32" i="19"/>
  <c r="F32" i="19"/>
  <c r="E32" i="19"/>
  <c r="X47" i="19"/>
  <c r="V31" i="19"/>
  <c r="U31" i="19"/>
  <c r="R47" i="19"/>
  <c r="P47" i="19"/>
  <c r="O31" i="19"/>
  <c r="N31" i="19"/>
  <c r="L47" i="19"/>
  <c r="I31" i="19"/>
  <c r="F47" i="19"/>
  <c r="Z19" i="19"/>
  <c r="Z22" i="19" s="1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Y42" i="17"/>
  <c r="W42" i="17"/>
  <c r="U42" i="17"/>
  <c r="S42" i="17"/>
  <c r="Q42" i="17"/>
  <c r="O42" i="17"/>
  <c r="M42" i="17"/>
  <c r="K42" i="17"/>
  <c r="I42" i="17"/>
  <c r="G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E42" i="17" s="1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E42" i="9" s="1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E42" i="6"/>
  <c r="Y34" i="18"/>
  <c r="W34" i="18"/>
  <c r="U34" i="18"/>
  <c r="S34" i="18"/>
  <c r="Q34" i="18"/>
  <c r="O34" i="18"/>
  <c r="M34" i="18"/>
  <c r="K34" i="18"/>
  <c r="I34" i="18"/>
  <c r="G34" i="18"/>
  <c r="E34" i="18"/>
  <c r="Z42" i="9"/>
  <c r="Y42" i="9"/>
  <c r="Z41" i="6"/>
  <c r="Y41" i="6"/>
  <c r="Z40" i="6"/>
  <c r="Y40" i="6"/>
  <c r="Z39" i="6"/>
  <c r="Y39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41" i="6"/>
  <c r="E40" i="6"/>
  <c r="E39" i="6"/>
  <c r="Y24" i="18"/>
  <c r="W24" i="18"/>
  <c r="U24" i="18"/>
  <c r="S24" i="18"/>
  <c r="Q24" i="18"/>
  <c r="O24" i="18"/>
  <c r="M24" i="18"/>
  <c r="K24" i="18"/>
  <c r="I24" i="18"/>
  <c r="G24" i="18"/>
  <c r="E24" i="18"/>
  <c r="E42" i="18"/>
  <c r="E23" i="18"/>
  <c r="Z33" i="19" l="1"/>
  <c r="Z41" i="20"/>
  <c r="Z20" i="19"/>
  <c r="L32" i="21"/>
  <c r="H35" i="21"/>
  <c r="O37" i="21"/>
  <c r="U31" i="21"/>
  <c r="X32" i="21"/>
  <c r="X36" i="21"/>
  <c r="Y20" i="21"/>
  <c r="Y31" i="21" s="1"/>
  <c r="F32" i="21"/>
  <c r="H33" i="21"/>
  <c r="I45" i="21"/>
  <c r="O45" i="21"/>
  <c r="U45" i="21"/>
  <c r="K32" i="21"/>
  <c r="T33" i="21"/>
  <c r="N37" i="21"/>
  <c r="P35" i="21"/>
  <c r="S44" i="21"/>
  <c r="Y22" i="21"/>
  <c r="W25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Z33" i="21" s="1"/>
  <c r="S36" i="21"/>
  <c r="G33" i="21"/>
  <c r="E35" i="21"/>
  <c r="Q35" i="21"/>
  <c r="J36" i="21"/>
  <c r="V36" i="21"/>
  <c r="E43" i="21"/>
  <c r="G36" i="21"/>
  <c r="Z20" i="21"/>
  <c r="Z31" i="21" s="1"/>
  <c r="P31" i="21"/>
  <c r="K43" i="21"/>
  <c r="J31" i="21"/>
  <c r="Y21" i="21"/>
  <c r="Y44" i="21" s="1"/>
  <c r="G23" i="21"/>
  <c r="G34" i="21" s="1"/>
  <c r="M33" i="21"/>
  <c r="J35" i="21"/>
  <c r="V35" i="21"/>
  <c r="M36" i="21"/>
  <c r="Q43" i="21"/>
  <c r="S23" i="21"/>
  <c r="S34" i="21" s="1"/>
  <c r="V31" i="21"/>
  <c r="K35" i="21"/>
  <c r="W35" i="21"/>
  <c r="P36" i="21"/>
  <c r="W43" i="21"/>
  <c r="Z48" i="21"/>
  <c r="R43" i="21"/>
  <c r="F45" i="21"/>
  <c r="L45" i="21"/>
  <c r="R45" i="21"/>
  <c r="X45" i="21"/>
  <c r="S46" i="21"/>
  <c r="H49" i="21"/>
  <c r="N49" i="21"/>
  <c r="T49" i="21"/>
  <c r="Y45" i="21"/>
  <c r="Y33" i="21"/>
  <c r="Y37" i="21"/>
  <c r="M25" i="21"/>
  <c r="K25" i="21"/>
  <c r="Z49" i="21"/>
  <c r="Z37" i="21"/>
  <c r="Z35" i="21"/>
  <c r="Z43" i="21"/>
  <c r="Z47" i="21"/>
  <c r="Y32" i="21"/>
  <c r="Y36" i="21"/>
  <c r="Y48" i="21"/>
  <c r="F47" i="21"/>
  <c r="X47" i="21"/>
  <c r="P49" i="21"/>
  <c r="I23" i="21"/>
  <c r="F43" i="21"/>
  <c r="X43" i="21"/>
  <c r="Z44" i="21"/>
  <c r="G47" i="21"/>
  <c r="I48" i="21"/>
  <c r="K49" i="21"/>
  <c r="E23" i="21"/>
  <c r="Q23" i="2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J43" i="21"/>
  <c r="P43" i="21"/>
  <c r="V43" i="21"/>
  <c r="F44" i="21"/>
  <c r="L44" i="21"/>
  <c r="R44" i="21"/>
  <c r="X44" i="21"/>
  <c r="H45" i="21"/>
  <c r="N45" i="21"/>
  <c r="T45" i="21"/>
  <c r="E47" i="21"/>
  <c r="K47" i="21"/>
  <c r="Q47" i="21"/>
  <c r="W47" i="21"/>
  <c r="G48" i="21"/>
  <c r="M48" i="21"/>
  <c r="S48" i="21"/>
  <c r="I49" i="21"/>
  <c r="O49" i="21"/>
  <c r="U49" i="21"/>
  <c r="R47" i="21"/>
  <c r="N48" i="21"/>
  <c r="J49" i="21"/>
  <c r="K24" i="21"/>
  <c r="N44" i="21"/>
  <c r="P45" i="21"/>
  <c r="Y47" i="21"/>
  <c r="W49" i="21"/>
  <c r="K23" i="21"/>
  <c r="W23" i="2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Y43" i="21"/>
  <c r="I44" i="21"/>
  <c r="O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L43" i="21"/>
  <c r="H44" i="21"/>
  <c r="J45" i="21"/>
  <c r="M47" i="21"/>
  <c r="Q49" i="21"/>
  <c r="M23" i="21"/>
  <c r="Y23" i="21"/>
  <c r="O24" i="21"/>
  <c r="Q25" i="21"/>
  <c r="R31" i="21"/>
  <c r="T32" i="21"/>
  <c r="Z32" i="21"/>
  <c r="V33" i="21"/>
  <c r="G35" i="21"/>
  <c r="M35" i="21"/>
  <c r="S35" i="21"/>
  <c r="Y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G49" i="21"/>
  <c r="M49" i="21"/>
  <c r="S49" i="21"/>
  <c r="U24" i="21"/>
  <c r="W24" i="21"/>
  <c r="S47" i="21"/>
  <c r="O48" i="21"/>
  <c r="U48" i="21"/>
  <c r="E49" i="21"/>
  <c r="O23" i="21"/>
  <c r="E24" i="21"/>
  <c r="Q24" i="21"/>
  <c r="G25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Y43" i="20" s="1"/>
  <c r="Z20" i="20"/>
  <c r="Z35" i="20" s="1"/>
  <c r="Y21" i="20"/>
  <c r="Y36" i="20" s="1"/>
  <c r="Z21" i="20"/>
  <c r="Y22" i="20"/>
  <c r="O25" i="20" s="1"/>
  <c r="Z22" i="20"/>
  <c r="Z31" i="20"/>
  <c r="Y47" i="20"/>
  <c r="Y35" i="20"/>
  <c r="Y31" i="20"/>
  <c r="Z36" i="20"/>
  <c r="Z32" i="20"/>
  <c r="K25" i="20"/>
  <c r="Q25" i="20"/>
  <c r="U25" i="20"/>
  <c r="I25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G46" i="20"/>
  <c r="H47" i="20"/>
  <c r="N47" i="20"/>
  <c r="T47" i="20"/>
  <c r="J48" i="20"/>
  <c r="P48" i="20"/>
  <c r="V48" i="20"/>
  <c r="F49" i="20"/>
  <c r="L49" i="20"/>
  <c r="R49" i="20"/>
  <c r="X49" i="20"/>
  <c r="I46" i="20"/>
  <c r="Y20" i="19"/>
  <c r="Y39" i="20" s="1"/>
  <c r="Y22" i="19"/>
  <c r="K25" i="19" s="1"/>
  <c r="G23" i="19"/>
  <c r="G46" i="19" s="1"/>
  <c r="S23" i="19"/>
  <c r="S34" i="19" s="1"/>
  <c r="J44" i="19"/>
  <c r="P44" i="19"/>
  <c r="V48" i="19"/>
  <c r="H47" i="19"/>
  <c r="T43" i="19"/>
  <c r="L48" i="19"/>
  <c r="R48" i="19"/>
  <c r="U44" i="19"/>
  <c r="M43" i="19"/>
  <c r="Y43" i="19"/>
  <c r="Y31" i="19"/>
  <c r="M25" i="19"/>
  <c r="S24" i="19"/>
  <c r="H43" i="19"/>
  <c r="R31" i="19"/>
  <c r="N32" i="19"/>
  <c r="T33" i="19"/>
  <c r="T35" i="19"/>
  <c r="H36" i="19"/>
  <c r="I43" i="19"/>
  <c r="N44" i="19"/>
  <c r="N47" i="19"/>
  <c r="K48" i="19"/>
  <c r="R32" i="19"/>
  <c r="L35" i="19"/>
  <c r="U35" i="19"/>
  <c r="L43" i="19"/>
  <c r="V44" i="19"/>
  <c r="O47" i="19"/>
  <c r="H32" i="19"/>
  <c r="N35" i="19"/>
  <c r="N36" i="19"/>
  <c r="R43" i="19"/>
  <c r="W44" i="19"/>
  <c r="Q48" i="19"/>
  <c r="Y21" i="19"/>
  <c r="O23" i="19"/>
  <c r="O34" i="19" s="1"/>
  <c r="F31" i="19"/>
  <c r="X31" i="19"/>
  <c r="J32" i="19"/>
  <c r="T32" i="19"/>
  <c r="X33" i="19"/>
  <c r="O35" i="19"/>
  <c r="X35" i="19"/>
  <c r="T36" i="19"/>
  <c r="Z43" i="19"/>
  <c r="U47" i="19"/>
  <c r="E44" i="19"/>
  <c r="J48" i="19"/>
  <c r="Y44" i="19"/>
  <c r="Y36" i="19"/>
  <c r="Q24" i="19"/>
  <c r="M23" i="19"/>
  <c r="S31" i="19"/>
  <c r="K33" i="19"/>
  <c r="U36" i="19"/>
  <c r="F37" i="19"/>
  <c r="X37" i="19"/>
  <c r="S43" i="19"/>
  <c r="O44" i="19"/>
  <c r="M33" i="19"/>
  <c r="M37" i="19"/>
  <c r="Y33" i="19"/>
  <c r="Y37" i="19"/>
  <c r="G24" i="19"/>
  <c r="L33" i="19"/>
  <c r="H35" i="19"/>
  <c r="O36" i="19"/>
  <c r="V36" i="19"/>
  <c r="Q37" i="19"/>
  <c r="G47" i="19"/>
  <c r="U48" i="19"/>
  <c r="G49" i="19"/>
  <c r="Y49" i="19"/>
  <c r="N37" i="19"/>
  <c r="N45" i="19"/>
  <c r="Z37" i="19"/>
  <c r="Z45" i="19"/>
  <c r="Q23" i="19"/>
  <c r="Y24" i="19"/>
  <c r="G31" i="19"/>
  <c r="U32" i="19"/>
  <c r="F33" i="19"/>
  <c r="N33" i="19"/>
  <c r="I35" i="19"/>
  <c r="P36" i="19"/>
  <c r="U43" i="19"/>
  <c r="I44" i="19"/>
  <c r="E45" i="19"/>
  <c r="J35" i="19"/>
  <c r="J43" i="19"/>
  <c r="P35" i="19"/>
  <c r="P43" i="19"/>
  <c r="V35" i="19"/>
  <c r="V43" i="19"/>
  <c r="F36" i="19"/>
  <c r="F44" i="19"/>
  <c r="L36" i="19"/>
  <c r="L44" i="19"/>
  <c r="R36" i="19"/>
  <c r="R44" i="19"/>
  <c r="X36" i="19"/>
  <c r="X44" i="19"/>
  <c r="I45" i="19"/>
  <c r="I49" i="19"/>
  <c r="O45" i="19"/>
  <c r="O49" i="19"/>
  <c r="U45" i="19"/>
  <c r="U49" i="19"/>
  <c r="E23" i="19"/>
  <c r="U23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N43" i="19"/>
  <c r="F45" i="19"/>
  <c r="X45" i="19"/>
  <c r="I47" i="19"/>
  <c r="S47" i="19"/>
  <c r="E48" i="19"/>
  <c r="O48" i="19"/>
  <c r="W48" i="19"/>
  <c r="K49" i="19"/>
  <c r="E43" i="19"/>
  <c r="E47" i="19"/>
  <c r="K43" i="19"/>
  <c r="K47" i="19"/>
  <c r="Q43" i="19"/>
  <c r="Q47" i="19"/>
  <c r="W43" i="19"/>
  <c r="W47" i="19"/>
  <c r="G44" i="19"/>
  <c r="G48" i="19"/>
  <c r="M44" i="19"/>
  <c r="M48" i="19"/>
  <c r="S44" i="19"/>
  <c r="S48" i="19"/>
  <c r="J49" i="19"/>
  <c r="P49" i="19"/>
  <c r="V49" i="19"/>
  <c r="I23" i="19"/>
  <c r="W23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G43" i="19"/>
  <c r="O43" i="19"/>
  <c r="K44" i="19"/>
  <c r="Q45" i="19"/>
  <c r="J47" i="19"/>
  <c r="T47" i="19"/>
  <c r="F48" i="19"/>
  <c r="P48" i="19"/>
  <c r="X48" i="19"/>
  <c r="L49" i="19"/>
  <c r="Q33" i="19"/>
  <c r="M35" i="19"/>
  <c r="E37" i="19"/>
  <c r="W37" i="19"/>
  <c r="R45" i="19"/>
  <c r="M47" i="19"/>
  <c r="I48" i="19"/>
  <c r="E49" i="19"/>
  <c r="W49" i="19"/>
  <c r="E24" i="19"/>
  <c r="X49" i="19"/>
  <c r="K23" i="19"/>
  <c r="R33" i="19"/>
  <c r="G35" i="19"/>
  <c r="K45" i="19"/>
  <c r="Z21" i="19"/>
  <c r="Z40" i="20" s="1"/>
  <c r="Z44" i="20" s="1"/>
  <c r="G33" i="19"/>
  <c r="G37" i="19"/>
  <c r="S33" i="19"/>
  <c r="S37" i="19"/>
  <c r="M31" i="19"/>
  <c r="T31" i="19"/>
  <c r="L45" i="19"/>
  <c r="H37" i="19"/>
  <c r="H45" i="19"/>
  <c r="T37" i="19"/>
  <c r="T45" i="19"/>
  <c r="W36" i="19"/>
  <c r="R37" i="19"/>
  <c r="Q44" i="19"/>
  <c r="M45" i="19"/>
  <c r="W45" i="19"/>
  <c r="H49" i="19"/>
  <c r="Z49" i="19"/>
  <c r="I24" i="19"/>
  <c r="U24" i="19"/>
  <c r="W47" i="18"/>
  <c r="O47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Z41" i="18"/>
  <c r="X41" i="18"/>
  <c r="V41" i="18"/>
  <c r="T41" i="18"/>
  <c r="R41" i="18"/>
  <c r="P41" i="18"/>
  <c r="N41" i="18"/>
  <c r="L41" i="18"/>
  <c r="J41" i="18"/>
  <c r="H41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Q36" i="18"/>
  <c r="P36" i="18"/>
  <c r="G35" i="18"/>
  <c r="F35" i="18"/>
  <c r="X22" i="18"/>
  <c r="X37" i="18" s="1"/>
  <c r="W22" i="18"/>
  <c r="W45" i="18" s="1"/>
  <c r="V22" i="18"/>
  <c r="V45" i="18" s="1"/>
  <c r="U22" i="18"/>
  <c r="U45" i="18" s="1"/>
  <c r="T22" i="18"/>
  <c r="T45" i="18" s="1"/>
  <c r="S22" i="18"/>
  <c r="S33" i="18" s="1"/>
  <c r="R22" i="18"/>
  <c r="R49" i="18" s="1"/>
  <c r="Q22" i="18"/>
  <c r="Q37" i="18" s="1"/>
  <c r="P22" i="18"/>
  <c r="P37" i="18" s="1"/>
  <c r="O22" i="18"/>
  <c r="O45" i="18" s="1"/>
  <c r="N22" i="18"/>
  <c r="N45" i="18" s="1"/>
  <c r="M22" i="18"/>
  <c r="L22" i="18"/>
  <c r="L45" i="18" s="1"/>
  <c r="K22" i="18"/>
  <c r="K33" i="18" s="1"/>
  <c r="J22" i="18"/>
  <c r="J49" i="18" s="1"/>
  <c r="I22" i="18"/>
  <c r="I37" i="18" s="1"/>
  <c r="H22" i="18"/>
  <c r="H37" i="18" s="1"/>
  <c r="G22" i="18"/>
  <c r="G45" i="18" s="1"/>
  <c r="F22" i="18"/>
  <c r="F45" i="18" s="1"/>
  <c r="E22" i="18"/>
  <c r="E33" i="18" s="1"/>
  <c r="X21" i="18"/>
  <c r="X48" i="18" s="1"/>
  <c r="W21" i="18"/>
  <c r="W36" i="18" s="1"/>
  <c r="V21" i="18"/>
  <c r="V36" i="18" s="1"/>
  <c r="U21" i="18"/>
  <c r="U44" i="18" s="1"/>
  <c r="T21" i="18"/>
  <c r="T44" i="18" s="1"/>
  <c r="S21" i="18"/>
  <c r="S32" i="18" s="1"/>
  <c r="R21" i="18"/>
  <c r="R32" i="18" s="1"/>
  <c r="Q21" i="18"/>
  <c r="Q32" i="18" s="1"/>
  <c r="P21" i="18"/>
  <c r="P48" i="18" s="1"/>
  <c r="O21" i="18"/>
  <c r="O36" i="18" s="1"/>
  <c r="N21" i="18"/>
  <c r="N36" i="18" s="1"/>
  <c r="M21" i="18"/>
  <c r="M44" i="18" s="1"/>
  <c r="L21" i="18"/>
  <c r="L44" i="18" s="1"/>
  <c r="K21" i="18"/>
  <c r="K44" i="18" s="1"/>
  <c r="J21" i="18"/>
  <c r="J48" i="18" s="1"/>
  <c r="I21" i="18"/>
  <c r="I32" i="18" s="1"/>
  <c r="H21" i="18"/>
  <c r="H48" i="18" s="1"/>
  <c r="G21" i="18"/>
  <c r="G36" i="18" s="1"/>
  <c r="F21" i="18"/>
  <c r="F36" i="18" s="1"/>
  <c r="E21" i="18"/>
  <c r="E44" i="18" s="1"/>
  <c r="X20" i="18"/>
  <c r="X47" i="18" s="1"/>
  <c r="W20" i="18"/>
  <c r="W31" i="18" s="1"/>
  <c r="V20" i="18"/>
  <c r="V47" i="18" s="1"/>
  <c r="U20" i="18"/>
  <c r="U35" i="18" s="1"/>
  <c r="T20" i="18"/>
  <c r="T35" i="18" s="1"/>
  <c r="S20" i="18"/>
  <c r="S43" i="18" s="1"/>
  <c r="R20" i="18"/>
  <c r="R43" i="18" s="1"/>
  <c r="Q20" i="18"/>
  <c r="Q43" i="18" s="1"/>
  <c r="P20" i="18"/>
  <c r="P47" i="18" s="1"/>
  <c r="O20" i="18"/>
  <c r="O31" i="18" s="1"/>
  <c r="N20" i="18"/>
  <c r="N47" i="18" s="1"/>
  <c r="M20" i="18"/>
  <c r="M35" i="18" s="1"/>
  <c r="L20" i="18"/>
  <c r="L35" i="18" s="1"/>
  <c r="K20" i="18"/>
  <c r="K43" i="18" s="1"/>
  <c r="J20" i="18"/>
  <c r="J43" i="18" s="1"/>
  <c r="I20" i="18"/>
  <c r="I43" i="18" s="1"/>
  <c r="H20" i="18"/>
  <c r="H47" i="18" s="1"/>
  <c r="G20" i="18"/>
  <c r="G31" i="18" s="1"/>
  <c r="F20" i="18"/>
  <c r="F47" i="18" s="1"/>
  <c r="E20" i="18"/>
  <c r="E35" i="18" s="1"/>
  <c r="Z19" i="18"/>
  <c r="Y19" i="18"/>
  <c r="Z18" i="18"/>
  <c r="Y18" i="18"/>
  <c r="Z17" i="18"/>
  <c r="Y17" i="18"/>
  <c r="Z16" i="18"/>
  <c r="Y16" i="18"/>
  <c r="Z15" i="18"/>
  <c r="Y15" i="18"/>
  <c r="Z14" i="18"/>
  <c r="Y14" i="18"/>
  <c r="Z13" i="18"/>
  <c r="Y13" i="18"/>
  <c r="Z12" i="18"/>
  <c r="Y12" i="18"/>
  <c r="Z11" i="18"/>
  <c r="Y11" i="18"/>
  <c r="Z10" i="18"/>
  <c r="Y10" i="18"/>
  <c r="Z9" i="18"/>
  <c r="Y9" i="18"/>
  <c r="Z8" i="18"/>
  <c r="Y8" i="18"/>
  <c r="Z7" i="18"/>
  <c r="Y7" i="18"/>
  <c r="Z6" i="18"/>
  <c r="Y6" i="18"/>
  <c r="Z5" i="18"/>
  <c r="Y5" i="18"/>
  <c r="E20" i="6"/>
  <c r="Z48" i="20" l="1"/>
  <c r="Z35" i="19"/>
  <c r="Z39" i="20"/>
  <c r="Z47" i="20" s="1"/>
  <c r="I25" i="19"/>
  <c r="Y41" i="20"/>
  <c r="Y42" i="21" s="1"/>
  <c r="Y46" i="21" s="1"/>
  <c r="U25" i="19"/>
  <c r="E25" i="19"/>
  <c r="Z47" i="19"/>
  <c r="Z49" i="20"/>
  <c r="Y45" i="19"/>
  <c r="G25" i="19"/>
  <c r="Y47" i="19"/>
  <c r="Y48" i="19"/>
  <c r="Y40" i="20"/>
  <c r="Y48" i="20" s="1"/>
  <c r="Z31" i="19"/>
  <c r="U25" i="21"/>
  <c r="Z45" i="21"/>
  <c r="S25" i="21"/>
  <c r="G46" i="21"/>
  <c r="Y24" i="21"/>
  <c r="Y49" i="21"/>
  <c r="E25" i="21"/>
  <c r="W46" i="21"/>
  <c r="W34" i="21"/>
  <c r="Q34" i="21"/>
  <c r="Q46" i="21"/>
  <c r="O34" i="21"/>
  <c r="O46" i="21"/>
  <c r="Y34" i="21"/>
  <c r="K46" i="21"/>
  <c r="K34" i="21"/>
  <c r="E46" i="21"/>
  <c r="E34" i="21"/>
  <c r="M46" i="21"/>
  <c r="M34" i="21"/>
  <c r="U34" i="21"/>
  <c r="U46" i="21"/>
  <c r="I34" i="21"/>
  <c r="I46" i="21"/>
  <c r="U46" i="20"/>
  <c r="S46" i="20"/>
  <c r="M46" i="20"/>
  <c r="G25" i="20"/>
  <c r="Y33" i="20"/>
  <c r="Y49" i="20"/>
  <c r="Y32" i="20"/>
  <c r="S25" i="20"/>
  <c r="W25" i="20"/>
  <c r="M25" i="20"/>
  <c r="Y25" i="20" s="1"/>
  <c r="Y23" i="20"/>
  <c r="Y34" i="20" s="1"/>
  <c r="E25" i="20"/>
  <c r="Y37" i="20"/>
  <c r="Y44" i="20"/>
  <c r="O46" i="20"/>
  <c r="Z45" i="20"/>
  <c r="Z37" i="20"/>
  <c r="Z33" i="20"/>
  <c r="Y24" i="20"/>
  <c r="K46" i="20"/>
  <c r="K34" i="20"/>
  <c r="E34" i="20"/>
  <c r="E46" i="20"/>
  <c r="Q34" i="20"/>
  <c r="Q46" i="20"/>
  <c r="W46" i="20"/>
  <c r="W34" i="20"/>
  <c r="Q25" i="19"/>
  <c r="W25" i="19"/>
  <c r="O25" i="19"/>
  <c r="G34" i="19"/>
  <c r="S46" i="19"/>
  <c r="O46" i="19"/>
  <c r="Y32" i="19"/>
  <c r="Y23" i="19"/>
  <c r="M34" i="19"/>
  <c r="M46" i="19"/>
  <c r="Z48" i="19"/>
  <c r="Z36" i="19"/>
  <c r="Z44" i="19"/>
  <c r="Z32" i="19"/>
  <c r="I46" i="19"/>
  <c r="I34" i="19"/>
  <c r="U46" i="19"/>
  <c r="U34" i="19"/>
  <c r="E46" i="19"/>
  <c r="E34" i="19"/>
  <c r="Y34" i="19"/>
  <c r="Y46" i="19"/>
  <c r="W46" i="19"/>
  <c r="W34" i="19"/>
  <c r="Q46" i="19"/>
  <c r="Q34" i="19"/>
  <c r="K46" i="19"/>
  <c r="K34" i="19"/>
  <c r="X36" i="18"/>
  <c r="O35" i="18"/>
  <c r="J37" i="18"/>
  <c r="Q48" i="18"/>
  <c r="I48" i="18"/>
  <c r="V35" i="18"/>
  <c r="K37" i="18"/>
  <c r="K49" i="18"/>
  <c r="N35" i="18"/>
  <c r="Y20" i="18"/>
  <c r="W35" i="18"/>
  <c r="R37" i="18"/>
  <c r="S49" i="18"/>
  <c r="G23" i="18"/>
  <c r="G46" i="18" s="1"/>
  <c r="H36" i="18"/>
  <c r="S37" i="18"/>
  <c r="L43" i="18"/>
  <c r="T43" i="18"/>
  <c r="F44" i="18"/>
  <c r="N44" i="18"/>
  <c r="V44" i="18"/>
  <c r="H45" i="18"/>
  <c r="P45" i="18"/>
  <c r="X45" i="18"/>
  <c r="W23" i="18"/>
  <c r="W46" i="18" s="1"/>
  <c r="I36" i="18"/>
  <c r="E43" i="18"/>
  <c r="M43" i="18"/>
  <c r="U43" i="18"/>
  <c r="G44" i="18"/>
  <c r="O44" i="18"/>
  <c r="W44" i="18"/>
  <c r="I45" i="18"/>
  <c r="Q45" i="18"/>
  <c r="G47" i="18"/>
  <c r="Z21" i="18"/>
  <c r="H31" i="18"/>
  <c r="L33" i="18"/>
  <c r="I23" i="18"/>
  <c r="I46" i="18" s="1"/>
  <c r="Q31" i="18"/>
  <c r="K32" i="18"/>
  <c r="M33" i="18"/>
  <c r="T49" i="18"/>
  <c r="Z20" i="18"/>
  <c r="K23" i="18"/>
  <c r="K46" i="18" s="1"/>
  <c r="U25" i="18"/>
  <c r="J31" i="18"/>
  <c r="R31" i="18"/>
  <c r="L32" i="18"/>
  <c r="T32" i="18"/>
  <c r="F33" i="18"/>
  <c r="N33" i="18"/>
  <c r="V33" i="18"/>
  <c r="H35" i="18"/>
  <c r="P35" i="18"/>
  <c r="X35" i="18"/>
  <c r="J36" i="18"/>
  <c r="R36" i="18"/>
  <c r="L37" i="18"/>
  <c r="T37" i="18"/>
  <c r="F43" i="18"/>
  <c r="N43" i="18"/>
  <c r="V43" i="18"/>
  <c r="H44" i="18"/>
  <c r="P44" i="18"/>
  <c r="X44" i="18"/>
  <c r="J45" i="18"/>
  <c r="R45" i="18"/>
  <c r="I47" i="18"/>
  <c r="Q47" i="18"/>
  <c r="Y47" i="18"/>
  <c r="K48" i="18"/>
  <c r="S48" i="18"/>
  <c r="E49" i="18"/>
  <c r="M49" i="18"/>
  <c r="U49" i="18"/>
  <c r="P31" i="18"/>
  <c r="T33" i="18"/>
  <c r="M23" i="18"/>
  <c r="M46" i="18" s="1"/>
  <c r="G25" i="18"/>
  <c r="K31" i="18"/>
  <c r="S31" i="18"/>
  <c r="E32" i="18"/>
  <c r="M32" i="18"/>
  <c r="U32" i="18"/>
  <c r="G33" i="18"/>
  <c r="O33" i="18"/>
  <c r="W33" i="18"/>
  <c r="I35" i="18"/>
  <c r="Q35" i="18"/>
  <c r="Y35" i="18"/>
  <c r="K36" i="18"/>
  <c r="S36" i="18"/>
  <c r="E37" i="18"/>
  <c r="M37" i="18"/>
  <c r="U37" i="18"/>
  <c r="G43" i="18"/>
  <c r="O43" i="18"/>
  <c r="W43" i="18"/>
  <c r="I44" i="18"/>
  <c r="Q44" i="18"/>
  <c r="K45" i="18"/>
  <c r="S45" i="18"/>
  <c r="J47" i="18"/>
  <c r="R47" i="18"/>
  <c r="L48" i="18"/>
  <c r="T48" i="18"/>
  <c r="F49" i="18"/>
  <c r="N49" i="18"/>
  <c r="V49" i="18"/>
  <c r="X31" i="18"/>
  <c r="I31" i="18"/>
  <c r="L49" i="18"/>
  <c r="O23" i="18"/>
  <c r="O46" i="18" s="1"/>
  <c r="L31" i="18"/>
  <c r="T31" i="18"/>
  <c r="F32" i="18"/>
  <c r="N32" i="18"/>
  <c r="V32" i="18"/>
  <c r="H33" i="18"/>
  <c r="P33" i="18"/>
  <c r="X33" i="18"/>
  <c r="J35" i="18"/>
  <c r="R35" i="18"/>
  <c r="L36" i="18"/>
  <c r="T36" i="18"/>
  <c r="F37" i="18"/>
  <c r="N37" i="18"/>
  <c r="V37" i="18"/>
  <c r="H43" i="18"/>
  <c r="P43" i="18"/>
  <c r="X43" i="18"/>
  <c r="J44" i="18"/>
  <c r="R44" i="18"/>
  <c r="K47" i="18"/>
  <c r="S47" i="18"/>
  <c r="E48" i="18"/>
  <c r="M48" i="18"/>
  <c r="U48" i="18"/>
  <c r="G49" i="18"/>
  <c r="O49" i="18"/>
  <c r="W49" i="18"/>
  <c r="J32" i="18"/>
  <c r="Y31" i="18"/>
  <c r="U33" i="18"/>
  <c r="Y22" i="18"/>
  <c r="E25" i="18" s="1"/>
  <c r="Q23" i="18"/>
  <c r="Q46" i="18" s="1"/>
  <c r="E31" i="18"/>
  <c r="M31" i="18"/>
  <c r="U31" i="18"/>
  <c r="G32" i="18"/>
  <c r="O32" i="18"/>
  <c r="W32" i="18"/>
  <c r="I33" i="18"/>
  <c r="Q33" i="18"/>
  <c r="K35" i="18"/>
  <c r="S35" i="18"/>
  <c r="E36" i="18"/>
  <c r="M36" i="18"/>
  <c r="U36" i="18"/>
  <c r="G37" i="18"/>
  <c r="O37" i="18"/>
  <c r="W37" i="18"/>
  <c r="Y43" i="18"/>
  <c r="S44" i="18"/>
  <c r="E45" i="18"/>
  <c r="M45" i="18"/>
  <c r="L47" i="18"/>
  <c r="T47" i="18"/>
  <c r="F48" i="18"/>
  <c r="N48" i="18"/>
  <c r="V48" i="18"/>
  <c r="H49" i="18"/>
  <c r="P49" i="18"/>
  <c r="X49" i="18"/>
  <c r="R48" i="18"/>
  <c r="Z22" i="18"/>
  <c r="S23" i="18"/>
  <c r="S46" i="18" s="1"/>
  <c r="F31" i="18"/>
  <c r="N31" i="18"/>
  <c r="V31" i="18"/>
  <c r="H32" i="18"/>
  <c r="P32" i="18"/>
  <c r="X32" i="18"/>
  <c r="J33" i="18"/>
  <c r="R33" i="18"/>
  <c r="E47" i="18"/>
  <c r="M47" i="18"/>
  <c r="U47" i="18"/>
  <c r="G48" i="18"/>
  <c r="O48" i="18"/>
  <c r="W48" i="18"/>
  <c r="I49" i="18"/>
  <c r="Q49" i="18"/>
  <c r="Y21" i="18"/>
  <c r="Y23" i="18" s="1"/>
  <c r="Y46" i="18" s="1"/>
  <c r="U23" i="18"/>
  <c r="U46" i="18" s="1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Y21" i="6" s="1"/>
  <c r="H21" i="6"/>
  <c r="G21" i="6"/>
  <c r="F21" i="6"/>
  <c r="E21" i="6"/>
  <c r="E23" i="6" s="1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Z19" i="6"/>
  <c r="Y19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Y12" i="6"/>
  <c r="Z11" i="6"/>
  <c r="Y11" i="6"/>
  <c r="Z10" i="6"/>
  <c r="Y10" i="6"/>
  <c r="Z9" i="6"/>
  <c r="Y9" i="6"/>
  <c r="Z8" i="6"/>
  <c r="Y8" i="6"/>
  <c r="Z7" i="6"/>
  <c r="Y7" i="6"/>
  <c r="Z6" i="6"/>
  <c r="Y6" i="6"/>
  <c r="Z5" i="6"/>
  <c r="Y5" i="6"/>
  <c r="Y45" i="20" l="1"/>
  <c r="Y42" i="20"/>
  <c r="Y46" i="20" s="1"/>
  <c r="Y25" i="19"/>
  <c r="Z43" i="20"/>
  <c r="Y25" i="21"/>
  <c r="Z21" i="6"/>
  <c r="Z22" i="6"/>
  <c r="Z20" i="6"/>
  <c r="K25" i="18"/>
  <c r="Y22" i="6"/>
  <c r="Z49" i="18"/>
  <c r="Z33" i="18"/>
  <c r="Z37" i="18"/>
  <c r="Z45" i="18"/>
  <c r="Y37" i="18"/>
  <c r="Q25" i="18"/>
  <c r="Y49" i="18"/>
  <c r="Y33" i="18"/>
  <c r="Y45" i="18"/>
  <c r="S25" i="18"/>
  <c r="I25" i="18"/>
  <c r="Z43" i="18"/>
  <c r="Z35" i="18"/>
  <c r="Z47" i="18"/>
  <c r="Z31" i="18"/>
  <c r="Z32" i="18"/>
  <c r="Z44" i="18"/>
  <c r="Z48" i="18"/>
  <c r="Z36" i="18"/>
  <c r="Y32" i="18"/>
  <c r="Y36" i="18"/>
  <c r="Y48" i="18"/>
  <c r="Y44" i="18"/>
  <c r="O25" i="18"/>
  <c r="W25" i="18"/>
  <c r="M25" i="18"/>
  <c r="Y20" i="6"/>
  <c r="Y5" i="9"/>
  <c r="Y25" i="18" l="1"/>
  <c r="X22" i="17" l="1"/>
  <c r="X33" i="17" s="1"/>
  <c r="W22" i="17"/>
  <c r="V22" i="17"/>
  <c r="U22" i="17"/>
  <c r="T22" i="17"/>
  <c r="S22" i="17"/>
  <c r="S37" i="17" s="1"/>
  <c r="R22" i="17"/>
  <c r="Q22" i="17"/>
  <c r="P22" i="17"/>
  <c r="O22" i="17"/>
  <c r="N22" i="17"/>
  <c r="M22" i="17"/>
  <c r="L22" i="17"/>
  <c r="K22" i="17"/>
  <c r="K37" i="17" s="1"/>
  <c r="J22" i="17"/>
  <c r="I22" i="17"/>
  <c r="H22" i="17"/>
  <c r="H33" i="17" s="1"/>
  <c r="G22" i="17"/>
  <c r="F22" i="17"/>
  <c r="E22" i="17"/>
  <c r="X21" i="17"/>
  <c r="W21" i="17"/>
  <c r="V21" i="17"/>
  <c r="V32" i="17" s="1"/>
  <c r="U21" i="17"/>
  <c r="T21" i="17"/>
  <c r="S21" i="17"/>
  <c r="R21" i="17"/>
  <c r="Q21" i="17"/>
  <c r="Q36" i="17" s="1"/>
  <c r="P21" i="17"/>
  <c r="O21" i="17"/>
  <c r="N21" i="17"/>
  <c r="N32" i="17" s="1"/>
  <c r="M21" i="17"/>
  <c r="L21" i="17"/>
  <c r="K21" i="17"/>
  <c r="J21" i="17"/>
  <c r="I21" i="17"/>
  <c r="I36" i="17" s="1"/>
  <c r="H21" i="17"/>
  <c r="G21" i="17"/>
  <c r="F21" i="17"/>
  <c r="F32" i="17" s="1"/>
  <c r="E21" i="17"/>
  <c r="X20" i="17"/>
  <c r="W20" i="17"/>
  <c r="W35" i="17" s="1"/>
  <c r="V20" i="17"/>
  <c r="U20" i="17"/>
  <c r="T20" i="17"/>
  <c r="T31" i="17" s="1"/>
  <c r="S20" i="17"/>
  <c r="R20" i="17"/>
  <c r="Q20" i="17"/>
  <c r="P20" i="17"/>
  <c r="O20" i="17"/>
  <c r="O35" i="17" s="1"/>
  <c r="N20" i="17"/>
  <c r="M20" i="17"/>
  <c r="L20" i="17"/>
  <c r="L31" i="17" s="1"/>
  <c r="K20" i="17"/>
  <c r="J20" i="17"/>
  <c r="I20" i="17"/>
  <c r="H20" i="17"/>
  <c r="G20" i="17"/>
  <c r="G35" i="17" s="1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32" i="17" s="1"/>
  <c r="Y22" i="17"/>
  <c r="S25" i="17" s="1"/>
  <c r="Z22" i="17"/>
  <c r="S24" i="17"/>
  <c r="Y20" i="17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Y35" i="17" l="1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23" i="9"/>
  <c r="E39" i="17"/>
  <c r="M47" i="17"/>
  <c r="M43" i="17"/>
  <c r="U43" i="17"/>
  <c r="U47" i="17"/>
  <c r="I44" i="17"/>
  <c r="I48" i="17"/>
  <c r="Q48" i="17"/>
  <c r="Q44" i="17"/>
  <c r="E45" i="17"/>
  <c r="E23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W34" i="17" l="1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21" i="9"/>
  <c r="Z20" i="9"/>
  <c r="Y22" i="9"/>
  <c r="Y20" i="9"/>
  <c r="Y21" i="9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F42" i="6"/>
  <c r="Z49" i="6"/>
  <c r="Y49" i="6"/>
  <c r="X49" i="6"/>
  <c r="W45" i="6"/>
  <c r="V45" i="6"/>
  <c r="U45" i="6"/>
  <c r="T45" i="6"/>
  <c r="S45" i="6"/>
  <c r="R49" i="6"/>
  <c r="Q49" i="6"/>
  <c r="P49" i="6"/>
  <c r="O45" i="6"/>
  <c r="N45" i="6"/>
  <c r="M45" i="6"/>
  <c r="L45" i="6"/>
  <c r="K45" i="6"/>
  <c r="J49" i="6"/>
  <c r="I49" i="6"/>
  <c r="H49" i="6"/>
  <c r="G45" i="6"/>
  <c r="F45" i="6"/>
  <c r="E45" i="6"/>
  <c r="Z44" i="6"/>
  <c r="Y44" i="6"/>
  <c r="X48" i="6"/>
  <c r="W48" i="6"/>
  <c r="V48" i="6"/>
  <c r="U44" i="6"/>
  <c r="T44" i="6"/>
  <c r="S44" i="6"/>
  <c r="R44" i="6"/>
  <c r="Q44" i="6"/>
  <c r="P48" i="6"/>
  <c r="O48" i="6"/>
  <c r="N48" i="6"/>
  <c r="M44" i="6"/>
  <c r="L44" i="6"/>
  <c r="K44" i="6"/>
  <c r="J44" i="6"/>
  <c r="I44" i="6"/>
  <c r="H48" i="6"/>
  <c r="G48" i="6"/>
  <c r="F48" i="6"/>
  <c r="E44" i="6"/>
  <c r="Z43" i="6"/>
  <c r="Y43" i="6"/>
  <c r="X43" i="6"/>
  <c r="W43" i="6"/>
  <c r="V47" i="6"/>
  <c r="U47" i="6"/>
  <c r="T47" i="6"/>
  <c r="S43" i="6"/>
  <c r="R43" i="6"/>
  <c r="Q43" i="6"/>
  <c r="P43" i="6"/>
  <c r="O43" i="6"/>
  <c r="N47" i="6"/>
  <c r="M47" i="6"/>
  <c r="L47" i="6"/>
  <c r="K43" i="6"/>
  <c r="J43" i="6"/>
  <c r="I43" i="6"/>
  <c r="H43" i="6"/>
  <c r="G43" i="6"/>
  <c r="F47" i="6"/>
  <c r="E4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E25" i="6"/>
  <c r="S23" i="6"/>
  <c r="K23" i="6"/>
  <c r="M23" i="6" l="1"/>
  <c r="M46" i="6" s="1"/>
  <c r="G47" i="6"/>
  <c r="U23" i="6"/>
  <c r="U46" i="6" s="1"/>
  <c r="K49" i="6"/>
  <c r="S49" i="6"/>
  <c r="S46" i="9"/>
  <c r="I23" i="6"/>
  <c r="Y23" i="6"/>
  <c r="O47" i="6"/>
  <c r="K46" i="9"/>
  <c r="O46" i="9"/>
  <c r="W23" i="6"/>
  <c r="K46" i="6"/>
  <c r="W47" i="6"/>
  <c r="I46" i="9"/>
  <c r="W46" i="9"/>
  <c r="E46" i="9"/>
  <c r="S46" i="6"/>
  <c r="I48" i="6"/>
  <c r="G46" i="9"/>
  <c r="E46" i="6"/>
  <c r="G23" i="6"/>
  <c r="Y25" i="6"/>
  <c r="O23" i="6"/>
  <c r="Q48" i="6"/>
  <c r="Q23" i="6"/>
  <c r="Y48" i="6"/>
  <c r="U46" i="9"/>
  <c r="Q46" i="9"/>
  <c r="M46" i="9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Y46" i="6" l="1"/>
  <c r="Z47" i="9"/>
  <c r="Z43" i="9"/>
  <c r="I46" i="6"/>
  <c r="Z45" i="9"/>
  <c r="Z49" i="9"/>
  <c r="G46" i="6"/>
  <c r="O46" i="6"/>
  <c r="Q46" i="6"/>
  <c r="Y49" i="9"/>
  <c r="Y45" i="9"/>
  <c r="Y47" i="9"/>
  <c r="Y43" i="9"/>
  <c r="Z44" i="9"/>
  <c r="Z48" i="9"/>
  <c r="Y48" i="9"/>
  <c r="Y44" i="9"/>
  <c r="W46" i="6"/>
  <c r="Y34" i="9" l="1"/>
  <c r="Y46" i="9"/>
  <c r="E46" i="18" l="1"/>
</calcChain>
</file>

<file path=xl/sharedStrings.xml><?xml version="1.0" encoding="utf-8"?>
<sst xmlns="http://schemas.openxmlformats.org/spreadsheetml/2006/main" count="896" uniqueCount="70">
  <si>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</si>
  <si>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</si>
  <si>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</si>
  <si>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</si>
  <si>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</si>
  <si>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</si>
  <si>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</si>
  <si>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</si>
  <si>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</si>
  <si>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</si>
  <si>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</si>
  <si>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</si>
  <si>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</si>
  <si>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</si>
  <si>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</si>
  <si>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</si>
  <si>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</si>
  <si>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</si>
  <si>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</si>
  <si>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</si>
  <si>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</si>
  <si>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</si>
  <si>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</si>
  <si>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</si>
  <si>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</si>
  <si>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</si>
  <si>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</si>
  <si>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</si>
  <si>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</si>
  <si>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</si>
  <si>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</si>
  <si>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</si>
  <si>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</si>
  <si>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</si>
  <si>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</si>
  <si>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</si>
  <si>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</si>
  <si>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</si>
  <si>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</si>
  <si>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</si>
  <si>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</si>
  <si>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</si>
  <si>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</si>
  <si>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</si>
  <si>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</si>
  <si>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</si>
  <si>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</si>
  <si>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</si>
  <si>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</si>
  <si>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</si>
  <si>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</si>
  <si>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</si>
  <si>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</si>
  <si>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</si>
  <si>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</si>
  <si>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</si>
  <si>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</si>
  <si>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</si>
  <si>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</si>
  <si>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</si>
  <si>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</si>
  <si>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</si>
  <si>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</si>
  <si>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</si>
  <si>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</si>
  <si>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令和4年4月</t>
    <phoneticPr fontId="9"/>
  </si>
  <si>
    <t>令和4年3月</t>
    <phoneticPr fontId="9"/>
  </si>
  <si>
    <t>令和4年7月</t>
    <phoneticPr fontId="9"/>
  </si>
  <si>
    <t>令和4年8月</t>
    <phoneticPr fontId="9"/>
  </si>
  <si>
    <t>令和4年9月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</si>
</sst>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0.0_ "/>
    <numFmt numFmtId="178" formatCode="#,##0.0_ ;[Red]\-#,##0.0\ "/>
    <numFmt numFmtId="179" formatCode="#,##0;&quot;△ &quot;#,##0"/>
    <numFmt numFmtId="180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35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3" fontId="10" fillId="0" borderId="14" xfId="0" applyNumberFormat="1" applyFont="1" applyBorder="1" applyAlignment="1"/>
    <xf numFmtId="3" fontId="10" fillId="0" borderId="15" xfId="0" applyNumberFormat="1" applyFont="1" applyBorder="1" applyAlignment="1"/>
    <xf numFmtId="3" fontId="10" fillId="0" borderId="18" xfId="0" applyNumberFormat="1" applyFont="1" applyBorder="1" applyAlignment="1"/>
    <xf numFmtId="0" fontId="10" fillId="0" borderId="14" xfId="0" applyFont="1" applyBorder="1" applyAlignment="1"/>
    <xf numFmtId="3" fontId="10" fillId="0" borderId="19" xfId="0" applyNumberFormat="1" applyFont="1" applyBorder="1" applyAlignment="1"/>
    <xf numFmtId="3" fontId="10" fillId="0" borderId="24" xfId="0" applyNumberFormat="1" applyFont="1" applyBorder="1" applyAlignment="1"/>
    <xf numFmtId="0" fontId="10" fillId="0" borderId="25" xfId="0" applyFont="1" applyBorder="1" applyAlignment="1"/>
    <xf numFmtId="3" fontId="10" fillId="0" borderId="26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3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0" fontId="10" fillId="0" borderId="19" xfId="0" applyFont="1" applyBorder="1" applyAlignment="1"/>
    <xf numFmtId="0" fontId="10" fillId="0" borderId="32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1" xfId="0" applyNumberFormat="1" applyFont="1" applyBorder="1" applyAlignment="1">
      <alignment horizontal="center"/>
    </xf>
    <xf numFmtId="180" fontId="1" fillId="0" borderId="29" xfId="3" applyNumberFormat="1" applyBorder="1" applyAlignment="1">
      <alignment horizontal="center"/>
    </xf>
    <xf numFmtId="180" fontId="1" fillId="0" borderId="53" xfId="3" applyNumberFormat="1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D3AC7F-A7A5-4AF7-9D9C-101F5B373F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5AC28C-2F98-4715-9121-2825CE4097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DF2A7EE-5FB2-40AE-8F5A-DF9B24CA8E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3B95F7D-0D8F-4CD6-B20F-5E59FF689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295AFC8-B0E3-4E32-B65D-FC56069A8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7A65EA8-F208-44C7-B6E8-F164E4EB1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C761262-D53C-4A5B-8D75-A1379A7BA8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8B5D870-F440-497D-9DC0-057D931DC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5879976-C534-4657-96EC-92A09CE6F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D31749D-2BF3-4057-BD85-D13676CAE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ECA7EA0-FA2A-42DF-BB0A-25A71E6C50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CC9A024-C97C-433C-B7EF-3EB40C67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7F9C586-5D3F-4784-AF18-1A0E8EB4F4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99B8ABF-9B87-448E-B139-EF0D610D8D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C3B567E-15A0-4B11-8762-E67C1768D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32B6245-C2C9-4651-993D-B321517F2C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948CB95-A688-4589-AEAE-1295B06A25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7880DF2-427D-485B-A09B-AA49C3361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F5603C2-E53C-4EF5-BC02-37C1C3085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F399BCB-C889-457A-B7E9-7A17AF889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C8EF372-6B36-40EC-98AA-0D62A6428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4443A9F-9085-4E9A-8091-3BD4346BE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116F133-6FC4-48CD-BF83-C814B4E05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3FA5798-C228-4EEA-91FC-A351443C8D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8FC28B0-88A9-4108-B3F1-7F6657CD3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A59C532-5A8C-460C-A27E-3793F5037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20D2F18-6F62-44E2-AA9F-C7740DDA2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F6DE85E-9C6F-4825-A2C1-0CEF78412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D581583-B899-4CF7-AF95-A6BB53185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C9CC82-7E62-42B0-A8FD-11DD0BD71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1DF987F-408A-4E63-8384-55537D8D2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E5399F2-A9FA-407B-9247-DD502338B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1E059D9-5895-467C-957D-B502165C5D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FE5A08B-E40D-48F7-91FA-BE91418B1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A45C4F6-8800-4A6D-A961-7B5C63B9B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77AC55B-7E0B-4316-94FC-6D3F63116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32ADF75-2957-4228-A8E5-69041AD56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E1C1D3C-EF63-4691-8AC1-D8A60F7C56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EF2188E-7F92-40D4-896E-A5FFFAA12D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D7432A8-77B1-40BF-B786-C0AE93168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86032DC-7B4B-487E-BB70-69482A95D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203FD0DF-4DC5-4EB3-B58F-C8D8756CE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8BB01CF3-85AB-4E00-8298-4059F1D6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D08A07A-9A6C-4EA5-AF87-1107E7FD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E414255-07E0-4071-B04B-C9D99C498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0D6D803-CADF-43DE-8D21-4EAFB5279A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7F502FE-A091-4E5D-9811-5CE457B6E0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502A73E-0294-4E6B-BA50-A6607B024F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BB4FDAE-2ACB-495B-9F9F-70B7747BA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E92FDF1-204B-4442-8AC2-FBF05A9FD6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A05BA3E-7304-41A7-B2DD-CDD40B139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67F26FA-52CA-4B83-A394-684E7233A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7D2B45-190C-4C3F-9005-034022D6A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A4E02EA-AA95-407B-BF6C-4ED4C15E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E15969C-2C43-4B3C-9133-7119A5C5CF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86CF83-18E7-4DD6-89BD-49BB100FD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5B3B3E0-EF58-499D-AB7D-8AB291482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A9AF68E-9058-49C7-B6CA-0426AC814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1EA37C9-B77F-4A4C-94D5-BB529FA75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471DC1B-51A3-43E1-88C8-1C4FE1920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2A432AD-3F1D-43C9-ACD5-9F26BF9837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1527619-8FEF-420D-A957-9EF08B8F7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ACEBEA1-33BE-4398-819B-0B6DA06849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79006DC-9949-49A7-8285-DB8AD47023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D5D97708-78CA-47FF-B647-09BF85CC0C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D0866BA-010E-4CD9-9A17-B0CE0FAE25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CCF4A99-01EB-47D5-ADF1-D8FACC458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7BD1392-F78B-46CF-AD93-89408F660C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2CA149E-B79B-40DA-A1E5-4D27F82E11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A64503-B197-44E7-B0E2-FCDAB9B2B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39BEF9C-F0CE-4447-BAF1-18512C8678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FBF41E4-D663-4484-9ED5-87877C3BB0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485109-5636-497F-B036-58A12F69E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6D0FD1-A36D-41CE-9B91-45E257DBE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EA4CEC-4C38-4656-9815-FD0B8509A6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BD61C56-DDF6-4182-8DAC-66A600050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3758B84-D632-4375-B36A-61B5F1F91C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3EA2C6E-A6B0-481A-AEFB-C7CE00CB2A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6B4CEF1-98EC-4E85-95E8-99A849943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7CE5614-0395-4C17-880C-D950CF498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F078D33-19DC-45B5-B4F0-EECE80F50A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652D47D-9A41-44BF-8BDB-78FC669410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8EECD0F-CEDF-4E5A-A103-89E6D0A8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DA43F74-8CDB-4E27-81DF-49F599CD3E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418F917-ADDE-4C80-AE9F-4B7BA4FF9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7A4DD4E-3108-4AF1-8B16-B17A99835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9409690-AC34-4E83-821A-21EF73004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A5009A-D785-4732-A28E-37964A000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B2E0BEC-8E5C-4796-B9F1-3961777BE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3F6D64B-F5B6-4312-BFBC-B8DA27F7E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4436918-DA6E-427C-8843-4BA8BBDFE8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19F7A8F-6772-4E4A-9889-CB9EDED43F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7231FA0-575B-4A3A-A0D8-ED483800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37E191F-385F-4C00-BE08-01751379E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C1D0520-37C2-4DFC-801A-A0CA81B389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FBD439C-1B29-4487-8DA3-BDDF793DE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81B5515-5501-4E38-AA07-5B7295A2C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C3E25D5-DB6C-4005-A128-ED137AE6C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7495A63-CD9D-4BE3-983E-A5F91FAE4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B241793-1E6F-4044-86E0-49F45A693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B0497E-3D7C-4F6F-81DB-B7D2D2DCB8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A1AB5D6A-A542-48D2-91A4-5D4250FCB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6837F21-4E8D-431D-90B1-BACED460C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7A49183-23D4-4505-8663-0BC66087E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BF3E2-D571-40D8-B75B-022B0F0A20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9BD5AB9-E252-41DB-B5FC-C0BCD788A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3BF51C6-1299-46B2-94F9-10F10B86D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87B20D6-352D-4432-B1AC-92FCCFE5B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B0BD955-E452-4E49-BDFC-8370FBDD2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0C32395-E687-4D49-8BD8-9CB3676DC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F779AAF-6492-4232-870E-EBF4A27715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C402C84-08ED-4CED-B03E-162DA7090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102090A-A55C-4E7F-B332-BE818207C9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96C68DF-1974-459F-BFBE-6E0FE6DC4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CF0743-02B9-4F0E-BC74-5B5EEF58F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D3CDE62-1F42-4927-8F01-4FDFA47DF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2FACE2E-3DB6-41E3-9962-FCBF21C5EA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C9D8E52-D264-4565-BEAE-0E8523C47F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724F9F3-7DCE-40E9-A538-17210EB8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C90E29B-CB6E-41DF-BA49-DD15F13753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356C7F2-716D-4D7D-AEC2-E996B9B6D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BC8A40E-8ACD-4874-B912-5E764E33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758445-49D5-407C-A2B2-90B14F1E8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6B01A4-542C-4B4C-A721-5A32BD145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0841506-1CCB-491B-9BE8-760658C15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5292035-601A-459E-B3A8-8EE2735F8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5D969E0-F488-4880-9A16-0492ADD24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97A673D-6309-4A84-8510-36997CF181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31537A4-A392-49AA-9724-E2DFC758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A444E16-55A8-4A2E-86E8-9230043A17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BAD25F4-EB87-4902-BC91-7458029715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B376062B-86DC-4D7A-A968-FA6E46870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37B1198-6342-4C6E-B342-6E9E03A75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83ECB50-E929-4A6D-9350-54A7C5185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4D62AF-BD8B-406B-8536-29CE32E9C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91CFEF-0F8C-4B17-99CE-F8B154B9D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B7AAC35-AC25-4B8D-9A93-7AE9508CD3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345D576-9180-438B-B2AB-0C878A360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A9C3843-5F76-44FF-A275-A89B31B5A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544D425-9FC0-494A-807C-390550757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CD41E46-4477-48F1-82C1-B52E7EC77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A4D7110B-85CD-4E3F-A565-CC1D1AAF0A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9C4DD28-9A9E-444B-A6DD-FBCC94D68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EC8BBC8-1485-4A7F-9239-EA68861EE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D3D4750-4DB1-4DCB-A930-AA49DD6E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91ECA7C-EE8C-4F6B-9A12-5DB8BEBBC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B2945CA-DAFB-4B1E-8539-AFC919D73B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0D2E63F-F86E-498D-AB40-FA7EEFC4CC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629F0A5-20BE-443B-BAA3-CDABD7296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0EF5ADD-FE14-4125-A91C-CD5B598220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0601E5E-9964-4FAA-B4EA-BD4D8F7A4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9FCF54-F471-43FE-B4A6-F48FE13B6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BE5EBF3-1954-4E60-8FDB-685DE1BB8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64DA9-66D4-469E-A09F-B10286A3F8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F0B3FB5-7265-44E7-BAB8-328272D2C6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320F971-E35A-4E9D-93F9-76D0A91534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6ED9530-9264-4E90-8C20-7C3E1B12D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BCE208-EF84-42A9-9686-95EA6DC48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E5C2C3C5-BDE1-4C22-86DF-C8FB02754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67055E8-884E-4249-BD61-DA5212BA6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D919554-FD32-4317-BCF0-574220FC49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8F8B96-43CA-4896-8739-2A1B52A5D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DE3D327-FA81-4715-92A7-AD4C0741F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2624A81-AA2B-4CB3-AD43-F84140196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B0A3ABD-1A61-49A5-82C1-68DF23FF5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745FC8E-9CCE-4F5B-8A5B-C34366CA9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9D9351A-0F93-47B5-A942-AB1A92CB3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C08BAB1-5CB9-430B-8CCA-FDFFFEF25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2074D8-1E5D-498F-8D8E-BA4C5512CB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572544C-F9B8-489F-A8D5-2EE6821C3C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08C6F59-43B9-4315-9EC2-D5E06672D1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599FC77-D5ED-4B13-BC75-F5968C39C0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E7BE471-7AD8-4EBD-88DD-538EED9336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C66C60E-C53A-4C00-B8A9-8C3ACB53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3D83678-2CDE-4DFA-B73E-D45EAA72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3674C54-21C5-49FC-BBCD-3653B0B2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F1180B7-D846-4C33-8F09-B02D2DDAA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5EBC8-84C9-454C-8185-614C896066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CF40384-51E3-4C53-8C63-BA3BD2140D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C548C1C6-17B2-4EC3-AAF4-2496FA83F5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91D639D-C13E-44E8-882F-F1155026C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7E83926-3D4A-4F40-9AFC-5546B780CC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75609EA-EBD8-4C02-BF9F-8BA1AD053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13B84E2-2107-42D0-AA5C-1FAD6788F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73CA96A-2416-4350-8DF4-DE97CDC60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F797ABB3-1B12-4B0E-B0E8-5B8F2E8AB5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78564F5-DAB8-4843-929B-7665A71EC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B9B1377-3709-48D5-9657-CEE64A2D57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20A92BC-F411-466B-884C-021E1E6E04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C9C5157-E7F3-49B2-95AC-B14F680A06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90AE50B-FDE9-42BC-B961-606FA51938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695FE71-5910-4282-AC87-0F6C8CE12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CBD5075-C616-4B97-B16B-9DF513EBE6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859B9F-EFDC-4CCA-A26D-F4E1C9A55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F4C976-09BC-4EED-8137-D6B420601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410DC8A-33FD-43B3-A334-FA247B0E7A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7C33911-AD4A-4802-A14D-061996D30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774810B-B892-4937-8BA7-0A4DCE9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062F1F-3768-45BA-B2E7-827C52A46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9B64468-B7F0-4786-860E-C12853E39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9AA03FE-BC28-4D93-9E09-86A2778A4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01177B8-99D9-4379-AC1D-753EB4B2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B147C04-ED13-428E-BA8F-F31C544E29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93D46001-097A-473A-B6C7-7BA44839C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9B561BE-2D9D-45C3-8D98-6FC3351EE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FA69B84-20E9-49B4-AE5C-ECAFB99FF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79EB266-26BF-4343-9602-E819914707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6E74933-7EA9-435F-8069-ED2B73D55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C4D8A9E-D5FC-471A-BB02-6548744F7F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158297-75DC-43DE-922B-FA844D2AA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D0BAD46-F56F-4695-9433-678812B6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540DC9ED-FF07-44A8-82F8-40B6B663A5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7D7A50C-AE14-4ED7-99BA-CE0F28181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D7C9DFA-752A-40EE-BAEE-8C8EB4F45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C43D040-38C3-426C-8424-255569A0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F1CB556-3B6A-46E2-89FA-A88C36201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7155ABC-1864-4AC6-8F20-7430D0A4D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2B42F1D-40F4-4208-AB22-7D85A72CE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4F611A8-5824-4F85-AB27-479A28C595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CF85E8-0A83-4DA4-AB72-596848538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D64A4FD-B2D3-447C-8876-881FE1A09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BAA1CB-7322-440C-9F5E-CEB1EDF32C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63760D-50AF-4E08-9F62-7424C71F81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A73C659-F688-455D-99B9-D159F78BF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7F2613-88BF-44F6-AA2D-014518E082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7A715F-6238-4911-998B-2C5CE6C64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72686ED-E3EF-4C86-886C-D5225CF63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98DB293-8B13-4FFE-981C-A97F7A5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73EFC8-9EEC-47FE-9A0E-CC682B3CD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82D30AF-CFFF-4ADC-B16D-EE6F86A04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E9CCD62-6792-498A-9AF5-2C8564BDE0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6CA6F0B-07CC-4920-AF2C-91D4ABFA1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4082BAC-38B3-4F39-9248-BAE3668D2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A724E21-03E4-44D4-8898-2EAA65062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B73E026-5C0C-4BFF-B104-994FCE7D6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8BC723F-B2B6-49DE-8299-D735F2155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984A92FE-BE09-451D-9AF7-5627DE483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2EE81BA-5B9F-4308-814E-3844F43A7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1641EA-162A-4E0A-A1F5-F4F214DC0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62E7EBA5-8441-4B4D-93F0-34EA81F86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FC7DCEF-0B93-42AB-A2C1-467207FF1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B943CD0-587E-4177-8853-5ABF4F772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4EBBCE40-14DE-4BBF-932F-A9628A5FAB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645D9D9-3928-4762-B8BA-0748FBBE1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6D7AE73-ABF1-4198-92D1-D1320A26E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662FD5A-82E1-4A0F-9A34-CB1F6DDE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C4864EB6-C250-4475-9759-576D7F663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7DEBA8F-39AF-41CB-877E-5932B60023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17B7F8A-6C7D-4CC7-925D-38133A168E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8DFC6E1-5D38-43DD-8F07-3BFA69143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C1D838F-9B7D-45DB-B149-9846A2E51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BC9FC12-A2D2-4F72-BBC0-F2E0AD4F5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01354BC-1E4C-44C2-9ACF-9B4B418864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4114E51-4D2D-465D-9359-9BA7A6768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C67F114-62D4-438C-BF53-F2AC05442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BB41F9-4B0B-4E5D-BFFC-BA925A5E9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2DA072B-DCE3-49F7-966A-611A97D98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E95292D-4387-4309-BE10-228298C49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6F47E76-D62F-4414-9030-62CE6A1AEB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7B80C1-AD81-4A70-998D-E3F51AF2E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173DEE3-D754-4E08-9C70-445B6C3B5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01E2F3C-97EC-4F96-A834-710EC195C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D5F42AF-0B5D-43C4-B75F-AB3DCC1DFF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75B36B7-6E81-426D-B6F3-CB8F26A75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68C770D-D96D-46E0-BFA4-14EC2AC27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3D154D1-B857-4D86-BCC4-75C0E9DBA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BF9B64-CAB7-444E-8C19-E10094831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9DCBC3E-A84C-44DF-AD86-F73D64D6C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1D86883-6BFA-42A2-A1A9-A4B59A575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6BAB3F9-1470-4027-A9FD-D3D28DC11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06A1286-AA25-47DB-8BB9-5949C8C9C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C3840E4-6915-4485-B28A-77C97A1E3D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C9DBDC7-0EA1-4FDF-AED7-42463FFAE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D0360D-D029-4A33-AACB-8359D21E94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F5802D-FEB0-4AF6-8FA8-D845EBE56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ED6A301-D12D-4DC1-86B5-64CD93A072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B998B7A-9DDA-47F5-8549-26769FDA31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5DB7459-EF7E-4420-BA20-2E36DDC45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BC9B363-6B01-4EB8-BAC3-B4FFF5C38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BF4219-3B0B-4DDB-9263-709C7B2BD5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032F0B0-73EE-4565-9DE0-F59877923D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FC0D23-6066-4DA6-9285-5451879A7C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7012D12-C10A-4418-B876-61BC5D668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868F83A-63D8-4C87-ABDA-309BF4758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9345165-C65B-4A2C-8DBD-9977A79B5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7BA2762-E07D-4E69-9957-8490D96A6B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B268B12-FEEA-401C-990C-39FA35C5A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AF23854-35C0-435A-A71B-88E61D4BA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561DFB1-5569-4AC5-80AF-564F71E2F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31F398-AC18-4F2F-91C8-66B00F499A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4C06633-AA4F-4AA9-BA09-974DEB957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5A16B14-DE59-4812-90D9-134236DEB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76CFD70-10D7-403C-805A-F3C1849A3D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73A5D6B-27B2-461E-9D88-F476F744C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FE1DF71-76F3-4211-9572-1A6AEFB3F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0EC2A8-607F-433C-9A91-2FF2185D6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147CB8-E955-4CEF-B1EA-56F759C9AD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E9D2332-93DE-4D60-A7FA-EF00287767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BD67D5-3418-4595-94E3-F4038F970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3CC1045-CDD3-4B85-B5C4-A42A7F83F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G18" sqref="G18"/>
    </sheetView>
  </sheetViews>
  <sheetFormatPr defaultRowHeight="13.5" x14ac:dyDescent="0.15"/>
  <cols>
    <col min="1" max="1" width="2.625" style="178" customWidth="1"/>
    <col min="2" max="2" width="3.125" style="178" customWidth="1"/>
    <col min="3" max="3" width="12.625" style="178" customWidth="1"/>
    <col min="4" max="4" width="7.25" style="178" customWidth="1"/>
    <col min="5" max="5" width="7.625" style="178" customWidth="1"/>
    <col min="6" max="6" width="10.125" style="178" customWidth="1"/>
    <col min="7" max="7" width="7.625" style="178" customWidth="1"/>
    <col min="8" max="8" width="10.125" style="178" customWidth="1"/>
    <col min="9" max="9" width="7.625" style="178" customWidth="1"/>
    <col min="10" max="10" width="10.125" style="178" customWidth="1"/>
    <col min="11" max="11" width="7.625" style="178" customWidth="1"/>
    <col min="12" max="12" width="10.125" style="178" customWidth="1"/>
    <col min="13" max="13" width="7.625" style="178" customWidth="1"/>
    <col min="14" max="14" width="10.125" style="178" customWidth="1"/>
    <col min="15" max="15" width="7.625" style="178" customWidth="1"/>
    <col min="16" max="16" width="10.125" style="178" customWidth="1"/>
    <col min="17" max="17" width="8.125" style="178" customWidth="1"/>
    <col min="18" max="18" width="11.125" style="178" customWidth="1"/>
    <col min="19" max="19" width="8.125" style="178" customWidth="1"/>
    <col min="20" max="20" width="11.125" style="178" customWidth="1"/>
    <col min="21" max="21" width="8.125" style="178" customWidth="1"/>
    <col min="22" max="22" width="11.125" style="178" customWidth="1"/>
    <col min="23" max="23" width="7.625" style="178" customWidth="1"/>
    <col min="24" max="24" width="10.5" style="178" bestFit="1" customWidth="1"/>
    <col min="25" max="25" width="8.625" style="178" customWidth="1"/>
    <col min="26" max="26" width="11.625" style="178" customWidth="1"/>
    <col min="27" max="16384" width="9" style="178"/>
  </cols>
  <sheetData>
    <row r="1" spans="1:26" ht="29.25" thickBot="1" x14ac:dyDescent="0.35">
      <c r="A1" s="222" t="s">
        <v>69</v>
      </c>
      <c r="B1" s="223"/>
      <c r="C1" s="223"/>
      <c r="D1" s="223"/>
      <c r="E1" s="224" t="s">
        <v>0</v>
      </c>
      <c r="F1" s="225"/>
      <c r="G1" s="225"/>
      <c r="H1" s="225"/>
      <c r="J1" s="226" t="s">
        <v>1</v>
      </c>
      <c r="K1" s="223"/>
      <c r="L1" s="1" t="s">
        <v>2</v>
      </c>
      <c r="M1" s="1" t="s">
        <v>3</v>
      </c>
      <c r="N1" s="1" t="s">
        <v>4</v>
      </c>
      <c r="O1" s="226" t="s">
        <v>5</v>
      </c>
      <c r="P1" s="223"/>
      <c r="Q1" s="223"/>
      <c r="R1" s="1"/>
      <c r="S1" s="1"/>
      <c r="T1" s="1"/>
      <c r="V1" s="1"/>
      <c r="W1" s="1"/>
      <c r="X1" s="177" t="s">
        <v>6</v>
      </c>
      <c r="Y1" s="1"/>
      <c r="Z1" s="1"/>
    </row>
    <row r="2" spans="1:26" x14ac:dyDescent="0.15">
      <c r="A2" s="4"/>
      <c r="B2" s="5"/>
      <c r="C2" s="5"/>
      <c r="D2" s="6"/>
      <c r="E2" s="227" t="s">
        <v>7</v>
      </c>
      <c r="F2" s="228"/>
      <c r="G2" s="215" t="s">
        <v>8</v>
      </c>
      <c r="H2" s="215"/>
      <c r="I2" s="213" t="s">
        <v>9</v>
      </c>
      <c r="J2" s="214"/>
      <c r="K2" s="215" t="s">
        <v>10</v>
      </c>
      <c r="L2" s="215"/>
      <c r="M2" s="213" t="s">
        <v>11</v>
      </c>
      <c r="N2" s="214"/>
      <c r="O2" s="215" t="s">
        <v>12</v>
      </c>
      <c r="P2" s="215"/>
      <c r="Q2" s="213" t="s">
        <v>13</v>
      </c>
      <c r="R2" s="214"/>
      <c r="S2" s="215" t="s">
        <v>14</v>
      </c>
      <c r="T2" s="215"/>
      <c r="U2" s="213" t="s">
        <v>15</v>
      </c>
      <c r="V2" s="214"/>
      <c r="W2" s="215" t="s">
        <v>16</v>
      </c>
      <c r="X2" s="215"/>
      <c r="Y2" s="216" t="s">
        <v>17</v>
      </c>
      <c r="Z2" s="217"/>
    </row>
    <row r="3" spans="1:26" ht="18.75" x14ac:dyDescent="0.2">
      <c r="A3" s="7"/>
      <c r="C3" s="220"/>
      <c r="D3" s="221"/>
      <c r="E3" s="210" t="s">
        <v>53</v>
      </c>
      <c r="F3" s="211"/>
      <c r="G3" s="212" t="s">
        <v>54</v>
      </c>
      <c r="H3" s="212"/>
      <c r="I3" s="210" t="s">
        <v>55</v>
      </c>
      <c r="J3" s="211"/>
      <c r="K3" s="212" t="s">
        <v>56</v>
      </c>
      <c r="L3" s="212"/>
      <c r="M3" s="210" t="s">
        <v>57</v>
      </c>
      <c r="N3" s="211"/>
      <c r="O3" s="212">
        <v>26</v>
      </c>
      <c r="P3" s="212"/>
      <c r="Q3" s="210" t="s">
        <v>58</v>
      </c>
      <c r="R3" s="211"/>
      <c r="S3" s="212" t="s">
        <v>59</v>
      </c>
      <c r="T3" s="212"/>
      <c r="U3" s="210" t="s">
        <v>60</v>
      </c>
      <c r="V3" s="211"/>
      <c r="W3" s="212">
        <v>40</v>
      </c>
      <c r="X3" s="212"/>
      <c r="Y3" s="218"/>
      <c r="Z3" s="219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76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9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182"/>
      <c r="D6" s="179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80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183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81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176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9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182"/>
      <c r="D9" s="179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80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183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81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182"/>
      <c r="D12" s="180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80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183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76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9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182"/>
      <c r="D15" s="179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80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183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176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9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182"/>
      <c r="D18" s="179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183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82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176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182"/>
      <c r="D21" s="179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183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f>(E20+E21)/(E22+E41)*100</f>
        <v>55.41173845123857</v>
      </c>
      <c r="F23" s="207"/>
      <c r="G23" s="206">
        <f>(G20+G21)/(G22+G41)*100</f>
        <v>81.427174975562082</v>
      </c>
      <c r="H23" s="207"/>
      <c r="I23" s="206">
        <f>(I20+I21)/(I22+I41)*100</f>
        <v>104.74144317676692</v>
      </c>
      <c r="J23" s="207"/>
      <c r="K23" s="206">
        <f>(K20+K21)/(K22+K41)*100</f>
        <v>38.765308672831793</v>
      </c>
      <c r="L23" s="207"/>
      <c r="M23" s="206">
        <f>(M20+M21)/(M22+M41)*100</f>
        <v>41.497801461407533</v>
      </c>
      <c r="N23" s="207"/>
      <c r="O23" s="206">
        <f>(O20+O21)/(O22+O41)*100</f>
        <v>87.349097076723538</v>
      </c>
      <c r="P23" s="207"/>
      <c r="Q23" s="206">
        <f>(Q20+Q21)/(Q22+Q41)*100</f>
        <v>45.260178959938493</v>
      </c>
      <c r="R23" s="207"/>
      <c r="S23" s="206">
        <f>(S20+S21)/(S22+S41)*100</f>
        <v>184.84571428571428</v>
      </c>
      <c r="T23" s="207"/>
      <c r="U23" s="206">
        <f>(U20+U21)/(U22+U41)*100</f>
        <v>74.630480167014611</v>
      </c>
      <c r="V23" s="207"/>
      <c r="W23" s="206">
        <f>(W20+W21)/(W22+W41)*100</f>
        <v>89.950282719249202</v>
      </c>
      <c r="X23" s="207"/>
      <c r="Y23" s="206">
        <f>(Y20+Y21)/(Y22+Y41)*100</f>
        <v>80.091749959534852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f>F22/E22*1000</f>
        <v>176002.98762270596</v>
      </c>
      <c r="F24" s="209"/>
      <c r="G24" s="202">
        <f>H22/G22*1000</f>
        <v>427144.68371467025</v>
      </c>
      <c r="H24" s="203"/>
      <c r="I24" s="204">
        <f>J22/I22*1000</f>
        <v>1225846.2230215827</v>
      </c>
      <c r="J24" s="205"/>
      <c r="K24" s="202">
        <f>L22/K22*1000</f>
        <v>167612.40053050398</v>
      </c>
      <c r="L24" s="203"/>
      <c r="M24" s="204">
        <f>N22/M22*1000</f>
        <v>191677.89459245393</v>
      </c>
      <c r="N24" s="205"/>
      <c r="O24" s="202">
        <f>P22/O22*1000</f>
        <v>267479.06129880639</v>
      </c>
      <c r="P24" s="203"/>
      <c r="Q24" s="204">
        <f>R22/Q22*1000</f>
        <v>178886.70732726209</v>
      </c>
      <c r="R24" s="205"/>
      <c r="S24" s="202">
        <f>T22/S22*1000</f>
        <v>80690.845404458712</v>
      </c>
      <c r="T24" s="203"/>
      <c r="U24" s="204">
        <f>V22/U22*1000</f>
        <v>343619.06269791006</v>
      </c>
      <c r="V24" s="205"/>
      <c r="W24" s="202">
        <f>X22/W22*1000</f>
        <v>259568.38903603234</v>
      </c>
      <c r="X24" s="203"/>
      <c r="Y24" s="204">
        <f>Z22/Y22*1000</f>
        <v>212150.97933533939</v>
      </c>
      <c r="Z24" s="205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85"/>
      <c r="E26" s="52"/>
      <c r="F26" s="185"/>
      <c r="G26" s="52"/>
      <c r="H26" s="185"/>
      <c r="I26" s="52"/>
      <c r="J26" s="185"/>
      <c r="K26" s="52"/>
      <c r="L26" s="185"/>
      <c r="M26" s="52"/>
      <c r="N26" s="185"/>
      <c r="O26" s="52"/>
      <c r="P26" s="185"/>
      <c r="Q26" s="52"/>
      <c r="R26" s="185"/>
      <c r="S26" s="52"/>
      <c r="T26" s="185"/>
      <c r="U26" s="52"/>
      <c r="V26" s="185"/>
      <c r="W26" s="52"/>
      <c r="X26" s="185"/>
      <c r="Y26" s="52"/>
      <c r="Z26" s="53"/>
    </row>
    <row r="27" spans="1:28" ht="18.95" customHeight="1" x14ac:dyDescent="0.15">
      <c r="A27" s="22"/>
      <c r="B27" s="199" t="s">
        <v>42</v>
      </c>
      <c r="C27" s="4" t="s">
        <v>43</v>
      </c>
      <c r="D27" s="54" t="s">
        <v>21</v>
      </c>
      <c r="E27" s="146">
        <v>2077</v>
      </c>
      <c r="F27" s="147">
        <v>348977</v>
      </c>
      <c r="G27" s="162">
        <v>698</v>
      </c>
      <c r="H27" s="148">
        <v>216600</v>
      </c>
      <c r="I27" s="146">
        <v>3389</v>
      </c>
      <c r="J27" s="147">
        <v>6128023</v>
      </c>
      <c r="K27" s="150">
        <v>1822</v>
      </c>
      <c r="L27" s="148">
        <v>2443552</v>
      </c>
      <c r="M27" s="146">
        <v>6582</v>
      </c>
      <c r="N27" s="147">
        <v>1337035</v>
      </c>
      <c r="O27" s="150">
        <v>5004</v>
      </c>
      <c r="P27" s="148">
        <v>1676049</v>
      </c>
      <c r="Q27" s="146">
        <v>30228</v>
      </c>
      <c r="R27" s="147">
        <v>5855142</v>
      </c>
      <c r="S27" s="150">
        <v>46011</v>
      </c>
      <c r="T27" s="148">
        <v>10133759</v>
      </c>
      <c r="U27" s="146">
        <v>3768</v>
      </c>
      <c r="V27" s="147">
        <v>1010006</v>
      </c>
      <c r="W27" s="146">
        <v>7211</v>
      </c>
      <c r="X27" s="148">
        <v>1345774</v>
      </c>
      <c r="Y27" s="158">
        <v>106790</v>
      </c>
      <c r="Z27" s="159">
        <v>30494917</v>
      </c>
    </row>
    <row r="28" spans="1:28" ht="18.95" customHeight="1" x14ac:dyDescent="0.15">
      <c r="A28" s="22"/>
      <c r="B28" s="200"/>
      <c r="C28" s="7"/>
      <c r="D28" s="57" t="s">
        <v>22</v>
      </c>
      <c r="E28" s="154">
        <v>1208</v>
      </c>
      <c r="F28" s="155">
        <v>98828</v>
      </c>
      <c r="G28" s="152">
        <v>700</v>
      </c>
      <c r="H28" s="153">
        <v>226248</v>
      </c>
      <c r="I28" s="154">
        <v>3658</v>
      </c>
      <c r="J28" s="155">
        <v>7318754</v>
      </c>
      <c r="K28" s="156">
        <v>1062</v>
      </c>
      <c r="L28" s="153">
        <v>1958028</v>
      </c>
      <c r="M28" s="154">
        <v>9965</v>
      </c>
      <c r="N28" s="155">
        <v>1539913</v>
      </c>
      <c r="O28" s="156">
        <v>4891</v>
      </c>
      <c r="P28" s="153">
        <v>1676821</v>
      </c>
      <c r="Q28" s="154">
        <v>29791</v>
      </c>
      <c r="R28" s="155">
        <v>5670592</v>
      </c>
      <c r="S28" s="156">
        <v>46465</v>
      </c>
      <c r="T28" s="153">
        <v>10033001</v>
      </c>
      <c r="U28" s="154">
        <v>2954</v>
      </c>
      <c r="V28" s="155">
        <v>1195606</v>
      </c>
      <c r="W28" s="154">
        <v>7928</v>
      </c>
      <c r="X28" s="153">
        <v>1532951</v>
      </c>
      <c r="Y28" s="157">
        <v>108622</v>
      </c>
      <c r="Z28" s="151">
        <v>31250742</v>
      </c>
    </row>
    <row r="29" spans="1:28" ht="18.95" customHeight="1" thickBot="1" x14ac:dyDescent="0.2">
      <c r="A29" s="22"/>
      <c r="B29" s="200"/>
      <c r="C29" s="7"/>
      <c r="D29" s="57" t="s">
        <v>24</v>
      </c>
      <c r="E29" s="157">
        <v>3245</v>
      </c>
      <c r="F29" s="151">
        <v>608148</v>
      </c>
      <c r="G29" s="163">
        <v>870</v>
      </c>
      <c r="H29" s="161">
        <v>394345</v>
      </c>
      <c r="I29" s="157">
        <v>2102</v>
      </c>
      <c r="J29" s="151">
        <v>999881</v>
      </c>
      <c r="K29" s="160">
        <v>2456</v>
      </c>
      <c r="L29" s="161">
        <v>3275821</v>
      </c>
      <c r="M29" s="157">
        <v>16130</v>
      </c>
      <c r="N29" s="151">
        <v>2971330</v>
      </c>
      <c r="O29" s="160">
        <v>4520</v>
      </c>
      <c r="P29" s="161">
        <v>1199444</v>
      </c>
      <c r="Q29" s="157">
        <v>57643</v>
      </c>
      <c r="R29" s="151">
        <v>9851674</v>
      </c>
      <c r="S29" s="160">
        <v>30522</v>
      </c>
      <c r="T29" s="161">
        <v>2578321</v>
      </c>
      <c r="U29" s="157">
        <v>5942</v>
      </c>
      <c r="V29" s="151">
        <v>2290277</v>
      </c>
      <c r="W29" s="157">
        <v>8673</v>
      </c>
      <c r="X29" s="161">
        <v>1930305</v>
      </c>
      <c r="Y29" s="157">
        <v>132103</v>
      </c>
      <c r="Z29" s="151">
        <v>26099546</v>
      </c>
    </row>
    <row r="30" spans="1:28" ht="18.95" customHeight="1" thickBot="1" x14ac:dyDescent="0.2">
      <c r="A30" s="22" t="s">
        <v>29</v>
      </c>
      <c r="B30" s="200"/>
      <c r="C30" s="7"/>
      <c r="D30" s="60" t="s">
        <v>44</v>
      </c>
      <c r="E30" s="196">
        <v>58.4</v>
      </c>
      <c r="F30" s="197"/>
      <c r="G30" s="196">
        <v>80.3</v>
      </c>
      <c r="H30" s="197"/>
      <c r="I30" s="196">
        <v>157.5</v>
      </c>
      <c r="J30" s="197"/>
      <c r="K30" s="196">
        <v>69.5</v>
      </c>
      <c r="L30" s="197"/>
      <c r="M30" s="196">
        <v>46.4</v>
      </c>
      <c r="N30" s="197"/>
      <c r="O30" s="196">
        <v>110.8</v>
      </c>
      <c r="P30" s="197"/>
      <c r="Q30" s="196">
        <v>52.3</v>
      </c>
      <c r="R30" s="197"/>
      <c r="S30" s="196">
        <v>150.4</v>
      </c>
      <c r="T30" s="197"/>
      <c r="U30" s="196">
        <v>60.7</v>
      </c>
      <c r="V30" s="197"/>
      <c r="W30" s="196">
        <v>83.8</v>
      </c>
      <c r="X30" s="197"/>
      <c r="Y30" s="196">
        <v>81.5</v>
      </c>
      <c r="Z30" s="198"/>
    </row>
    <row r="31" spans="1:28" ht="18.95" customHeight="1" x14ac:dyDescent="0.15">
      <c r="A31" s="22"/>
      <c r="B31" s="200"/>
      <c r="C31" s="4" t="s">
        <v>45</v>
      </c>
      <c r="D31" s="176" t="s">
        <v>21</v>
      </c>
      <c r="E31" s="94">
        <f>E20-E27</f>
        <v>-733</v>
      </c>
      <c r="F31" s="95">
        <f t="shared" ref="F31:Z33" si="5">F20-F27</f>
        <v>-183026</v>
      </c>
      <c r="G31" s="96">
        <f t="shared" si="5"/>
        <v>503</v>
      </c>
      <c r="H31" s="97">
        <f t="shared" si="5"/>
        <v>205391</v>
      </c>
      <c r="I31" s="94">
        <f t="shared" si="5"/>
        <v>1219</v>
      </c>
      <c r="J31" s="95">
        <f t="shared" si="5"/>
        <v>340922</v>
      </c>
      <c r="K31" s="96">
        <f t="shared" si="5"/>
        <v>535</v>
      </c>
      <c r="L31" s="97">
        <f t="shared" si="5"/>
        <v>2065676</v>
      </c>
      <c r="M31" s="94">
        <f t="shared" si="5"/>
        <v>648.1279999999997</v>
      </c>
      <c r="N31" s="95">
        <f t="shared" si="5"/>
        <v>103999</v>
      </c>
      <c r="O31" s="96">
        <f t="shared" si="5"/>
        <v>-695</v>
      </c>
      <c r="P31" s="97">
        <f t="shared" si="5"/>
        <v>-260979</v>
      </c>
      <c r="Q31" s="94">
        <f t="shared" si="5"/>
        <v>-3846</v>
      </c>
      <c r="R31" s="95">
        <f t="shared" si="5"/>
        <v>-794790</v>
      </c>
      <c r="S31" s="96">
        <f t="shared" si="5"/>
        <v>5524</v>
      </c>
      <c r="T31" s="97">
        <f t="shared" si="5"/>
        <v>-1458858</v>
      </c>
      <c r="U31" s="94">
        <f t="shared" si="5"/>
        <v>1029</v>
      </c>
      <c r="V31" s="95">
        <f t="shared" si="5"/>
        <v>354860</v>
      </c>
      <c r="W31" s="96">
        <f t="shared" si="5"/>
        <v>85.256000000000313</v>
      </c>
      <c r="X31" s="97">
        <f t="shared" si="5"/>
        <v>399249</v>
      </c>
      <c r="Y31" s="94">
        <f t="shared" si="5"/>
        <v>4269.3840000000055</v>
      </c>
      <c r="Z31" s="95">
        <f t="shared" si="5"/>
        <v>772444</v>
      </c>
    </row>
    <row r="32" spans="1:28" ht="18.95" customHeight="1" x14ac:dyDescent="0.15">
      <c r="A32" s="22" t="s">
        <v>46</v>
      </c>
      <c r="B32" s="200"/>
      <c r="C32" s="7"/>
      <c r="D32" s="179" t="s">
        <v>22</v>
      </c>
      <c r="E32" s="98">
        <f t="shared" ref="E32:T33" si="6">E21-E28</f>
        <v>-69</v>
      </c>
      <c r="F32" s="99">
        <f t="shared" si="6"/>
        <v>10325</v>
      </c>
      <c r="G32" s="100">
        <f t="shared" si="6"/>
        <v>598</v>
      </c>
      <c r="H32" s="101">
        <f t="shared" si="6"/>
        <v>242317</v>
      </c>
      <c r="I32" s="98">
        <f t="shared" si="6"/>
        <v>-1197</v>
      </c>
      <c r="J32" s="99">
        <f t="shared" si="6"/>
        <v>-2759527</v>
      </c>
      <c r="K32" s="100">
        <f t="shared" si="6"/>
        <v>1234</v>
      </c>
      <c r="L32" s="101">
        <f t="shared" si="6"/>
        <v>11806762</v>
      </c>
      <c r="M32" s="98">
        <f t="shared" si="6"/>
        <v>-1802.8000000000002</v>
      </c>
      <c r="N32" s="99">
        <f t="shared" si="6"/>
        <v>29922</v>
      </c>
      <c r="O32" s="100">
        <f t="shared" si="6"/>
        <v>-445</v>
      </c>
      <c r="P32" s="101">
        <f t="shared" si="6"/>
        <v>-163371</v>
      </c>
      <c r="Q32" s="98">
        <f t="shared" si="6"/>
        <v>-837</v>
      </c>
      <c r="R32" s="99">
        <f t="shared" si="6"/>
        <v>-285314</v>
      </c>
      <c r="S32" s="100">
        <f t="shared" si="6"/>
        <v>7131</v>
      </c>
      <c r="T32" s="101">
        <f t="shared" si="6"/>
        <v>-1248614</v>
      </c>
      <c r="U32" s="98">
        <f t="shared" si="5"/>
        <v>1186</v>
      </c>
      <c r="V32" s="99">
        <f t="shared" si="5"/>
        <v>-95031</v>
      </c>
      <c r="W32" s="100">
        <f t="shared" si="5"/>
        <v>-529.82399999999961</v>
      </c>
      <c r="X32" s="101">
        <f t="shared" si="5"/>
        <v>175587</v>
      </c>
      <c r="Y32" s="98">
        <f t="shared" si="5"/>
        <v>5268.3760000000038</v>
      </c>
      <c r="Z32" s="99">
        <f t="shared" si="5"/>
        <v>7713056</v>
      </c>
    </row>
    <row r="33" spans="1:38" ht="18.95" customHeight="1" x14ac:dyDescent="0.15">
      <c r="A33" s="22"/>
      <c r="B33" s="200"/>
      <c r="C33" s="7"/>
      <c r="D33" s="179" t="s">
        <v>24</v>
      </c>
      <c r="E33" s="98">
        <f t="shared" si="6"/>
        <v>-902</v>
      </c>
      <c r="F33" s="99">
        <f t="shared" si="5"/>
        <v>-195773</v>
      </c>
      <c r="G33" s="100">
        <f t="shared" si="5"/>
        <v>616</v>
      </c>
      <c r="H33" s="101">
        <f t="shared" si="5"/>
        <v>240392</v>
      </c>
      <c r="I33" s="98">
        <f t="shared" si="5"/>
        <v>2346</v>
      </c>
      <c r="J33" s="99">
        <f t="shared" si="5"/>
        <v>4452683</v>
      </c>
      <c r="K33" s="100">
        <f t="shared" si="5"/>
        <v>3576</v>
      </c>
      <c r="L33" s="101">
        <f t="shared" si="5"/>
        <v>-2264783</v>
      </c>
      <c r="M33" s="98">
        <f t="shared" si="5"/>
        <v>1949.9200000000019</v>
      </c>
      <c r="N33" s="99">
        <f t="shared" si="5"/>
        <v>494191</v>
      </c>
      <c r="O33" s="100">
        <f t="shared" si="5"/>
        <v>423</v>
      </c>
      <c r="P33" s="101">
        <f t="shared" si="5"/>
        <v>122705</v>
      </c>
      <c r="Q33" s="98">
        <f t="shared" si="5"/>
        <v>2202</v>
      </c>
      <c r="R33" s="99">
        <f t="shared" si="5"/>
        <v>853801</v>
      </c>
      <c r="S33" s="100">
        <f t="shared" si="5"/>
        <v>-3115</v>
      </c>
      <c r="T33" s="101">
        <f t="shared" si="5"/>
        <v>-366827</v>
      </c>
      <c r="U33" s="98">
        <f t="shared" si="5"/>
        <v>374</v>
      </c>
      <c r="V33" s="99">
        <f t="shared" si="5"/>
        <v>-119979</v>
      </c>
      <c r="W33" s="100">
        <f t="shared" si="5"/>
        <v>-555.82899999999881</v>
      </c>
      <c r="X33" s="101">
        <f t="shared" si="5"/>
        <v>176656</v>
      </c>
      <c r="Y33" s="98">
        <f t="shared" si="5"/>
        <v>6914.0910000000149</v>
      </c>
      <c r="Z33" s="99">
        <f t="shared" si="5"/>
        <v>3393066</v>
      </c>
    </row>
    <row r="34" spans="1:38" ht="18.95" customHeight="1" thickBot="1" x14ac:dyDescent="0.2">
      <c r="A34" s="22" t="s">
        <v>47</v>
      </c>
      <c r="B34" s="200"/>
      <c r="C34" s="61"/>
      <c r="D34" s="28" t="s">
        <v>44</v>
      </c>
      <c r="E34" s="190">
        <f>+E23-E30</f>
        <v>-2.9882615487614288</v>
      </c>
      <c r="F34" s="189"/>
      <c r="G34" s="194">
        <f t="shared" ref="G34" si="7">+G23-G30</f>
        <v>1.1271749755620846</v>
      </c>
      <c r="H34" s="195"/>
      <c r="I34" s="190">
        <f t="shared" ref="I34" si="8">+I23-I30</f>
        <v>-52.758556823233079</v>
      </c>
      <c r="J34" s="189"/>
      <c r="K34" s="194">
        <f t="shared" ref="K34" si="9">+K23-K30</f>
        <v>-30.734691327168207</v>
      </c>
      <c r="L34" s="195"/>
      <c r="M34" s="190">
        <f t="shared" ref="M34" si="10">+M23-M30</f>
        <v>-4.9021985385924651</v>
      </c>
      <c r="N34" s="189"/>
      <c r="O34" s="194">
        <f t="shared" ref="O34" si="11">+O23-O30</f>
        <v>-23.450902923276459</v>
      </c>
      <c r="P34" s="195"/>
      <c r="Q34" s="190">
        <f t="shared" ref="Q34" si="12">+Q23-Q30</f>
        <v>-7.0398210400615042</v>
      </c>
      <c r="R34" s="189"/>
      <c r="S34" s="194">
        <f t="shared" ref="S34" si="13">+S23-S30</f>
        <v>34.445714285714274</v>
      </c>
      <c r="T34" s="195"/>
      <c r="U34" s="190">
        <f t="shared" ref="U34" si="14">+U23-U30</f>
        <v>13.930480167014608</v>
      </c>
      <c r="V34" s="189"/>
      <c r="W34" s="194">
        <f t="shared" ref="W34" si="15">+W23-W30</f>
        <v>6.1502827192492049</v>
      </c>
      <c r="X34" s="195"/>
      <c r="Y34" s="190">
        <f t="shared" ref="Y34" si="16">+Y23-Y30</f>
        <v>-1.4082500404651483</v>
      </c>
      <c r="Z34" s="189"/>
    </row>
    <row r="35" spans="1:38" ht="18.95" customHeight="1" x14ac:dyDescent="0.15">
      <c r="A35" s="22"/>
      <c r="B35" s="200"/>
      <c r="C35" s="7" t="s">
        <v>48</v>
      </c>
      <c r="D35" s="62" t="s">
        <v>21</v>
      </c>
      <c r="E35" s="63">
        <f t="shared" ref="E35:Z37" si="17">E20/E27*100</f>
        <v>64.708714492055847</v>
      </c>
      <c r="F35" s="64">
        <f t="shared" si="17"/>
        <v>47.553563701905851</v>
      </c>
      <c r="G35" s="65">
        <f t="shared" si="17"/>
        <v>172.06303724928367</v>
      </c>
      <c r="H35" s="66">
        <f t="shared" si="17"/>
        <v>194.82502308402584</v>
      </c>
      <c r="I35" s="63">
        <f t="shared" si="17"/>
        <v>135.96931248155798</v>
      </c>
      <c r="J35" s="64">
        <f t="shared" si="17"/>
        <v>105.56332768333279</v>
      </c>
      <c r="K35" s="65">
        <f t="shared" si="17"/>
        <v>129.36333699231614</v>
      </c>
      <c r="L35" s="66">
        <f t="shared" si="17"/>
        <v>184.53579052133944</v>
      </c>
      <c r="M35" s="63">
        <f t="shared" si="17"/>
        <v>109.84697660285627</v>
      </c>
      <c r="N35" s="64">
        <f t="shared" si="17"/>
        <v>107.77833041019869</v>
      </c>
      <c r="O35" s="65">
        <f t="shared" si="17"/>
        <v>86.111111111111114</v>
      </c>
      <c r="P35" s="66">
        <f t="shared" si="17"/>
        <v>84.428915861051792</v>
      </c>
      <c r="Q35" s="63">
        <f t="shared" si="17"/>
        <v>87.276697102024613</v>
      </c>
      <c r="R35" s="64">
        <f t="shared" si="17"/>
        <v>86.425777547325069</v>
      </c>
      <c r="S35" s="65">
        <f t="shared" si="17"/>
        <v>112.00582469409488</v>
      </c>
      <c r="T35" s="66">
        <f t="shared" si="17"/>
        <v>85.603979727562105</v>
      </c>
      <c r="U35" s="63">
        <f t="shared" si="17"/>
        <v>127.30891719745223</v>
      </c>
      <c r="V35" s="64">
        <f t="shared" si="17"/>
        <v>135.1344447458728</v>
      </c>
      <c r="W35" s="65">
        <f t="shared" si="17"/>
        <v>101.18230481209265</v>
      </c>
      <c r="X35" s="66">
        <f t="shared" si="17"/>
        <v>129.6668682854625</v>
      </c>
      <c r="Y35" s="63">
        <f t="shared" si="17"/>
        <v>103.99792489933515</v>
      </c>
      <c r="Z35" s="64">
        <f t="shared" si="17"/>
        <v>102.53302542190883</v>
      </c>
    </row>
    <row r="36" spans="1:38" ht="18.95" customHeight="1" x14ac:dyDescent="0.15">
      <c r="A36" s="22" t="s">
        <v>49</v>
      </c>
      <c r="B36" s="200"/>
      <c r="C36" s="7" t="s">
        <v>62</v>
      </c>
      <c r="D36" s="60" t="s">
        <v>22</v>
      </c>
      <c r="E36" s="67">
        <f t="shared" si="17"/>
        <v>94.288079470198667</v>
      </c>
      <c r="F36" s="68">
        <f t="shared" si="17"/>
        <v>110.44744404419799</v>
      </c>
      <c r="G36" s="69">
        <f t="shared" si="17"/>
        <v>185.42857142857144</v>
      </c>
      <c r="H36" s="70">
        <f t="shared" si="17"/>
        <v>207.10238322548707</v>
      </c>
      <c r="I36" s="67">
        <f t="shared" si="17"/>
        <v>67.277200656096227</v>
      </c>
      <c r="J36" s="68">
        <f t="shared" si="17"/>
        <v>62.295125645704175</v>
      </c>
      <c r="K36" s="69">
        <f t="shared" si="17"/>
        <v>216.19585687382298</v>
      </c>
      <c r="L36" s="70">
        <f t="shared" si="17"/>
        <v>702.99250061796863</v>
      </c>
      <c r="M36" s="67">
        <f t="shared" si="17"/>
        <v>81.908680381334662</v>
      </c>
      <c r="N36" s="68">
        <f t="shared" si="17"/>
        <v>101.94309678533789</v>
      </c>
      <c r="O36" s="69">
        <f t="shared" si="17"/>
        <v>90.901656103046406</v>
      </c>
      <c r="P36" s="70">
        <f t="shared" si="17"/>
        <v>90.25709959500746</v>
      </c>
      <c r="Q36" s="67">
        <f t="shared" si="17"/>
        <v>97.190426638917799</v>
      </c>
      <c r="R36" s="68">
        <f t="shared" si="17"/>
        <v>94.968532386036586</v>
      </c>
      <c r="S36" s="69">
        <f t="shared" si="17"/>
        <v>115.34703540299149</v>
      </c>
      <c r="T36" s="70">
        <f t="shared" si="17"/>
        <v>87.554929975587555</v>
      </c>
      <c r="U36" s="67">
        <f t="shared" si="17"/>
        <v>140.14895057549086</v>
      </c>
      <c r="V36" s="68">
        <f t="shared" si="17"/>
        <v>92.051645776284161</v>
      </c>
      <c r="W36" s="69">
        <f t="shared" si="17"/>
        <v>93.317053481331996</v>
      </c>
      <c r="X36" s="70">
        <f t="shared" si="17"/>
        <v>111.45418216237832</v>
      </c>
      <c r="Y36" s="67">
        <f t="shared" si="17"/>
        <v>104.85019241037728</v>
      </c>
      <c r="Z36" s="68">
        <f t="shared" si="17"/>
        <v>124.68119316974938</v>
      </c>
    </row>
    <row r="37" spans="1:38" ht="18.95" customHeight="1" thickBot="1" x14ac:dyDescent="0.2">
      <c r="A37" s="22"/>
      <c r="B37" s="201"/>
      <c r="C37" s="61"/>
      <c r="D37" s="47" t="s">
        <v>24</v>
      </c>
      <c r="E37" s="71">
        <f t="shared" si="17"/>
        <v>72.203389830508485</v>
      </c>
      <c r="F37" s="72">
        <f t="shared" si="17"/>
        <v>67.808329551359208</v>
      </c>
      <c r="G37" s="73">
        <f t="shared" si="17"/>
        <v>170.80459770114942</v>
      </c>
      <c r="H37" s="74">
        <f t="shared" si="17"/>
        <v>160.95981944743815</v>
      </c>
      <c r="I37" s="71">
        <f t="shared" si="17"/>
        <v>211.60799238820172</v>
      </c>
      <c r="J37" s="72">
        <f t="shared" si="17"/>
        <v>545.32129323389483</v>
      </c>
      <c r="K37" s="73">
        <f t="shared" si="17"/>
        <v>245.6026058631922</v>
      </c>
      <c r="L37" s="74">
        <f t="shared" si="17"/>
        <v>30.863652195892264</v>
      </c>
      <c r="M37" s="71">
        <f t="shared" si="17"/>
        <v>112.08877867327962</v>
      </c>
      <c r="N37" s="72">
        <f t="shared" si="17"/>
        <v>116.63197961855465</v>
      </c>
      <c r="O37" s="73">
        <f t="shared" si="17"/>
        <v>109.35840707964601</v>
      </c>
      <c r="P37" s="74">
        <f t="shared" si="17"/>
        <v>110.23015663924285</v>
      </c>
      <c r="Q37" s="71">
        <f t="shared" si="17"/>
        <v>103.82006488211925</v>
      </c>
      <c r="R37" s="72">
        <f t="shared" si="17"/>
        <v>108.66655758199065</v>
      </c>
      <c r="S37" s="73">
        <f t="shared" si="17"/>
        <v>89.794246772819605</v>
      </c>
      <c r="T37" s="74">
        <f t="shared" si="17"/>
        <v>85.772640412113148</v>
      </c>
      <c r="U37" s="71">
        <f t="shared" si="17"/>
        <v>106.29417704476607</v>
      </c>
      <c r="V37" s="72">
        <f t="shared" si="17"/>
        <v>94.761376025694716</v>
      </c>
      <c r="W37" s="73">
        <f t="shared" si="17"/>
        <v>93.591271762942469</v>
      </c>
      <c r="X37" s="74">
        <f t="shared" si="17"/>
        <v>109.15171436638251</v>
      </c>
      <c r="Y37" s="71">
        <f t="shared" si="17"/>
        <v>105.23386372754595</v>
      </c>
      <c r="Z37" s="72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1" t="s">
        <v>51</v>
      </c>
      <c r="C39" s="12" t="s">
        <v>43</v>
      </c>
      <c r="D39" s="175" t="s">
        <v>21</v>
      </c>
      <c r="E39" s="13">
        <f>+'(令和4年8月)'!E20</f>
        <v>1022</v>
      </c>
      <c r="F39" s="14">
        <f>+'(令和4年8月)'!F20</f>
        <v>75371</v>
      </c>
      <c r="G39" s="13">
        <f>+'(令和4年8月)'!G20</f>
        <v>1301</v>
      </c>
      <c r="H39" s="14">
        <f>+'(令和4年8月)'!H20</f>
        <v>478156</v>
      </c>
      <c r="I39" s="13">
        <f>+'(令和4年8月)'!I20</f>
        <v>1687</v>
      </c>
      <c r="J39" s="14">
        <f>+'(令和4年8月)'!J20</f>
        <v>3726724</v>
      </c>
      <c r="K39" s="13">
        <f>+'(令和4年8月)'!K20</f>
        <v>2169</v>
      </c>
      <c r="L39" s="14">
        <f>+'(令和4年8月)'!L20</f>
        <v>2608364</v>
      </c>
      <c r="M39" s="13">
        <f>+'(令和4年8月)'!M20</f>
        <v>8601.1280000000006</v>
      </c>
      <c r="N39" s="14">
        <f>+'(令和4年8月)'!N20</f>
        <v>978431</v>
      </c>
      <c r="O39" s="13">
        <f>+'(令和4年8月)'!O20</f>
        <v>4814</v>
      </c>
      <c r="P39" s="14">
        <f>+'(令和4年8月)'!P20</f>
        <v>1518289</v>
      </c>
      <c r="Q39" s="13">
        <f>+'(令和4年8月)'!Q20</f>
        <v>26153</v>
      </c>
      <c r="R39" s="14">
        <f>+'(令和4年8月)'!R20</f>
        <v>5133186</v>
      </c>
      <c r="S39" s="25">
        <f>+'(令和4年8月)'!S20</f>
        <v>52718</v>
      </c>
      <c r="T39" s="26">
        <f>+'(令和4年8月)'!T20</f>
        <v>9123027</v>
      </c>
      <c r="U39" s="13">
        <f>+'(令和4年8月)'!U20</f>
        <v>3934</v>
      </c>
      <c r="V39" s="14">
        <f>+'(令和4年8月)'!V20</f>
        <v>962733</v>
      </c>
      <c r="W39" s="13">
        <f>+'(令和4年8月)'!W20</f>
        <v>7635</v>
      </c>
      <c r="X39" s="14">
        <f>+'(令和4年8月)'!X20</f>
        <v>1604967</v>
      </c>
      <c r="Y39" s="55">
        <f>+'(令和4年8月)'!Y20</f>
        <v>110034.128</v>
      </c>
      <c r="Z39" s="56">
        <f>+'(令和4年8月)'!Z20</f>
        <v>26209248</v>
      </c>
    </row>
    <row r="40" spans="1:38" ht="18.95" customHeight="1" x14ac:dyDescent="0.15">
      <c r="A40" s="22"/>
      <c r="B40" s="192"/>
      <c r="C40" s="22"/>
      <c r="D40" s="180" t="s">
        <v>22</v>
      </c>
      <c r="E40" s="27">
        <f>+'(令和4年8月)'!E21</f>
        <v>960</v>
      </c>
      <c r="F40" s="21">
        <f>+'(令和4年8月)'!F21</f>
        <v>72117</v>
      </c>
      <c r="G40" s="27">
        <f>+'(令和4年8月)'!G21</f>
        <v>1231</v>
      </c>
      <c r="H40" s="21">
        <f>+'(令和4年8月)'!H21</f>
        <v>450223</v>
      </c>
      <c r="I40" s="27">
        <f>+'(令和4年8月)'!I21</f>
        <v>1622</v>
      </c>
      <c r="J40" s="21">
        <f>+'(令和4年8月)'!J21</f>
        <v>3175606</v>
      </c>
      <c r="K40" s="27">
        <f>+'(令和4年8月)'!K21</f>
        <v>1617</v>
      </c>
      <c r="L40" s="21">
        <f>+'(令和4年8月)'!L21</f>
        <v>2673125</v>
      </c>
      <c r="M40" s="27">
        <f>+'(令和4年8月)'!M21</f>
        <v>6661.16</v>
      </c>
      <c r="N40" s="21">
        <f>+'(令和4年8月)'!N21</f>
        <v>1049322</v>
      </c>
      <c r="O40" s="27">
        <f>+'(令和4年8月)'!O21</f>
        <v>4685</v>
      </c>
      <c r="P40" s="21">
        <f>+'(令和4年8月)'!P21</f>
        <v>1427946</v>
      </c>
      <c r="Q40" s="27">
        <f>+'(令和4年8月)'!Q21</f>
        <v>25005</v>
      </c>
      <c r="R40" s="21">
        <f>+'(令和4年8月)'!R21</f>
        <v>4829513</v>
      </c>
      <c r="S40" s="25">
        <f>+'(令和4年8月)'!S21</f>
        <v>53780</v>
      </c>
      <c r="T40" s="26">
        <f>+'(令和4年8月)'!T21</f>
        <v>9168755</v>
      </c>
      <c r="U40" s="27">
        <f>+'(令和4年8月)'!U21</f>
        <v>3187</v>
      </c>
      <c r="V40" s="21">
        <f>+'(令和4年8月)'!V21</f>
        <v>1160687</v>
      </c>
      <c r="W40" s="27">
        <f>+'(令和4年8月)'!W21</f>
        <v>7380</v>
      </c>
      <c r="X40" s="21">
        <f>+'(令和4年8月)'!X21</f>
        <v>1550201</v>
      </c>
      <c r="Y40" s="58">
        <f>+'(令和4年8月)'!Y21</f>
        <v>106128.16</v>
      </c>
      <c r="Z40" s="59">
        <f>+'(令和4年8月)'!Z21</f>
        <v>25557495</v>
      </c>
    </row>
    <row r="41" spans="1:38" ht="18.95" customHeight="1" x14ac:dyDescent="0.15">
      <c r="A41" s="22" t="s">
        <v>52</v>
      </c>
      <c r="B41" s="192"/>
      <c r="C41" s="22"/>
      <c r="D41" s="180" t="s">
        <v>24</v>
      </c>
      <c r="E41" s="27">
        <f>+'(令和4年8月)'!E22</f>
        <v>2138</v>
      </c>
      <c r="F41" s="21">
        <f>+'(令和4年8月)'!F22</f>
        <v>355577</v>
      </c>
      <c r="G41" s="27">
        <f>+'(令和4年8月)'!G22</f>
        <v>1583</v>
      </c>
      <c r="H41" s="21">
        <f>+'(令和4年8月)'!H22</f>
        <v>681311</v>
      </c>
      <c r="I41" s="27">
        <f>+'(令和4年8月)'!I22</f>
        <v>2301</v>
      </c>
      <c r="J41" s="21">
        <f>+'(令和4年8月)'!J22</f>
        <v>3542846</v>
      </c>
      <c r="K41" s="27">
        <f>+'(令和4年8月)'!K22</f>
        <v>5971</v>
      </c>
      <c r="L41" s="21">
        <f>+'(令和4年8月)'!L22</f>
        <v>10266600</v>
      </c>
      <c r="M41" s="27">
        <f>+'(令和4年8月)'!M22</f>
        <v>19011.992000000002</v>
      </c>
      <c r="N41" s="21">
        <f>+'(令和4年8月)'!N22</f>
        <v>3594322</v>
      </c>
      <c r="O41" s="27">
        <f>+'(令和4年8月)'!O22</f>
        <v>5080</v>
      </c>
      <c r="P41" s="21">
        <f>+'(令和4年8月)'!P22</f>
        <v>1420529</v>
      </c>
      <c r="Q41" s="27">
        <f>+'(令和4年8月)'!Q22</f>
        <v>62417</v>
      </c>
      <c r="R41" s="21">
        <f>+'(令和4年8月)'!R22</f>
        <v>11030401</v>
      </c>
      <c r="S41" s="25">
        <f>+'(令和4年8月)'!S22</f>
        <v>29468</v>
      </c>
      <c r="T41" s="26">
        <f>+'(令和4年8月)'!T22</f>
        <v>2320980</v>
      </c>
      <c r="U41" s="27">
        <f>+'(令和4年8月)'!U22</f>
        <v>5659</v>
      </c>
      <c r="V41" s="21">
        <f>+'(令和4年8月)'!V22</f>
        <v>1906007</v>
      </c>
      <c r="W41" s="27">
        <f>+'(令和4年8月)'!W22</f>
        <v>8219</v>
      </c>
      <c r="X41" s="21">
        <f>+'(令和4年8月)'!X22</f>
        <v>2070476</v>
      </c>
      <c r="Y41" s="58">
        <f>+'(令和4年8月)'!Y22</f>
        <v>141847.992</v>
      </c>
      <c r="Z41" s="59">
        <f>+'(令和4年8月)'!Z22</f>
        <v>37189049</v>
      </c>
    </row>
    <row r="42" spans="1:38" ht="18.95" customHeight="1" thickBot="1" x14ac:dyDescent="0.2">
      <c r="A42" s="22"/>
      <c r="B42" s="192"/>
      <c r="C42" s="22"/>
      <c r="D42" s="181" t="s">
        <v>44</v>
      </c>
      <c r="E42" s="188">
        <f>+(E39+E40)/(E41+'(令和4年8月)'!E41)*100</f>
        <v>47.033697199810156</v>
      </c>
      <c r="F42" s="189"/>
      <c r="G42" s="188">
        <f>+(G39+G40)/(G41+'(令和4年8月)'!G41)*100</f>
        <v>81.782945736434115</v>
      </c>
      <c r="H42" s="189"/>
      <c r="I42" s="188">
        <f>+(I39+I40)/(I41+'(令和4年8月)'!I41)*100</f>
        <v>72.933656601278372</v>
      </c>
      <c r="J42" s="189"/>
      <c r="K42" s="188">
        <f>+(K39+K40)/(K41+'(令和4年8月)'!K41)*100</f>
        <v>33.239683933274804</v>
      </c>
      <c r="L42" s="189"/>
      <c r="M42" s="188">
        <f>+(M39+M40)/(M41+'(令和4年8月)'!M41)*100</f>
        <v>42.296533733939143</v>
      </c>
      <c r="N42" s="189"/>
      <c r="O42" s="188">
        <f>+(O39+O40)/(O41+'(令和4年8月)'!O41)*100</f>
        <v>94.696441032798333</v>
      </c>
      <c r="P42" s="189"/>
      <c r="Q42" s="188">
        <f>+(Q39+Q40)/(Q41+'(令和4年8月)'!Q41)*100</f>
        <v>41.361188816842649</v>
      </c>
      <c r="R42" s="189"/>
      <c r="S42" s="188">
        <f>+(S39+S40)/(S41+'(令和4年8月)'!S41)*100</f>
        <v>177.50258341944732</v>
      </c>
      <c r="T42" s="189"/>
      <c r="U42" s="188">
        <f>+(U39+U40)/(U41+'(令和4年8月)'!U41)*100</f>
        <v>67.363541765206705</v>
      </c>
      <c r="V42" s="189"/>
      <c r="W42" s="188">
        <f>+(W39+W40)/(W41+'(令和4年8月)'!W41)*100</f>
        <v>92.782549589074961</v>
      </c>
      <c r="X42" s="189"/>
      <c r="Y42" s="188">
        <f>+(Y39+Y40)/(Y41+'(令和4年8月)'!Y41)*100</f>
        <v>77.258756795667793</v>
      </c>
      <c r="Z42" s="189"/>
    </row>
    <row r="43" spans="1:38" ht="18.95" customHeight="1" x14ac:dyDescent="0.15">
      <c r="A43" s="22"/>
      <c r="B43" s="192"/>
      <c r="C43" s="12" t="s">
        <v>45</v>
      </c>
      <c r="D43" s="175" t="s">
        <v>21</v>
      </c>
      <c r="E43" s="94">
        <f t="shared" ref="E43:Z46" si="18">E20-E39</f>
        <v>322</v>
      </c>
      <c r="F43" s="97">
        <f t="shared" si="18"/>
        <v>90580</v>
      </c>
      <c r="G43" s="94">
        <f t="shared" si="18"/>
        <v>-100</v>
      </c>
      <c r="H43" s="95">
        <f t="shared" si="18"/>
        <v>-56165</v>
      </c>
      <c r="I43" s="96">
        <f t="shared" si="18"/>
        <v>2921</v>
      </c>
      <c r="J43" s="97">
        <f t="shared" si="18"/>
        <v>2742221</v>
      </c>
      <c r="K43" s="94">
        <f t="shared" si="18"/>
        <v>188</v>
      </c>
      <c r="L43" s="95">
        <f t="shared" si="18"/>
        <v>1900864</v>
      </c>
      <c r="M43" s="96">
        <f t="shared" si="18"/>
        <v>-1371.0000000000009</v>
      </c>
      <c r="N43" s="97">
        <f t="shared" si="18"/>
        <v>462603</v>
      </c>
      <c r="O43" s="94">
        <f t="shared" si="18"/>
        <v>-505</v>
      </c>
      <c r="P43" s="95">
        <f t="shared" si="18"/>
        <v>-103219</v>
      </c>
      <c r="Q43" s="96">
        <f t="shared" si="18"/>
        <v>229</v>
      </c>
      <c r="R43" s="97">
        <f t="shared" si="18"/>
        <v>-72834</v>
      </c>
      <c r="S43" s="94">
        <f t="shared" si="18"/>
        <v>-1183</v>
      </c>
      <c r="T43" s="95">
        <f t="shared" si="18"/>
        <v>-448126</v>
      </c>
      <c r="U43" s="96">
        <f t="shared" si="18"/>
        <v>863</v>
      </c>
      <c r="V43" s="97">
        <f t="shared" si="18"/>
        <v>402133</v>
      </c>
      <c r="W43" s="94">
        <f t="shared" si="18"/>
        <v>-338.74399999999969</v>
      </c>
      <c r="X43" s="95">
        <f t="shared" si="18"/>
        <v>140056</v>
      </c>
      <c r="Y43" s="94">
        <f t="shared" si="18"/>
        <v>1025.2560000000085</v>
      </c>
      <c r="Z43" s="95">
        <f t="shared" si="18"/>
        <v>5058113</v>
      </c>
    </row>
    <row r="44" spans="1:38" ht="18.95" customHeight="1" x14ac:dyDescent="0.15">
      <c r="A44" s="22"/>
      <c r="B44" s="192"/>
      <c r="C44" s="22"/>
      <c r="D44" s="180" t="s">
        <v>22</v>
      </c>
      <c r="E44" s="98">
        <f t="shared" si="18"/>
        <v>179</v>
      </c>
      <c r="F44" s="101">
        <f t="shared" si="18"/>
        <v>37036</v>
      </c>
      <c r="G44" s="98">
        <f t="shared" si="18"/>
        <v>67</v>
      </c>
      <c r="H44" s="99">
        <f t="shared" si="18"/>
        <v>18342</v>
      </c>
      <c r="I44" s="100">
        <f t="shared" si="18"/>
        <v>839</v>
      </c>
      <c r="J44" s="101">
        <f t="shared" si="18"/>
        <v>1383621</v>
      </c>
      <c r="K44" s="98">
        <f t="shared" si="18"/>
        <v>679</v>
      </c>
      <c r="L44" s="99">
        <f t="shared" si="18"/>
        <v>11091665</v>
      </c>
      <c r="M44" s="100">
        <f t="shared" si="18"/>
        <v>1501.04</v>
      </c>
      <c r="N44" s="101">
        <f t="shared" si="18"/>
        <v>520513</v>
      </c>
      <c r="O44" s="98">
        <f t="shared" si="18"/>
        <v>-239</v>
      </c>
      <c r="P44" s="99">
        <f t="shared" si="18"/>
        <v>85504</v>
      </c>
      <c r="Q44" s="100">
        <f t="shared" si="18"/>
        <v>3949</v>
      </c>
      <c r="R44" s="101">
        <f t="shared" si="18"/>
        <v>555765</v>
      </c>
      <c r="S44" s="98">
        <f t="shared" si="18"/>
        <v>-184</v>
      </c>
      <c r="T44" s="99">
        <f t="shared" si="18"/>
        <v>-384368</v>
      </c>
      <c r="U44" s="100">
        <f t="shared" si="18"/>
        <v>953</v>
      </c>
      <c r="V44" s="101">
        <f t="shared" si="18"/>
        <v>-60112</v>
      </c>
      <c r="W44" s="98">
        <f t="shared" si="18"/>
        <v>18.176000000000386</v>
      </c>
      <c r="X44" s="99">
        <f t="shared" si="18"/>
        <v>158337</v>
      </c>
      <c r="Y44" s="98">
        <f t="shared" si="18"/>
        <v>7762.2160000000003</v>
      </c>
      <c r="Z44" s="99">
        <f t="shared" si="18"/>
        <v>13406303</v>
      </c>
    </row>
    <row r="45" spans="1:38" ht="18.95" customHeight="1" x14ac:dyDescent="0.15">
      <c r="A45" s="22"/>
      <c r="B45" s="192"/>
      <c r="C45" s="22"/>
      <c r="D45" s="180" t="s">
        <v>24</v>
      </c>
      <c r="E45" s="98">
        <f t="shared" si="18"/>
        <v>205</v>
      </c>
      <c r="F45" s="101">
        <f t="shared" si="18"/>
        <v>56798</v>
      </c>
      <c r="G45" s="98">
        <f t="shared" si="18"/>
        <v>-97</v>
      </c>
      <c r="H45" s="99">
        <f t="shared" si="18"/>
        <v>-46574</v>
      </c>
      <c r="I45" s="100">
        <f t="shared" si="18"/>
        <v>2147</v>
      </c>
      <c r="J45" s="101">
        <f t="shared" si="18"/>
        <v>1909718</v>
      </c>
      <c r="K45" s="98">
        <f t="shared" si="18"/>
        <v>61</v>
      </c>
      <c r="L45" s="99">
        <f t="shared" si="18"/>
        <v>-9255562</v>
      </c>
      <c r="M45" s="100">
        <f t="shared" si="18"/>
        <v>-932.07200000000012</v>
      </c>
      <c r="N45" s="101">
        <f t="shared" si="18"/>
        <v>-128801</v>
      </c>
      <c r="O45" s="98">
        <f t="shared" si="18"/>
        <v>-137</v>
      </c>
      <c r="P45" s="99">
        <f t="shared" si="18"/>
        <v>-98380</v>
      </c>
      <c r="Q45" s="100">
        <f t="shared" si="18"/>
        <v>-2572</v>
      </c>
      <c r="R45" s="101">
        <f t="shared" si="18"/>
        <v>-324926</v>
      </c>
      <c r="S45" s="98">
        <f t="shared" si="18"/>
        <v>-2061</v>
      </c>
      <c r="T45" s="99">
        <f t="shared" si="18"/>
        <v>-109486</v>
      </c>
      <c r="U45" s="100">
        <f t="shared" si="18"/>
        <v>657</v>
      </c>
      <c r="V45" s="101">
        <f t="shared" si="18"/>
        <v>264291</v>
      </c>
      <c r="W45" s="98">
        <f t="shared" si="18"/>
        <v>-101.82899999999881</v>
      </c>
      <c r="X45" s="99">
        <f t="shared" si="18"/>
        <v>36485</v>
      </c>
      <c r="Y45" s="98">
        <f t="shared" si="18"/>
        <v>-2830.9009999999835</v>
      </c>
      <c r="Z45" s="99">
        <f t="shared" si="18"/>
        <v>-7696437</v>
      </c>
    </row>
    <row r="46" spans="1:38" ht="18.95" customHeight="1" thickBot="1" x14ac:dyDescent="0.2">
      <c r="A46" s="22"/>
      <c r="B46" s="192"/>
      <c r="C46" s="46"/>
      <c r="D46" s="181" t="s">
        <v>44</v>
      </c>
      <c r="E46" s="188">
        <f>E23-E42</f>
        <v>8.3780412514284137</v>
      </c>
      <c r="F46" s="189"/>
      <c r="G46" s="188">
        <f>G23-G42</f>
        <v>-0.35577076087203352</v>
      </c>
      <c r="H46" s="189"/>
      <c r="I46" s="188">
        <f>I23-I42</f>
        <v>31.807786575488549</v>
      </c>
      <c r="J46" s="189"/>
      <c r="K46" s="188">
        <f>K23-K42</f>
        <v>5.5256247395569886</v>
      </c>
      <c r="L46" s="189"/>
      <c r="M46" s="188">
        <f>M23-M42</f>
        <v>-0.79873227253160906</v>
      </c>
      <c r="N46" s="189"/>
      <c r="O46" s="188">
        <f t="shared" si="18"/>
        <v>-7.3473439560747948</v>
      </c>
      <c r="P46" s="189"/>
      <c r="Q46" s="188">
        <f t="shared" si="18"/>
        <v>3.898990143095844</v>
      </c>
      <c r="R46" s="189"/>
      <c r="S46" s="188">
        <f t="shared" si="18"/>
        <v>7.3431308662669608</v>
      </c>
      <c r="T46" s="189"/>
      <c r="U46" s="188">
        <f t="shared" si="18"/>
        <v>7.2669384018079057</v>
      </c>
      <c r="V46" s="189"/>
      <c r="W46" s="188">
        <f t="shared" si="18"/>
        <v>-2.8322668698257587</v>
      </c>
      <c r="X46" s="189"/>
      <c r="Y46" s="188">
        <f t="shared" si="18"/>
        <v>2.8329931638670587</v>
      </c>
      <c r="Z46" s="189"/>
      <c r="AA46" s="186"/>
      <c r="AB46" s="187"/>
      <c r="AC46" s="186"/>
      <c r="AD46" s="187"/>
      <c r="AE46" s="186"/>
      <c r="AF46" s="187"/>
      <c r="AG46" s="184"/>
      <c r="AH46" s="185"/>
      <c r="AI46" s="184"/>
      <c r="AJ46" s="185"/>
      <c r="AK46" s="184"/>
      <c r="AL46" s="185"/>
    </row>
    <row r="47" spans="1:38" ht="18.95" customHeight="1" x14ac:dyDescent="0.15">
      <c r="A47" s="22"/>
      <c r="B47" s="192"/>
      <c r="C47" s="22" t="s">
        <v>48</v>
      </c>
      <c r="D47" s="54" t="s">
        <v>21</v>
      </c>
      <c r="E47" s="75">
        <f t="shared" ref="E47:Z49" si="19">E20/E39*100</f>
        <v>131.50684931506848</v>
      </c>
      <c r="F47" s="76">
        <f t="shared" si="19"/>
        <v>220.17884862878296</v>
      </c>
      <c r="G47" s="75">
        <f t="shared" si="19"/>
        <v>92.313604919292843</v>
      </c>
      <c r="H47" s="77">
        <f t="shared" si="19"/>
        <v>88.253833476940585</v>
      </c>
      <c r="I47" s="78">
        <f t="shared" si="19"/>
        <v>273.14759928867812</v>
      </c>
      <c r="J47" s="76">
        <f t="shared" si="19"/>
        <v>173.58261572362215</v>
      </c>
      <c r="K47" s="75">
        <f t="shared" si="19"/>
        <v>108.6675887505763</v>
      </c>
      <c r="L47" s="77">
        <f t="shared" si="19"/>
        <v>172.87571826631557</v>
      </c>
      <c r="M47" s="78">
        <f t="shared" si="19"/>
        <v>84.060230239568568</v>
      </c>
      <c r="N47" s="76">
        <f t="shared" si="19"/>
        <v>147.28008413470138</v>
      </c>
      <c r="O47" s="75">
        <f t="shared" si="19"/>
        <v>89.509763190693818</v>
      </c>
      <c r="P47" s="77">
        <f t="shared" si="19"/>
        <v>93.20162366980199</v>
      </c>
      <c r="Q47" s="78">
        <f t="shared" si="19"/>
        <v>100.87561656406533</v>
      </c>
      <c r="R47" s="76">
        <f t="shared" si="19"/>
        <v>98.581115120317094</v>
      </c>
      <c r="S47" s="75">
        <f t="shared" si="19"/>
        <v>97.755984673166665</v>
      </c>
      <c r="T47" s="77">
        <f t="shared" si="19"/>
        <v>95.087968061477852</v>
      </c>
      <c r="U47" s="78">
        <f t="shared" si="19"/>
        <v>121.93695983731571</v>
      </c>
      <c r="V47" s="76">
        <f t="shared" si="19"/>
        <v>141.76994036768241</v>
      </c>
      <c r="W47" s="75">
        <f t="shared" si="19"/>
        <v>95.563274394237069</v>
      </c>
      <c r="X47" s="77">
        <f t="shared" si="19"/>
        <v>108.72640995110802</v>
      </c>
      <c r="Y47" s="75">
        <f t="shared" si="19"/>
        <v>100.93176182574919</v>
      </c>
      <c r="Z47" s="77">
        <f t="shared" si="19"/>
        <v>119.29896271728208</v>
      </c>
    </row>
    <row r="48" spans="1:38" ht="18.95" customHeight="1" x14ac:dyDescent="0.15">
      <c r="A48" s="22"/>
      <c r="B48" s="192"/>
      <c r="C48" s="22"/>
      <c r="D48" s="57" t="s">
        <v>22</v>
      </c>
      <c r="E48" s="67">
        <f t="shared" si="19"/>
        <v>118.64583333333334</v>
      </c>
      <c r="F48" s="70">
        <f t="shared" si="19"/>
        <v>151.35543630489343</v>
      </c>
      <c r="G48" s="67">
        <f t="shared" si="19"/>
        <v>105.44272948822095</v>
      </c>
      <c r="H48" s="68">
        <f t="shared" si="19"/>
        <v>104.07398111602473</v>
      </c>
      <c r="I48" s="69">
        <f t="shared" si="19"/>
        <v>151.72626387176325</v>
      </c>
      <c r="J48" s="70">
        <f t="shared" si="19"/>
        <v>143.57029807853996</v>
      </c>
      <c r="K48" s="67">
        <f t="shared" si="19"/>
        <v>141.99134199134201</v>
      </c>
      <c r="L48" s="68">
        <f t="shared" si="19"/>
        <v>514.9325227963526</v>
      </c>
      <c r="M48" s="69">
        <f t="shared" si="19"/>
        <v>122.53421326015288</v>
      </c>
      <c r="N48" s="70">
        <f t="shared" si="19"/>
        <v>149.6046971282409</v>
      </c>
      <c r="O48" s="67">
        <f t="shared" si="19"/>
        <v>94.898612593383135</v>
      </c>
      <c r="P48" s="68">
        <f t="shared" si="19"/>
        <v>105.98790150327812</v>
      </c>
      <c r="Q48" s="69">
        <f t="shared" si="19"/>
        <v>115.79284143171367</v>
      </c>
      <c r="R48" s="70">
        <f t="shared" si="19"/>
        <v>111.50768203750565</v>
      </c>
      <c r="S48" s="67">
        <f t="shared" si="19"/>
        <v>99.657865377463736</v>
      </c>
      <c r="T48" s="68">
        <f t="shared" si="19"/>
        <v>95.807849593538052</v>
      </c>
      <c r="U48" s="69">
        <f t="shared" si="19"/>
        <v>129.90272983997491</v>
      </c>
      <c r="V48" s="70">
        <f t="shared" si="19"/>
        <v>94.820998253620488</v>
      </c>
      <c r="W48" s="67">
        <f t="shared" si="19"/>
        <v>100.24628726287264</v>
      </c>
      <c r="X48" s="68">
        <f t="shared" si="19"/>
        <v>110.21396580185407</v>
      </c>
      <c r="Y48" s="67">
        <f t="shared" si="19"/>
        <v>107.3140022403102</v>
      </c>
      <c r="Z48" s="68">
        <f t="shared" si="19"/>
        <v>152.45546560803396</v>
      </c>
    </row>
    <row r="49" spans="1:26" ht="18.95" customHeight="1" thickBot="1" x14ac:dyDescent="0.2">
      <c r="A49" s="46"/>
      <c r="B49" s="193"/>
      <c r="C49" s="46"/>
      <c r="D49" s="47" t="s">
        <v>24</v>
      </c>
      <c r="E49" s="71">
        <f t="shared" si="19"/>
        <v>109.58840037418148</v>
      </c>
      <c r="F49" s="74">
        <f t="shared" si="19"/>
        <v>115.97347409984336</v>
      </c>
      <c r="G49" s="71">
        <f t="shared" si="19"/>
        <v>93.872394188250169</v>
      </c>
      <c r="H49" s="72">
        <f t="shared" si="19"/>
        <v>93.164061639985263</v>
      </c>
      <c r="I49" s="73">
        <f t="shared" si="19"/>
        <v>193.30725771403738</v>
      </c>
      <c r="J49" s="74">
        <f t="shared" si="19"/>
        <v>153.90350018036347</v>
      </c>
      <c r="K49" s="71">
        <f t="shared" si="19"/>
        <v>101.02160442136996</v>
      </c>
      <c r="L49" s="72">
        <f t="shared" si="19"/>
        <v>9.8478366742641175</v>
      </c>
      <c r="M49" s="73">
        <f t="shared" si="19"/>
        <v>95.097452176499957</v>
      </c>
      <c r="N49" s="74">
        <f t="shared" si="19"/>
        <v>96.416542535699364</v>
      </c>
      <c r="O49" s="71">
        <f t="shared" si="19"/>
        <v>97.303149606299215</v>
      </c>
      <c r="P49" s="72">
        <f t="shared" si="19"/>
        <v>93.07441101167241</v>
      </c>
      <c r="Q49" s="73">
        <f t="shared" si="19"/>
        <v>95.87932774724834</v>
      </c>
      <c r="R49" s="74">
        <f t="shared" si="19"/>
        <v>97.054268471291294</v>
      </c>
      <c r="S49" s="71">
        <f t="shared" si="19"/>
        <v>93.005972580426217</v>
      </c>
      <c r="T49" s="72">
        <f t="shared" si="19"/>
        <v>95.282768485725853</v>
      </c>
      <c r="U49" s="73">
        <f t="shared" si="19"/>
        <v>111.60982505743064</v>
      </c>
      <c r="V49" s="74">
        <f t="shared" si="19"/>
        <v>113.8662135028885</v>
      </c>
      <c r="W49" s="71">
        <f t="shared" si="19"/>
        <v>98.761053656162574</v>
      </c>
      <c r="X49" s="72">
        <f t="shared" si="19"/>
        <v>101.76215517591125</v>
      </c>
      <c r="Y49" s="71">
        <f t="shared" si="19"/>
        <v>98.004271361134272</v>
      </c>
      <c r="Z49" s="72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7" sqref="Y27:Z29"/>
    </sheetView>
  </sheetViews>
  <sheetFormatPr defaultRowHeight="13.5" x14ac:dyDescent="0.15"/>
  <cols>
    <col min="1" max="1" width="2.625" style="174" customWidth="1"/>
    <col min="2" max="2" width="3.125" style="174" customWidth="1"/>
    <col min="3" max="3" width="12.625" style="174" customWidth="1"/>
    <col min="4" max="4" width="7.25" style="174" customWidth="1"/>
    <col min="5" max="5" width="7.625" style="174" customWidth="1"/>
    <col min="6" max="6" width="10.125" style="174" customWidth="1"/>
    <col min="7" max="7" width="7.625" style="174" customWidth="1"/>
    <col min="8" max="8" width="10.125" style="174" customWidth="1"/>
    <col min="9" max="9" width="7.625" style="174" customWidth="1"/>
    <col min="10" max="10" width="10.125" style="174" customWidth="1"/>
    <col min="11" max="11" width="7.625" style="174" customWidth="1"/>
    <col min="12" max="12" width="10.125" style="174" customWidth="1"/>
    <col min="13" max="13" width="7.625" style="174" customWidth="1"/>
    <col min="14" max="14" width="10.125" style="174" customWidth="1"/>
    <col min="15" max="15" width="7.625" style="174" customWidth="1"/>
    <col min="16" max="16" width="10.125" style="174" customWidth="1"/>
    <col min="17" max="17" width="8.125" style="174" customWidth="1"/>
    <col min="18" max="18" width="11.125" style="174" customWidth="1"/>
    <col min="19" max="19" width="8.125" style="174" customWidth="1"/>
    <col min="20" max="20" width="11.125" style="174" customWidth="1"/>
    <col min="21" max="21" width="8.125" style="174" customWidth="1"/>
    <col min="22" max="22" width="11.125" style="174" customWidth="1"/>
    <col min="23" max="23" width="7.625" style="174" customWidth="1"/>
    <col min="24" max="24" width="10.5" style="174" bestFit="1" customWidth="1"/>
    <col min="25" max="25" width="8.625" style="174" customWidth="1"/>
    <col min="26" max="26" width="11.625" style="174" customWidth="1"/>
    <col min="27" max="16384" width="9" style="174"/>
  </cols>
  <sheetData>
    <row r="1" spans="1:26" ht="29.25" thickBot="1" x14ac:dyDescent="0.35">
      <c r="A1" s="222" t="s">
        <v>68</v>
      </c>
      <c r="B1" s="223"/>
      <c r="C1" s="223"/>
      <c r="D1" s="223"/>
      <c r="E1" s="224" t="s">
        <v>0</v>
      </c>
      <c r="F1" s="225"/>
      <c r="G1" s="225"/>
      <c r="H1" s="225"/>
      <c r="J1" s="226" t="s">
        <v>1</v>
      </c>
      <c r="K1" s="223"/>
      <c r="L1" s="1" t="s">
        <v>2</v>
      </c>
      <c r="M1" s="1" t="s">
        <v>3</v>
      </c>
      <c r="N1" s="1" t="s">
        <v>4</v>
      </c>
      <c r="O1" s="226" t="s">
        <v>5</v>
      </c>
      <c r="P1" s="223"/>
      <c r="Q1" s="223"/>
      <c r="R1" s="1"/>
      <c r="S1" s="1"/>
      <c r="T1" s="1"/>
      <c r="V1" s="1"/>
      <c r="W1" s="1"/>
      <c r="X1" s="173" t="s">
        <v>6</v>
      </c>
      <c r="Y1" s="1"/>
      <c r="Z1" s="1"/>
    </row>
    <row r="2" spans="1:26" x14ac:dyDescent="0.15">
      <c r="A2" s="4"/>
      <c r="B2" s="5"/>
      <c r="C2" s="5"/>
      <c r="D2" s="6"/>
      <c r="E2" s="227" t="s">
        <v>7</v>
      </c>
      <c r="F2" s="228"/>
      <c r="G2" s="215" t="s">
        <v>8</v>
      </c>
      <c r="H2" s="215"/>
      <c r="I2" s="213" t="s">
        <v>9</v>
      </c>
      <c r="J2" s="214"/>
      <c r="K2" s="215" t="s">
        <v>10</v>
      </c>
      <c r="L2" s="215"/>
      <c r="M2" s="213" t="s">
        <v>11</v>
      </c>
      <c r="N2" s="214"/>
      <c r="O2" s="215" t="s">
        <v>12</v>
      </c>
      <c r="P2" s="215"/>
      <c r="Q2" s="213" t="s">
        <v>13</v>
      </c>
      <c r="R2" s="214"/>
      <c r="S2" s="215" t="s">
        <v>14</v>
      </c>
      <c r="T2" s="215"/>
      <c r="U2" s="213" t="s">
        <v>15</v>
      </c>
      <c r="V2" s="214"/>
      <c r="W2" s="215" t="s">
        <v>16</v>
      </c>
      <c r="X2" s="215"/>
      <c r="Y2" s="216" t="s">
        <v>17</v>
      </c>
      <c r="Z2" s="217"/>
    </row>
    <row r="3" spans="1:26" ht="18.75" x14ac:dyDescent="0.2">
      <c r="A3" s="7"/>
      <c r="C3" s="220"/>
      <c r="D3" s="221"/>
      <c r="E3" s="210" t="s">
        <v>53</v>
      </c>
      <c r="F3" s="211"/>
      <c r="G3" s="212" t="s">
        <v>54</v>
      </c>
      <c r="H3" s="212"/>
      <c r="I3" s="210" t="s">
        <v>55</v>
      </c>
      <c r="J3" s="211"/>
      <c r="K3" s="212" t="s">
        <v>56</v>
      </c>
      <c r="L3" s="212"/>
      <c r="M3" s="210" t="s">
        <v>57</v>
      </c>
      <c r="N3" s="211"/>
      <c r="O3" s="212">
        <v>26</v>
      </c>
      <c r="P3" s="212"/>
      <c r="Q3" s="210" t="s">
        <v>58</v>
      </c>
      <c r="R3" s="211"/>
      <c r="S3" s="212" t="s">
        <v>59</v>
      </c>
      <c r="T3" s="212"/>
      <c r="U3" s="210" t="s">
        <v>60</v>
      </c>
      <c r="V3" s="211"/>
      <c r="W3" s="212">
        <v>40</v>
      </c>
      <c r="X3" s="212"/>
      <c r="Y3" s="218"/>
      <c r="Z3" s="219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71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9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166"/>
      <c r="D6" s="169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80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167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81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171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9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166"/>
      <c r="D9" s="169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80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167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81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166"/>
      <c r="D12" s="170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167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7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9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166"/>
      <c r="D15" s="169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80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16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171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9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166"/>
      <c r="D18" s="169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167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82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171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166"/>
      <c r="D21" s="169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167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f>(E20+E21)/(E22+E41)*100</f>
        <v>47.033697199810156</v>
      </c>
      <c r="F23" s="207"/>
      <c r="G23" s="206">
        <f>(G20+G21)/(G22+G41)*100</f>
        <v>81.782945736434115</v>
      </c>
      <c r="H23" s="207"/>
      <c r="I23" s="206">
        <f>(I20+I21)/(I22+I41)*100</f>
        <v>72.933656601278372</v>
      </c>
      <c r="J23" s="207"/>
      <c r="K23" s="206">
        <f>(K20+K21)/(K22+K41)*100</f>
        <v>33.239683933274804</v>
      </c>
      <c r="L23" s="207"/>
      <c r="M23" s="206">
        <f>(M20+M21)/(M22+M41)*100</f>
        <v>42.296533733939143</v>
      </c>
      <c r="N23" s="207"/>
      <c r="O23" s="206">
        <f>(O20+O21)/(O22+O41)*100</f>
        <v>94.696441032798333</v>
      </c>
      <c r="P23" s="207"/>
      <c r="Q23" s="206">
        <f>(Q20+Q21)/(Q22+Q41)*100</f>
        <v>41.361188816842649</v>
      </c>
      <c r="R23" s="207"/>
      <c r="S23" s="206">
        <f>(S20+S21)/(S22+S41)*100</f>
        <v>177.50258341944732</v>
      </c>
      <c r="T23" s="207"/>
      <c r="U23" s="206">
        <f>(U20+U21)/(U22+U41)*100</f>
        <v>67.363541765206705</v>
      </c>
      <c r="V23" s="207"/>
      <c r="W23" s="206">
        <f>(W20+W21)/(W22+W41)*100</f>
        <v>92.782549589074961</v>
      </c>
      <c r="X23" s="207"/>
      <c r="Y23" s="206">
        <f>(Y20+Y21)/(Y22+Y41)*100</f>
        <v>77.258756795667793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f>F22/E22*1000</f>
        <v>166312.90926099158</v>
      </c>
      <c r="F24" s="209"/>
      <c r="G24" s="202">
        <f>H22/G22*1000</f>
        <v>430392.29311433987</v>
      </c>
      <c r="H24" s="203"/>
      <c r="I24" s="204">
        <f>J22/I22*1000</f>
        <v>1539698.3920034769</v>
      </c>
      <c r="J24" s="205"/>
      <c r="K24" s="202">
        <f>L22/K22*1000</f>
        <v>1719410.4840060291</v>
      </c>
      <c r="L24" s="203"/>
      <c r="M24" s="204">
        <f>N22/M22*1000</f>
        <v>189055.51822239353</v>
      </c>
      <c r="N24" s="205"/>
      <c r="O24" s="202">
        <f>P22/O22*1000</f>
        <v>279631.69291338586</v>
      </c>
      <c r="P24" s="203"/>
      <c r="Q24" s="204">
        <f>R22/Q22*1000</f>
        <v>176721.10162295526</v>
      </c>
      <c r="R24" s="205"/>
      <c r="S24" s="202">
        <f>T22/S22*1000</f>
        <v>78762.725668521787</v>
      </c>
      <c r="T24" s="203"/>
      <c r="U24" s="204">
        <f>V22/U22*1000</f>
        <v>336809.86039936385</v>
      </c>
      <c r="V24" s="205"/>
      <c r="W24" s="202">
        <f>X22/W22*1000</f>
        <v>251913.37145638154</v>
      </c>
      <c r="X24" s="203"/>
      <c r="Y24" s="204">
        <f>Z22/Y22*1000</f>
        <v>262175.36445633997</v>
      </c>
      <c r="Z24" s="205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65"/>
      <c r="E26" s="52"/>
      <c r="F26" s="165"/>
      <c r="G26" s="52"/>
      <c r="H26" s="165"/>
      <c r="I26" s="52"/>
      <c r="J26" s="165"/>
      <c r="K26" s="52"/>
      <c r="L26" s="165"/>
      <c r="M26" s="52"/>
      <c r="N26" s="165"/>
      <c r="O26" s="52"/>
      <c r="P26" s="165"/>
      <c r="Q26" s="52"/>
      <c r="R26" s="165"/>
      <c r="S26" s="52"/>
      <c r="T26" s="165"/>
      <c r="U26" s="52"/>
      <c r="V26" s="165"/>
      <c r="W26" s="52"/>
      <c r="X26" s="165"/>
      <c r="Y26" s="52"/>
      <c r="Z26" s="53"/>
    </row>
    <row r="27" spans="1:28" ht="18.95" customHeight="1" x14ac:dyDescent="0.15">
      <c r="A27" s="22"/>
      <c r="B27" s="199" t="s">
        <v>42</v>
      </c>
      <c r="C27" s="4" t="s">
        <v>43</v>
      </c>
      <c r="D27" s="54" t="s">
        <v>21</v>
      </c>
      <c r="E27" s="146">
        <v>1095</v>
      </c>
      <c r="F27" s="147">
        <v>85953</v>
      </c>
      <c r="G27" s="162">
        <v>558</v>
      </c>
      <c r="H27" s="148">
        <v>195977</v>
      </c>
      <c r="I27" s="146">
        <v>3291</v>
      </c>
      <c r="J27" s="147">
        <v>6489789</v>
      </c>
      <c r="K27" s="150">
        <v>1192</v>
      </c>
      <c r="L27" s="148">
        <v>2280063</v>
      </c>
      <c r="M27" s="146">
        <v>9724</v>
      </c>
      <c r="N27" s="147">
        <v>1457753</v>
      </c>
      <c r="O27" s="150">
        <v>4704</v>
      </c>
      <c r="P27" s="148">
        <v>1630911</v>
      </c>
      <c r="Q27" s="146">
        <v>27417</v>
      </c>
      <c r="R27" s="147">
        <v>5475124</v>
      </c>
      <c r="S27" s="150">
        <v>47809</v>
      </c>
      <c r="T27" s="148">
        <v>10844067</v>
      </c>
      <c r="U27" s="146">
        <v>2718</v>
      </c>
      <c r="V27" s="147">
        <v>677163</v>
      </c>
      <c r="W27" s="146">
        <v>7695</v>
      </c>
      <c r="X27" s="148">
        <v>1529566</v>
      </c>
      <c r="Y27" s="158">
        <v>106203</v>
      </c>
      <c r="Z27" s="159">
        <v>30666366</v>
      </c>
    </row>
    <row r="28" spans="1:28" ht="18.95" customHeight="1" x14ac:dyDescent="0.15">
      <c r="A28" s="22"/>
      <c r="B28" s="200"/>
      <c r="C28" s="7"/>
      <c r="D28" s="57" t="s">
        <v>22</v>
      </c>
      <c r="E28" s="154">
        <v>1250</v>
      </c>
      <c r="F28" s="155">
        <v>124091</v>
      </c>
      <c r="G28" s="152">
        <v>568</v>
      </c>
      <c r="H28" s="153">
        <v>187596</v>
      </c>
      <c r="I28" s="154">
        <v>3131</v>
      </c>
      <c r="J28" s="155">
        <v>6530300</v>
      </c>
      <c r="K28" s="156">
        <v>1014</v>
      </c>
      <c r="L28" s="153">
        <v>1889228</v>
      </c>
      <c r="M28" s="154">
        <v>7617</v>
      </c>
      <c r="N28" s="155">
        <v>1517529</v>
      </c>
      <c r="O28" s="156">
        <v>4629</v>
      </c>
      <c r="P28" s="153">
        <v>1599077</v>
      </c>
      <c r="Q28" s="154">
        <v>28554</v>
      </c>
      <c r="R28" s="155">
        <v>5619583</v>
      </c>
      <c r="S28" s="156">
        <v>46896</v>
      </c>
      <c r="T28" s="153">
        <v>11146204</v>
      </c>
      <c r="U28" s="154">
        <v>2769</v>
      </c>
      <c r="V28" s="155">
        <v>647991</v>
      </c>
      <c r="W28" s="154">
        <v>7956</v>
      </c>
      <c r="X28" s="153">
        <v>1588072</v>
      </c>
      <c r="Y28" s="157">
        <v>104384</v>
      </c>
      <c r="Z28" s="151">
        <v>30849671</v>
      </c>
    </row>
    <row r="29" spans="1:28" ht="18.95" customHeight="1" thickBot="1" x14ac:dyDescent="0.2">
      <c r="A29" s="22"/>
      <c r="B29" s="200"/>
      <c r="C29" s="7"/>
      <c r="D29" s="57" t="s">
        <v>24</v>
      </c>
      <c r="E29" s="157">
        <v>2376</v>
      </c>
      <c r="F29" s="151">
        <v>357999</v>
      </c>
      <c r="G29" s="163">
        <v>872</v>
      </c>
      <c r="H29" s="161">
        <v>403993</v>
      </c>
      <c r="I29" s="157">
        <v>2371</v>
      </c>
      <c r="J29" s="151">
        <v>2190612</v>
      </c>
      <c r="K29" s="160">
        <v>1696</v>
      </c>
      <c r="L29" s="161">
        <v>2790297</v>
      </c>
      <c r="M29" s="157">
        <v>19515</v>
      </c>
      <c r="N29" s="151">
        <v>3174208</v>
      </c>
      <c r="O29" s="160">
        <v>4407</v>
      </c>
      <c r="P29" s="161">
        <v>1200216</v>
      </c>
      <c r="Q29" s="157">
        <v>57206</v>
      </c>
      <c r="R29" s="151">
        <v>9667124</v>
      </c>
      <c r="S29" s="160">
        <v>30976</v>
      </c>
      <c r="T29" s="161">
        <v>2477563</v>
      </c>
      <c r="U29" s="157">
        <v>5128</v>
      </c>
      <c r="V29" s="151">
        <v>2475877</v>
      </c>
      <c r="W29" s="157">
        <v>9390</v>
      </c>
      <c r="X29" s="161">
        <v>2117482</v>
      </c>
      <c r="Y29" s="157">
        <v>133937</v>
      </c>
      <c r="Z29" s="151">
        <v>26855371</v>
      </c>
    </row>
    <row r="30" spans="1:28" ht="18.95" customHeight="1" thickBot="1" x14ac:dyDescent="0.2">
      <c r="A30" s="22" t="s">
        <v>29</v>
      </c>
      <c r="B30" s="200"/>
      <c r="C30" s="7"/>
      <c r="D30" s="60" t="s">
        <v>44</v>
      </c>
      <c r="E30" s="196">
        <v>39.9</v>
      </c>
      <c r="F30" s="197"/>
      <c r="G30" s="196">
        <v>63</v>
      </c>
      <c r="H30" s="197"/>
      <c r="I30" s="196">
        <v>107.6</v>
      </c>
      <c r="J30" s="197"/>
      <c r="K30" s="196">
        <v>66.5</v>
      </c>
      <c r="L30" s="197"/>
      <c r="M30" s="196">
        <v>54</v>
      </c>
      <c r="N30" s="197"/>
      <c r="O30" s="196">
        <v>108.8</v>
      </c>
      <c r="P30" s="197"/>
      <c r="Q30" s="196">
        <v>49.6</v>
      </c>
      <c r="R30" s="197"/>
      <c r="S30" s="196">
        <v>179</v>
      </c>
      <c r="T30" s="197"/>
      <c r="U30" s="196">
        <v>55</v>
      </c>
      <c r="V30" s="197"/>
      <c r="W30" s="196">
        <v>82.3</v>
      </c>
      <c r="X30" s="197"/>
      <c r="Y30" s="196">
        <v>86.8</v>
      </c>
      <c r="Z30" s="198"/>
    </row>
    <row r="31" spans="1:28" ht="18.95" customHeight="1" x14ac:dyDescent="0.15">
      <c r="A31" s="22"/>
      <c r="B31" s="200"/>
      <c r="C31" s="4" t="s">
        <v>45</v>
      </c>
      <c r="D31" s="171" t="s">
        <v>21</v>
      </c>
      <c r="E31" s="94">
        <f>E20-E27</f>
        <v>-73</v>
      </c>
      <c r="F31" s="95">
        <f t="shared" ref="F31:Z33" si="5">F20-F27</f>
        <v>-10582</v>
      </c>
      <c r="G31" s="96">
        <f t="shared" si="5"/>
        <v>743</v>
      </c>
      <c r="H31" s="97">
        <f t="shared" si="5"/>
        <v>282179</v>
      </c>
      <c r="I31" s="94">
        <f t="shared" si="5"/>
        <v>-1604</v>
      </c>
      <c r="J31" s="95">
        <f t="shared" si="5"/>
        <v>-2763065</v>
      </c>
      <c r="K31" s="96">
        <f t="shared" si="5"/>
        <v>977</v>
      </c>
      <c r="L31" s="97">
        <f t="shared" si="5"/>
        <v>328301</v>
      </c>
      <c r="M31" s="94">
        <f t="shared" si="5"/>
        <v>-1122.8719999999994</v>
      </c>
      <c r="N31" s="95">
        <f t="shared" si="5"/>
        <v>-479322</v>
      </c>
      <c r="O31" s="96">
        <f t="shared" si="5"/>
        <v>110</v>
      </c>
      <c r="P31" s="97">
        <f t="shared" si="5"/>
        <v>-112622</v>
      </c>
      <c r="Q31" s="94">
        <f t="shared" si="5"/>
        <v>-1264</v>
      </c>
      <c r="R31" s="95">
        <f t="shared" si="5"/>
        <v>-341938</v>
      </c>
      <c r="S31" s="96">
        <f t="shared" si="5"/>
        <v>4909</v>
      </c>
      <c r="T31" s="97">
        <f t="shared" si="5"/>
        <v>-1721040</v>
      </c>
      <c r="U31" s="94">
        <f t="shared" si="5"/>
        <v>1216</v>
      </c>
      <c r="V31" s="95">
        <f t="shared" si="5"/>
        <v>285570</v>
      </c>
      <c r="W31" s="96">
        <f t="shared" si="5"/>
        <v>-60</v>
      </c>
      <c r="X31" s="97">
        <f t="shared" si="5"/>
        <v>75401</v>
      </c>
      <c r="Y31" s="94">
        <f t="shared" si="5"/>
        <v>3831.127999999997</v>
      </c>
      <c r="Z31" s="95">
        <f t="shared" si="5"/>
        <v>-4457118</v>
      </c>
    </row>
    <row r="32" spans="1:28" ht="18.95" customHeight="1" x14ac:dyDescent="0.15">
      <c r="A32" s="22" t="s">
        <v>46</v>
      </c>
      <c r="B32" s="200"/>
      <c r="C32" s="7"/>
      <c r="D32" s="169" t="s">
        <v>22</v>
      </c>
      <c r="E32" s="98">
        <f t="shared" ref="E32:T33" si="6">E21-E28</f>
        <v>-290</v>
      </c>
      <c r="F32" s="99">
        <f t="shared" si="6"/>
        <v>-51974</v>
      </c>
      <c r="G32" s="100">
        <f t="shared" si="6"/>
        <v>663</v>
      </c>
      <c r="H32" s="101">
        <f t="shared" si="6"/>
        <v>262627</v>
      </c>
      <c r="I32" s="98">
        <f t="shared" si="6"/>
        <v>-1509</v>
      </c>
      <c r="J32" s="99">
        <f t="shared" si="6"/>
        <v>-3354694</v>
      </c>
      <c r="K32" s="100">
        <f t="shared" si="6"/>
        <v>603</v>
      </c>
      <c r="L32" s="101">
        <f t="shared" si="6"/>
        <v>783897</v>
      </c>
      <c r="M32" s="98">
        <f t="shared" si="6"/>
        <v>-955.84000000000015</v>
      </c>
      <c r="N32" s="99">
        <f t="shared" si="6"/>
        <v>-468207</v>
      </c>
      <c r="O32" s="100">
        <f t="shared" si="6"/>
        <v>56</v>
      </c>
      <c r="P32" s="101">
        <f t="shared" si="6"/>
        <v>-171131</v>
      </c>
      <c r="Q32" s="98">
        <f t="shared" si="6"/>
        <v>-3549</v>
      </c>
      <c r="R32" s="99">
        <f t="shared" si="6"/>
        <v>-790070</v>
      </c>
      <c r="S32" s="100">
        <f t="shared" si="6"/>
        <v>6884</v>
      </c>
      <c r="T32" s="101">
        <f t="shared" si="6"/>
        <v>-1977449</v>
      </c>
      <c r="U32" s="98">
        <f t="shared" si="5"/>
        <v>418</v>
      </c>
      <c r="V32" s="99">
        <f t="shared" si="5"/>
        <v>512696</v>
      </c>
      <c r="W32" s="100">
        <f t="shared" si="5"/>
        <v>-576</v>
      </c>
      <c r="X32" s="101">
        <f t="shared" si="5"/>
        <v>-37871</v>
      </c>
      <c r="Y32" s="98">
        <f t="shared" si="5"/>
        <v>1744.1600000000035</v>
      </c>
      <c r="Z32" s="99">
        <f t="shared" si="5"/>
        <v>-5292176</v>
      </c>
    </row>
    <row r="33" spans="1:38" ht="18.95" customHeight="1" x14ac:dyDescent="0.15">
      <c r="A33" s="22"/>
      <c r="B33" s="200"/>
      <c r="C33" s="7"/>
      <c r="D33" s="169" t="s">
        <v>24</v>
      </c>
      <c r="E33" s="98">
        <f t="shared" si="6"/>
        <v>-238</v>
      </c>
      <c r="F33" s="99">
        <f t="shared" si="5"/>
        <v>-2422</v>
      </c>
      <c r="G33" s="100">
        <f t="shared" si="5"/>
        <v>711</v>
      </c>
      <c r="H33" s="101">
        <f t="shared" si="5"/>
        <v>277318</v>
      </c>
      <c r="I33" s="98">
        <f t="shared" si="5"/>
        <v>-70</v>
      </c>
      <c r="J33" s="99">
        <f t="shared" si="5"/>
        <v>1352234</v>
      </c>
      <c r="K33" s="100">
        <f t="shared" si="5"/>
        <v>4275</v>
      </c>
      <c r="L33" s="101">
        <f t="shared" si="5"/>
        <v>7476303</v>
      </c>
      <c r="M33" s="98">
        <f t="shared" si="5"/>
        <v>-503.00799999999799</v>
      </c>
      <c r="N33" s="99">
        <f t="shared" si="5"/>
        <v>420114</v>
      </c>
      <c r="O33" s="100">
        <f t="shared" si="5"/>
        <v>673</v>
      </c>
      <c r="P33" s="101">
        <f t="shared" si="5"/>
        <v>220313</v>
      </c>
      <c r="Q33" s="98">
        <f t="shared" si="5"/>
        <v>5211</v>
      </c>
      <c r="R33" s="99">
        <f t="shared" si="5"/>
        <v>1363277</v>
      </c>
      <c r="S33" s="100">
        <f t="shared" si="5"/>
        <v>-1508</v>
      </c>
      <c r="T33" s="101">
        <f t="shared" si="5"/>
        <v>-156583</v>
      </c>
      <c r="U33" s="98">
        <f t="shared" si="5"/>
        <v>531</v>
      </c>
      <c r="V33" s="99">
        <f t="shared" si="5"/>
        <v>-569870</v>
      </c>
      <c r="W33" s="100">
        <f t="shared" si="5"/>
        <v>-1171</v>
      </c>
      <c r="X33" s="101">
        <f t="shared" si="5"/>
        <v>-47006</v>
      </c>
      <c r="Y33" s="98">
        <f t="shared" si="5"/>
        <v>7910.9919999999984</v>
      </c>
      <c r="Z33" s="99">
        <f t="shared" si="5"/>
        <v>10333678</v>
      </c>
    </row>
    <row r="34" spans="1:38" ht="18.95" customHeight="1" thickBot="1" x14ac:dyDescent="0.2">
      <c r="A34" s="22" t="s">
        <v>47</v>
      </c>
      <c r="B34" s="200"/>
      <c r="C34" s="61"/>
      <c r="D34" s="28" t="s">
        <v>44</v>
      </c>
      <c r="E34" s="190">
        <f>+E23-E30</f>
        <v>7.1336971998101575</v>
      </c>
      <c r="F34" s="189"/>
      <c r="G34" s="194">
        <f t="shared" ref="G34" si="7">+G23-G30</f>
        <v>18.782945736434115</v>
      </c>
      <c r="H34" s="195"/>
      <c r="I34" s="190">
        <f t="shared" ref="I34" si="8">+I23-I30</f>
        <v>-34.666343398721622</v>
      </c>
      <c r="J34" s="189"/>
      <c r="K34" s="194">
        <f t="shared" ref="K34" si="9">+K23-K30</f>
        <v>-33.260316066725196</v>
      </c>
      <c r="L34" s="195"/>
      <c r="M34" s="190">
        <f t="shared" ref="M34" si="10">+M23-M30</f>
        <v>-11.703466266060857</v>
      </c>
      <c r="N34" s="189"/>
      <c r="O34" s="194">
        <f t="shared" ref="O34" si="11">+O23-O30</f>
        <v>-14.103558967201664</v>
      </c>
      <c r="P34" s="195"/>
      <c r="Q34" s="190">
        <f t="shared" ref="Q34" si="12">+Q23-Q30</f>
        <v>-8.2388111831573525</v>
      </c>
      <c r="R34" s="189"/>
      <c r="S34" s="194">
        <f t="shared" ref="S34" si="13">+S23-S30</f>
        <v>-1.4974165805526809</v>
      </c>
      <c r="T34" s="195"/>
      <c r="U34" s="190">
        <f t="shared" ref="U34" si="14">+U23-U30</f>
        <v>12.363541765206705</v>
      </c>
      <c r="V34" s="189"/>
      <c r="W34" s="194">
        <f t="shared" ref="W34" si="15">+W23-W30</f>
        <v>10.482549589074964</v>
      </c>
      <c r="X34" s="195"/>
      <c r="Y34" s="190">
        <f t="shared" ref="Y34" si="16">+Y23-Y30</f>
        <v>-9.5412432043322042</v>
      </c>
      <c r="Z34" s="189"/>
    </row>
    <row r="35" spans="1:38" ht="18.95" customHeight="1" x14ac:dyDescent="0.15">
      <c r="A35" s="22"/>
      <c r="B35" s="200"/>
      <c r="C35" s="7" t="s">
        <v>48</v>
      </c>
      <c r="D35" s="62" t="s">
        <v>21</v>
      </c>
      <c r="E35" s="63">
        <f t="shared" ref="E35:Z37" si="17">E20/E27*100</f>
        <v>93.333333333333329</v>
      </c>
      <c r="F35" s="64">
        <f t="shared" si="17"/>
        <v>87.688620525170734</v>
      </c>
      <c r="G35" s="65">
        <f t="shared" si="17"/>
        <v>233.15412186379928</v>
      </c>
      <c r="H35" s="66">
        <f t="shared" si="17"/>
        <v>243.98577384080787</v>
      </c>
      <c r="I35" s="63">
        <f t="shared" si="17"/>
        <v>51.261014889091463</v>
      </c>
      <c r="J35" s="64">
        <f t="shared" si="17"/>
        <v>57.42442473861631</v>
      </c>
      <c r="K35" s="65">
        <f t="shared" si="17"/>
        <v>181.96308724832215</v>
      </c>
      <c r="L35" s="66">
        <f t="shared" si="17"/>
        <v>114.39876880594966</v>
      </c>
      <c r="M35" s="63">
        <f t="shared" si="17"/>
        <v>88.452570958453308</v>
      </c>
      <c r="N35" s="64">
        <f t="shared" si="17"/>
        <v>67.119121003352419</v>
      </c>
      <c r="O35" s="65">
        <f t="shared" si="17"/>
        <v>102.33843537414967</v>
      </c>
      <c r="P35" s="66">
        <f t="shared" si="17"/>
        <v>93.094534281760318</v>
      </c>
      <c r="Q35" s="63">
        <f t="shared" si="17"/>
        <v>95.389721705511178</v>
      </c>
      <c r="R35" s="64">
        <f t="shared" si="17"/>
        <v>93.754698523722936</v>
      </c>
      <c r="S35" s="65">
        <f t="shared" si="17"/>
        <v>110.26794118262251</v>
      </c>
      <c r="T35" s="66">
        <f t="shared" si="17"/>
        <v>84.129201710022627</v>
      </c>
      <c r="U35" s="63">
        <f t="shared" si="17"/>
        <v>144.73877851361294</v>
      </c>
      <c r="V35" s="64">
        <f t="shared" si="17"/>
        <v>142.17153034055318</v>
      </c>
      <c r="W35" s="65">
        <f t="shared" si="17"/>
        <v>99.220272904483437</v>
      </c>
      <c r="X35" s="66">
        <f t="shared" si="17"/>
        <v>104.92956825661659</v>
      </c>
      <c r="Y35" s="63">
        <f t="shared" si="17"/>
        <v>103.60736325715845</v>
      </c>
      <c r="Z35" s="64">
        <f t="shared" si="17"/>
        <v>85.465777066640371</v>
      </c>
    </row>
    <row r="36" spans="1:38" ht="18.95" customHeight="1" x14ac:dyDescent="0.15">
      <c r="A36" s="22" t="s">
        <v>49</v>
      </c>
      <c r="B36" s="200"/>
      <c r="C36" s="7" t="s">
        <v>62</v>
      </c>
      <c r="D36" s="60" t="s">
        <v>22</v>
      </c>
      <c r="E36" s="67">
        <f t="shared" si="17"/>
        <v>76.8</v>
      </c>
      <c r="F36" s="68">
        <f t="shared" si="17"/>
        <v>58.11622116027754</v>
      </c>
      <c r="G36" s="69">
        <f t="shared" si="17"/>
        <v>216.72535211267606</v>
      </c>
      <c r="H36" s="70">
        <f t="shared" si="17"/>
        <v>239.99605535299258</v>
      </c>
      <c r="I36" s="67">
        <f t="shared" si="17"/>
        <v>51.80453529223891</v>
      </c>
      <c r="J36" s="68">
        <f t="shared" si="17"/>
        <v>48.628791939114592</v>
      </c>
      <c r="K36" s="69">
        <f t="shared" si="17"/>
        <v>159.46745562130178</v>
      </c>
      <c r="L36" s="70">
        <f t="shared" si="17"/>
        <v>141.49298020143678</v>
      </c>
      <c r="M36" s="67">
        <f t="shared" si="17"/>
        <v>87.451227517395296</v>
      </c>
      <c r="N36" s="68">
        <f t="shared" si="17"/>
        <v>69.146751067030678</v>
      </c>
      <c r="O36" s="69">
        <f t="shared" si="17"/>
        <v>101.20976452797581</v>
      </c>
      <c r="P36" s="70">
        <f t="shared" si="17"/>
        <v>89.298138863857091</v>
      </c>
      <c r="Q36" s="67">
        <f t="shared" si="17"/>
        <v>87.570918260138683</v>
      </c>
      <c r="R36" s="68">
        <f t="shared" si="17"/>
        <v>85.940771761890517</v>
      </c>
      <c r="S36" s="69">
        <f t="shared" si="17"/>
        <v>114.6792903445923</v>
      </c>
      <c r="T36" s="70">
        <f t="shared" si="17"/>
        <v>82.258991491632486</v>
      </c>
      <c r="U36" s="67">
        <f t="shared" si="17"/>
        <v>115.09570241964609</v>
      </c>
      <c r="V36" s="68">
        <f t="shared" si="17"/>
        <v>179.1208519871418</v>
      </c>
      <c r="W36" s="69">
        <f t="shared" si="17"/>
        <v>92.76018099547511</v>
      </c>
      <c r="X36" s="70">
        <f t="shared" si="17"/>
        <v>97.615284445541519</v>
      </c>
      <c r="Y36" s="67">
        <f t="shared" si="17"/>
        <v>101.6709074187615</v>
      </c>
      <c r="Z36" s="68">
        <f t="shared" si="17"/>
        <v>82.8452757243343</v>
      </c>
    </row>
    <row r="37" spans="1:38" ht="18.95" customHeight="1" thickBot="1" x14ac:dyDescent="0.2">
      <c r="A37" s="22"/>
      <c r="B37" s="201"/>
      <c r="C37" s="61"/>
      <c r="D37" s="47" t="s">
        <v>24</v>
      </c>
      <c r="E37" s="71">
        <f t="shared" si="17"/>
        <v>89.983164983164983</v>
      </c>
      <c r="F37" s="72">
        <f t="shared" si="17"/>
        <v>99.323461797379323</v>
      </c>
      <c r="G37" s="73">
        <f t="shared" si="17"/>
        <v>181.53669724770643</v>
      </c>
      <c r="H37" s="74">
        <f t="shared" si="17"/>
        <v>168.64425868765053</v>
      </c>
      <c r="I37" s="71">
        <f t="shared" si="17"/>
        <v>97.047659215520881</v>
      </c>
      <c r="J37" s="72">
        <f t="shared" si="17"/>
        <v>161.72859456626733</v>
      </c>
      <c r="K37" s="73">
        <f t="shared" si="17"/>
        <v>352.06367924528303</v>
      </c>
      <c r="L37" s="74">
        <f t="shared" si="17"/>
        <v>367.93932688885809</v>
      </c>
      <c r="M37" s="71">
        <f t="shared" si="17"/>
        <v>97.422454522162454</v>
      </c>
      <c r="N37" s="72">
        <f t="shared" si="17"/>
        <v>113.23523852249129</v>
      </c>
      <c r="O37" s="73">
        <f t="shared" si="17"/>
        <v>115.27115951894713</v>
      </c>
      <c r="P37" s="74">
        <f t="shared" si="17"/>
        <v>118.3561125664047</v>
      </c>
      <c r="Q37" s="71">
        <f t="shared" si="17"/>
        <v>109.10918435129182</v>
      </c>
      <c r="R37" s="72">
        <f t="shared" si="17"/>
        <v>114.1021983373752</v>
      </c>
      <c r="S37" s="73">
        <f t="shared" si="17"/>
        <v>95.131714876033058</v>
      </c>
      <c r="T37" s="74">
        <f t="shared" si="17"/>
        <v>93.679958895091659</v>
      </c>
      <c r="U37" s="71">
        <f t="shared" si="17"/>
        <v>110.35491419656786</v>
      </c>
      <c r="V37" s="72">
        <f t="shared" si="17"/>
        <v>76.983105380436911</v>
      </c>
      <c r="W37" s="73">
        <f t="shared" si="17"/>
        <v>87.529286474973375</v>
      </c>
      <c r="X37" s="74">
        <f t="shared" si="17"/>
        <v>97.780099193287114</v>
      </c>
      <c r="Y37" s="71">
        <f t="shared" si="17"/>
        <v>105.90650231078791</v>
      </c>
      <c r="Z37" s="72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1" t="s">
        <v>51</v>
      </c>
      <c r="C39" s="12" t="s">
        <v>43</v>
      </c>
      <c r="D39" s="172" t="s">
        <v>21</v>
      </c>
      <c r="E39" s="13">
        <f>+'(令和4年7月)'!E20</f>
        <v>871</v>
      </c>
      <c r="F39" s="14">
        <f>+'(令和4年7月)'!F20</f>
        <v>71193</v>
      </c>
      <c r="G39" s="13">
        <f>+'(令和4年7月)'!G20</f>
        <v>1097</v>
      </c>
      <c r="H39" s="14">
        <f>+'(令和4年7月)'!H20</f>
        <v>415381</v>
      </c>
      <c r="I39" s="13">
        <f>+'(令和4年7月)'!I20</f>
        <v>2001</v>
      </c>
      <c r="J39" s="14">
        <f>+'(令和4年7月)'!J20</f>
        <v>4804508</v>
      </c>
      <c r="K39" s="13">
        <f>+'(令和4年7月)'!K20</f>
        <v>1679</v>
      </c>
      <c r="L39" s="14">
        <f>+'(令和4年7月)'!L20</f>
        <v>3260199</v>
      </c>
      <c r="M39" s="13">
        <f>+'(令和4年7月)'!M20</f>
        <v>9948.728000000001</v>
      </c>
      <c r="N39" s="14">
        <f>+'(令和4年7月)'!N20</f>
        <v>2050996</v>
      </c>
      <c r="O39" s="13">
        <f>+'(令和4年7月)'!O20</f>
        <v>4313</v>
      </c>
      <c r="P39" s="14">
        <f>+'(令和4年7月)'!P20</f>
        <v>1479010</v>
      </c>
      <c r="Q39" s="13">
        <f>+'(令和4年7月)'!Q20</f>
        <v>27388</v>
      </c>
      <c r="R39" s="14">
        <f>+'(令和4年7月)'!R20</f>
        <v>5400402</v>
      </c>
      <c r="S39" s="25">
        <f>+'(令和4年7月)'!S20</f>
        <v>55349</v>
      </c>
      <c r="T39" s="26">
        <f>+'(令和4年7月)'!T20</f>
        <v>327126188</v>
      </c>
      <c r="U39" s="13">
        <f>+'(令和4年7月)'!U20</f>
        <v>3088</v>
      </c>
      <c r="V39" s="14">
        <f>+'(令和4年7月)'!V20</f>
        <v>1087577</v>
      </c>
      <c r="W39" s="13">
        <f>+'(令和4年7月)'!W20</f>
        <v>6917</v>
      </c>
      <c r="X39" s="14">
        <f>+'(令和4年7月)'!X20</f>
        <v>1557010</v>
      </c>
      <c r="Y39" s="55">
        <f>+'(令和4年7月)'!Y20</f>
        <v>112651.728</v>
      </c>
      <c r="Z39" s="56">
        <f>+'(令和4年7月)'!Z20</f>
        <v>347252464</v>
      </c>
    </row>
    <row r="40" spans="1:38" ht="18.95" customHeight="1" x14ac:dyDescent="0.15">
      <c r="A40" s="22"/>
      <c r="B40" s="192"/>
      <c r="C40" s="22"/>
      <c r="D40" s="170" t="s">
        <v>22</v>
      </c>
      <c r="E40" s="27">
        <f>+'(令和4年7月)'!E21</f>
        <v>1120</v>
      </c>
      <c r="F40" s="21">
        <f>+'(令和4年7月)'!F21</f>
        <v>96488</v>
      </c>
      <c r="G40" s="27">
        <f>+'(令和4年7月)'!G21</f>
        <v>1168</v>
      </c>
      <c r="H40" s="21">
        <f>+'(令和4年7月)'!H21</f>
        <v>440004</v>
      </c>
      <c r="I40" s="27">
        <f>+'(令和4年7月)'!I21</f>
        <v>1891</v>
      </c>
      <c r="J40" s="21">
        <f>+'(令和4年7月)'!J21</f>
        <v>4590074</v>
      </c>
      <c r="K40" s="27">
        <f>+'(令和4年7月)'!K21</f>
        <v>1381</v>
      </c>
      <c r="L40" s="21">
        <f>+'(令和4年7月)'!L21</f>
        <v>2605099</v>
      </c>
      <c r="M40" s="27">
        <f>+'(令和4年7月)'!M21</f>
        <v>9528.4759999999987</v>
      </c>
      <c r="N40" s="21">
        <f>+'(令和4年7月)'!N21</f>
        <v>1866062</v>
      </c>
      <c r="O40" s="27">
        <f>+'(令和4年7月)'!O21</f>
        <v>4328</v>
      </c>
      <c r="P40" s="21">
        <f>+'(令和4年7月)'!P21</f>
        <v>1512242</v>
      </c>
      <c r="Q40" s="27">
        <f>+'(令和4年7月)'!Q21</f>
        <v>27872</v>
      </c>
      <c r="R40" s="21">
        <f>+'(令和4年7月)'!R21</f>
        <v>5429680</v>
      </c>
      <c r="S40" s="25">
        <f>+'(令和4年7月)'!S21</f>
        <v>54088</v>
      </c>
      <c r="T40" s="26">
        <f>+'(令和4年7月)'!T21</f>
        <v>327375801</v>
      </c>
      <c r="U40" s="27">
        <f>+'(令和4年7月)'!U21</f>
        <v>2860</v>
      </c>
      <c r="V40" s="21">
        <f>+'(令和4年7月)'!V21</f>
        <v>619607</v>
      </c>
      <c r="W40" s="27">
        <f>+'(令和4年7月)'!W21</f>
        <v>7407</v>
      </c>
      <c r="X40" s="21">
        <f>+'(令和4年7月)'!X21</f>
        <v>1588114</v>
      </c>
      <c r="Y40" s="58">
        <f>+'(令和4年7月)'!Y21</f>
        <v>111648.47600000001</v>
      </c>
      <c r="Z40" s="59">
        <f>+'(令和4年7月)'!Z21</f>
        <v>346126662</v>
      </c>
    </row>
    <row r="41" spans="1:38" ht="18.95" customHeight="1" x14ac:dyDescent="0.15">
      <c r="A41" s="22" t="s">
        <v>52</v>
      </c>
      <c r="B41" s="192"/>
      <c r="C41" s="22"/>
      <c r="D41" s="170" t="s">
        <v>24</v>
      </c>
      <c r="E41" s="27">
        <f>+'(令和4年7月)'!E22</f>
        <v>2076</v>
      </c>
      <c r="F41" s="21">
        <f>+'(令和4年7月)'!F22</f>
        <v>352323</v>
      </c>
      <c r="G41" s="27">
        <f>+'(令和4年7月)'!G22</f>
        <v>1513</v>
      </c>
      <c r="H41" s="21">
        <f>+'(令和4年7月)'!H22</f>
        <v>653378</v>
      </c>
      <c r="I41" s="27">
        <f>+'(令和4年7月)'!I22</f>
        <v>2236</v>
      </c>
      <c r="J41" s="21">
        <f>+'(令和4年7月)'!J22</f>
        <v>2991728</v>
      </c>
      <c r="K41" s="27">
        <f>+'(令和4年7月)'!K22</f>
        <v>5419</v>
      </c>
      <c r="L41" s="21">
        <f>+'(令和4年7月)'!L22</f>
        <v>10331361</v>
      </c>
      <c r="M41" s="27">
        <f>+'(令和4年7月)'!M22</f>
        <v>17072.024000000001</v>
      </c>
      <c r="N41" s="21">
        <f>+'(令和4年7月)'!N22</f>
        <v>3665213</v>
      </c>
      <c r="O41" s="27">
        <f>+'(令和4年7月)'!O22</f>
        <v>4951</v>
      </c>
      <c r="P41" s="21">
        <f>+'(令和4年7月)'!P22</f>
        <v>1330186</v>
      </c>
      <c r="Q41" s="27">
        <f>+'(令和4年7月)'!Q22</f>
        <v>61269</v>
      </c>
      <c r="R41" s="21">
        <f>+'(令和4年7月)'!R22</f>
        <v>10726728</v>
      </c>
      <c r="S41" s="25">
        <f>+'(令和4年7月)'!S22</f>
        <v>30530</v>
      </c>
      <c r="T41" s="26">
        <f>+'(令和4年7月)'!T22</f>
        <v>2366708</v>
      </c>
      <c r="U41" s="27">
        <f>+'(令和4年7月)'!U22</f>
        <v>4912</v>
      </c>
      <c r="V41" s="21">
        <f>+'(令和4年7月)'!V22</f>
        <v>2103961</v>
      </c>
      <c r="W41" s="27">
        <f>+'(令和4年7月)'!W22</f>
        <v>7964</v>
      </c>
      <c r="X41" s="21">
        <f>+'(令和4年7月)'!X22</f>
        <v>2015710</v>
      </c>
      <c r="Y41" s="58">
        <f>+'(令和4年7月)'!Y22</f>
        <v>137942.024</v>
      </c>
      <c r="Z41" s="59">
        <f>+'(令和4年7月)'!Z22</f>
        <v>36537296</v>
      </c>
    </row>
    <row r="42" spans="1:38" ht="18.95" customHeight="1" thickBot="1" x14ac:dyDescent="0.2">
      <c r="A42" s="22"/>
      <c r="B42" s="192"/>
      <c r="C42" s="22"/>
      <c r="D42" s="168" t="s">
        <v>44</v>
      </c>
      <c r="E42" s="188">
        <f>+(E39+E40)/(E41+'(令和4年7月)'!E41)*100</f>
        <v>45.25</v>
      </c>
      <c r="F42" s="189"/>
      <c r="G42" s="188">
        <f>+(G39+G40)/(G41+'(令和4年7月)'!G41)*100</f>
        <v>73.135292218275751</v>
      </c>
      <c r="H42" s="189"/>
      <c r="I42" s="188">
        <f>+(I39+I40)/(I41+'(令和4年7月)'!I41)*100</f>
        <v>89.22512608895002</v>
      </c>
      <c r="J42" s="189"/>
      <c r="K42" s="188">
        <f>+(K39+K40)/(K41+'(令和4年7月)'!K41)*100</f>
        <v>29.032258064516132</v>
      </c>
      <c r="L42" s="189"/>
      <c r="M42" s="188">
        <f>+(M39+M40)/(M41+'(令和4年7月)'!M41)*100</f>
        <v>57.74874007842147</v>
      </c>
      <c r="N42" s="189"/>
      <c r="O42" s="188">
        <f>+(O39+O40)/(O41+'(令和4年7月)'!O41)*100</f>
        <v>87.141992739007662</v>
      </c>
      <c r="P42" s="189"/>
      <c r="Q42" s="188">
        <f>+(Q39+Q40)/(Q41+'(令和4年7月)'!Q41)*100</f>
        <v>44.917699654541757</v>
      </c>
      <c r="R42" s="189"/>
      <c r="S42" s="188">
        <f>+(S39+S40)/(S41+'(令和4年7月)'!S41)*100</f>
        <v>183.00807705814478</v>
      </c>
      <c r="T42" s="189"/>
      <c r="U42" s="188">
        <f>+(U39+U40)/(U41+'(令和4年7月)'!U41)*100</f>
        <v>61.984160066694457</v>
      </c>
      <c r="V42" s="189"/>
      <c r="W42" s="188">
        <f>+(W39+W40)/(W41+'(令和4年7月)'!W41)*100</f>
        <v>87.24570593251309</v>
      </c>
      <c r="X42" s="189"/>
      <c r="Y42" s="188">
        <f>+(Y39+Y40)/(Y41+'(令和4年7月)'!Y41)*100</f>
        <v>81.599170280891812</v>
      </c>
      <c r="Z42" s="189"/>
    </row>
    <row r="43" spans="1:38" ht="18.95" customHeight="1" x14ac:dyDescent="0.15">
      <c r="A43" s="22"/>
      <c r="B43" s="192"/>
      <c r="C43" s="12" t="s">
        <v>45</v>
      </c>
      <c r="D43" s="172" t="s">
        <v>21</v>
      </c>
      <c r="E43" s="94">
        <f t="shared" ref="E43:Z46" si="18">E20-E39</f>
        <v>151</v>
      </c>
      <c r="F43" s="97">
        <f t="shared" si="18"/>
        <v>4178</v>
      </c>
      <c r="G43" s="94">
        <f t="shared" si="18"/>
        <v>204</v>
      </c>
      <c r="H43" s="95">
        <f t="shared" si="18"/>
        <v>62775</v>
      </c>
      <c r="I43" s="96">
        <f t="shared" si="18"/>
        <v>-314</v>
      </c>
      <c r="J43" s="97">
        <f t="shared" si="18"/>
        <v>-1077784</v>
      </c>
      <c r="K43" s="94">
        <f t="shared" si="18"/>
        <v>490</v>
      </c>
      <c r="L43" s="95">
        <f t="shared" si="18"/>
        <v>-651835</v>
      </c>
      <c r="M43" s="96">
        <f t="shared" si="18"/>
        <v>-1347.6000000000004</v>
      </c>
      <c r="N43" s="97">
        <f t="shared" si="18"/>
        <v>-1072565</v>
      </c>
      <c r="O43" s="94">
        <f t="shared" si="18"/>
        <v>501</v>
      </c>
      <c r="P43" s="95">
        <f t="shared" si="18"/>
        <v>39279</v>
      </c>
      <c r="Q43" s="96">
        <f t="shared" si="18"/>
        <v>-1235</v>
      </c>
      <c r="R43" s="97">
        <f t="shared" si="18"/>
        <v>-267216</v>
      </c>
      <c r="S43" s="94">
        <f t="shared" si="18"/>
        <v>-2631</v>
      </c>
      <c r="T43" s="95">
        <f t="shared" si="18"/>
        <v>-318003161</v>
      </c>
      <c r="U43" s="96">
        <f t="shared" si="18"/>
        <v>846</v>
      </c>
      <c r="V43" s="97">
        <f t="shared" si="18"/>
        <v>-124844</v>
      </c>
      <c r="W43" s="94">
        <f t="shared" si="18"/>
        <v>718</v>
      </c>
      <c r="X43" s="95">
        <f t="shared" si="18"/>
        <v>47957</v>
      </c>
      <c r="Y43" s="94">
        <f t="shared" si="18"/>
        <v>-2617.6000000000058</v>
      </c>
      <c r="Z43" s="95">
        <f t="shared" si="18"/>
        <v>-321043216</v>
      </c>
    </row>
    <row r="44" spans="1:38" ht="18.95" customHeight="1" x14ac:dyDescent="0.15">
      <c r="A44" s="22"/>
      <c r="B44" s="192"/>
      <c r="C44" s="22"/>
      <c r="D44" s="170" t="s">
        <v>22</v>
      </c>
      <c r="E44" s="98">
        <f t="shared" si="18"/>
        <v>-160</v>
      </c>
      <c r="F44" s="101">
        <f t="shared" si="18"/>
        <v>-24371</v>
      </c>
      <c r="G44" s="98">
        <f t="shared" si="18"/>
        <v>63</v>
      </c>
      <c r="H44" s="99">
        <f t="shared" si="18"/>
        <v>10219</v>
      </c>
      <c r="I44" s="100">
        <f t="shared" si="18"/>
        <v>-269</v>
      </c>
      <c r="J44" s="101">
        <f t="shared" si="18"/>
        <v>-1414468</v>
      </c>
      <c r="K44" s="98">
        <f t="shared" si="18"/>
        <v>236</v>
      </c>
      <c r="L44" s="99">
        <f t="shared" si="18"/>
        <v>68026</v>
      </c>
      <c r="M44" s="100">
        <f t="shared" si="18"/>
        <v>-2867.3159999999989</v>
      </c>
      <c r="N44" s="101">
        <f t="shared" si="18"/>
        <v>-816740</v>
      </c>
      <c r="O44" s="98">
        <f t="shared" si="18"/>
        <v>357</v>
      </c>
      <c r="P44" s="99">
        <f t="shared" si="18"/>
        <v>-84296</v>
      </c>
      <c r="Q44" s="100">
        <f t="shared" si="18"/>
        <v>-2867</v>
      </c>
      <c r="R44" s="101">
        <f t="shared" si="18"/>
        <v>-600167</v>
      </c>
      <c r="S44" s="98">
        <f t="shared" si="18"/>
        <v>-308</v>
      </c>
      <c r="T44" s="99">
        <f t="shared" si="18"/>
        <v>-318207046</v>
      </c>
      <c r="U44" s="100">
        <f t="shared" si="18"/>
        <v>327</v>
      </c>
      <c r="V44" s="101">
        <f t="shared" si="18"/>
        <v>541080</v>
      </c>
      <c r="W44" s="98">
        <f t="shared" si="18"/>
        <v>-27</v>
      </c>
      <c r="X44" s="99">
        <f t="shared" si="18"/>
        <v>-37913</v>
      </c>
      <c r="Y44" s="98">
        <f t="shared" si="18"/>
        <v>-5520.3160000000062</v>
      </c>
      <c r="Z44" s="99">
        <f t="shared" si="18"/>
        <v>-320569167</v>
      </c>
    </row>
    <row r="45" spans="1:38" ht="18.95" customHeight="1" x14ac:dyDescent="0.15">
      <c r="A45" s="22"/>
      <c r="B45" s="192"/>
      <c r="C45" s="22"/>
      <c r="D45" s="170" t="s">
        <v>24</v>
      </c>
      <c r="E45" s="98">
        <f t="shared" si="18"/>
        <v>62</v>
      </c>
      <c r="F45" s="101">
        <f t="shared" si="18"/>
        <v>3254</v>
      </c>
      <c r="G45" s="98">
        <f t="shared" si="18"/>
        <v>70</v>
      </c>
      <c r="H45" s="99">
        <f t="shared" si="18"/>
        <v>27933</v>
      </c>
      <c r="I45" s="100">
        <f t="shared" si="18"/>
        <v>65</v>
      </c>
      <c r="J45" s="101">
        <f t="shared" si="18"/>
        <v>551118</v>
      </c>
      <c r="K45" s="98">
        <f t="shared" si="18"/>
        <v>552</v>
      </c>
      <c r="L45" s="99">
        <f t="shared" si="18"/>
        <v>-64761</v>
      </c>
      <c r="M45" s="100">
        <f t="shared" si="18"/>
        <v>1939.9680000000008</v>
      </c>
      <c r="N45" s="101">
        <f t="shared" si="18"/>
        <v>-70891</v>
      </c>
      <c r="O45" s="98">
        <f t="shared" si="18"/>
        <v>129</v>
      </c>
      <c r="P45" s="99">
        <f t="shared" si="18"/>
        <v>90343</v>
      </c>
      <c r="Q45" s="100">
        <f t="shared" si="18"/>
        <v>1148</v>
      </c>
      <c r="R45" s="101">
        <f t="shared" si="18"/>
        <v>303673</v>
      </c>
      <c r="S45" s="98">
        <f t="shared" si="18"/>
        <v>-1062</v>
      </c>
      <c r="T45" s="99">
        <f t="shared" si="18"/>
        <v>-45728</v>
      </c>
      <c r="U45" s="100">
        <f t="shared" si="18"/>
        <v>747</v>
      </c>
      <c r="V45" s="101">
        <f t="shared" si="18"/>
        <v>-197954</v>
      </c>
      <c r="W45" s="98">
        <f t="shared" si="18"/>
        <v>255</v>
      </c>
      <c r="X45" s="99">
        <f t="shared" si="18"/>
        <v>54766</v>
      </c>
      <c r="Y45" s="98">
        <f t="shared" si="18"/>
        <v>3905.9679999999935</v>
      </c>
      <c r="Z45" s="99">
        <f t="shared" si="18"/>
        <v>651753</v>
      </c>
    </row>
    <row r="46" spans="1:38" ht="18.95" customHeight="1" thickBot="1" x14ac:dyDescent="0.2">
      <c r="A46" s="22"/>
      <c r="B46" s="192"/>
      <c r="C46" s="46"/>
      <c r="D46" s="168" t="s">
        <v>44</v>
      </c>
      <c r="E46" s="188">
        <f>E23-E42</f>
        <v>1.7836971998101561</v>
      </c>
      <c r="F46" s="189"/>
      <c r="G46" s="188">
        <f>G23-G42</f>
        <v>8.6476535181583642</v>
      </c>
      <c r="H46" s="189"/>
      <c r="I46" s="188">
        <f>I23-I42</f>
        <v>-16.291469487671648</v>
      </c>
      <c r="J46" s="189"/>
      <c r="K46" s="188">
        <f>K23-K42</f>
        <v>4.2074258687586727</v>
      </c>
      <c r="L46" s="189"/>
      <c r="M46" s="188">
        <f>M23-M42</f>
        <v>-15.452206344482327</v>
      </c>
      <c r="N46" s="189"/>
      <c r="O46" s="188">
        <f t="shared" si="18"/>
        <v>7.5544482937906707</v>
      </c>
      <c r="P46" s="189"/>
      <c r="Q46" s="188">
        <f t="shared" si="18"/>
        <v>-3.5565108376991077</v>
      </c>
      <c r="R46" s="189"/>
      <c r="S46" s="188">
        <f t="shared" si="18"/>
        <v>-5.5054936386974589</v>
      </c>
      <c r="T46" s="189"/>
      <c r="U46" s="188">
        <f t="shared" si="18"/>
        <v>5.3793816985122476</v>
      </c>
      <c r="V46" s="189"/>
      <c r="W46" s="188">
        <f t="shared" si="18"/>
        <v>5.5368436565618708</v>
      </c>
      <c r="X46" s="189"/>
      <c r="Y46" s="188">
        <f t="shared" si="18"/>
        <v>-4.340413485224019</v>
      </c>
      <c r="Z46" s="189"/>
      <c r="AA46" s="186"/>
      <c r="AB46" s="187"/>
      <c r="AC46" s="186"/>
      <c r="AD46" s="187"/>
      <c r="AE46" s="186"/>
      <c r="AF46" s="187"/>
      <c r="AG46" s="164"/>
      <c r="AH46" s="165"/>
      <c r="AI46" s="164"/>
      <c r="AJ46" s="165"/>
      <c r="AK46" s="164"/>
      <c r="AL46" s="165"/>
    </row>
    <row r="47" spans="1:38" ht="18.95" customHeight="1" x14ac:dyDescent="0.15">
      <c r="A47" s="22"/>
      <c r="B47" s="192"/>
      <c r="C47" s="22" t="s">
        <v>48</v>
      </c>
      <c r="D47" s="54" t="s">
        <v>21</v>
      </c>
      <c r="E47" s="75">
        <f t="shared" ref="E47:Z49" si="19">E20/E39*100</f>
        <v>117.33639494833525</v>
      </c>
      <c r="F47" s="76">
        <f t="shared" si="19"/>
        <v>105.86855449271697</v>
      </c>
      <c r="G47" s="75">
        <f t="shared" si="19"/>
        <v>118.59617137648131</v>
      </c>
      <c r="H47" s="77">
        <f t="shared" si="19"/>
        <v>115.11263153586707</v>
      </c>
      <c r="I47" s="78">
        <f t="shared" si="19"/>
        <v>84.307846076961525</v>
      </c>
      <c r="J47" s="76">
        <f t="shared" si="19"/>
        <v>77.567234772009954</v>
      </c>
      <c r="K47" s="75">
        <f t="shared" si="19"/>
        <v>129.18403811792734</v>
      </c>
      <c r="L47" s="77">
        <f t="shared" si="19"/>
        <v>80.006281825127857</v>
      </c>
      <c r="M47" s="78">
        <f t="shared" si="19"/>
        <v>86.454549767568281</v>
      </c>
      <c r="N47" s="76">
        <f t="shared" si="19"/>
        <v>47.705163735082856</v>
      </c>
      <c r="O47" s="75">
        <f t="shared" si="19"/>
        <v>111.61604451657779</v>
      </c>
      <c r="P47" s="77">
        <f t="shared" si="19"/>
        <v>102.65576297658569</v>
      </c>
      <c r="Q47" s="78">
        <f t="shared" si="19"/>
        <v>95.490725865342483</v>
      </c>
      <c r="R47" s="76">
        <f t="shared" si="19"/>
        <v>95.051923912330977</v>
      </c>
      <c r="S47" s="75">
        <f t="shared" si="19"/>
        <v>95.246526585846183</v>
      </c>
      <c r="T47" s="77">
        <f t="shared" si="19"/>
        <v>2.788840311372442</v>
      </c>
      <c r="U47" s="78">
        <f t="shared" si="19"/>
        <v>127.39637305699483</v>
      </c>
      <c r="V47" s="76">
        <f t="shared" si="19"/>
        <v>88.520904726745783</v>
      </c>
      <c r="W47" s="75">
        <f t="shared" si="19"/>
        <v>110.38022263987277</v>
      </c>
      <c r="X47" s="77">
        <f t="shared" si="19"/>
        <v>103.0800701344243</v>
      </c>
      <c r="Y47" s="75">
        <f t="shared" si="19"/>
        <v>97.676378297543735</v>
      </c>
      <c r="Z47" s="77">
        <f t="shared" si="19"/>
        <v>7.5476060552877744</v>
      </c>
    </row>
    <row r="48" spans="1:38" ht="18.95" customHeight="1" x14ac:dyDescent="0.15">
      <c r="A48" s="22"/>
      <c r="B48" s="192"/>
      <c r="C48" s="22"/>
      <c r="D48" s="57" t="s">
        <v>22</v>
      </c>
      <c r="E48" s="67">
        <f t="shared" si="19"/>
        <v>85.714285714285708</v>
      </c>
      <c r="F48" s="70">
        <f t="shared" si="19"/>
        <v>74.741936821159101</v>
      </c>
      <c r="G48" s="67">
        <f t="shared" si="19"/>
        <v>105.39383561643835</v>
      </c>
      <c r="H48" s="68">
        <f t="shared" si="19"/>
        <v>102.32247888655557</v>
      </c>
      <c r="I48" s="69">
        <f t="shared" si="19"/>
        <v>85.774722369116873</v>
      </c>
      <c r="J48" s="70">
        <f t="shared" si="19"/>
        <v>69.184200516157262</v>
      </c>
      <c r="K48" s="67">
        <f t="shared" si="19"/>
        <v>117.0890658942795</v>
      </c>
      <c r="L48" s="68">
        <f t="shared" si="19"/>
        <v>102.61126352587753</v>
      </c>
      <c r="M48" s="69">
        <f t="shared" si="19"/>
        <v>69.90792651416659</v>
      </c>
      <c r="N48" s="70">
        <f t="shared" si="19"/>
        <v>56.231893688419788</v>
      </c>
      <c r="O48" s="67">
        <f t="shared" si="19"/>
        <v>108.24861367837337</v>
      </c>
      <c r="P48" s="68">
        <f t="shared" si="19"/>
        <v>94.42575989821735</v>
      </c>
      <c r="Q48" s="69">
        <f t="shared" si="19"/>
        <v>89.713691159586688</v>
      </c>
      <c r="R48" s="70">
        <f t="shared" si="19"/>
        <v>88.946549336240807</v>
      </c>
      <c r="S48" s="67">
        <f t="shared" si="19"/>
        <v>99.430557609821037</v>
      </c>
      <c r="T48" s="68">
        <f t="shared" si="19"/>
        <v>2.8006819599961821</v>
      </c>
      <c r="U48" s="69">
        <f t="shared" si="19"/>
        <v>111.43356643356643</v>
      </c>
      <c r="V48" s="70">
        <f t="shared" si="19"/>
        <v>187.32632136176642</v>
      </c>
      <c r="W48" s="67">
        <f t="shared" si="19"/>
        <v>99.635479951397329</v>
      </c>
      <c r="X48" s="68">
        <f t="shared" si="19"/>
        <v>97.612702866418914</v>
      </c>
      <c r="Y48" s="67">
        <f t="shared" si="19"/>
        <v>95.055627987255278</v>
      </c>
      <c r="Z48" s="68">
        <f t="shared" si="19"/>
        <v>7.3838562023286149</v>
      </c>
    </row>
    <row r="49" spans="1:26" ht="18.95" customHeight="1" thickBot="1" x14ac:dyDescent="0.2">
      <c r="A49" s="46"/>
      <c r="B49" s="193"/>
      <c r="C49" s="46"/>
      <c r="D49" s="47" t="s">
        <v>24</v>
      </c>
      <c r="E49" s="71">
        <f t="shared" si="19"/>
        <v>102.98651252408477</v>
      </c>
      <c r="F49" s="74">
        <f t="shared" si="19"/>
        <v>100.92358432461121</v>
      </c>
      <c r="G49" s="71">
        <f t="shared" si="19"/>
        <v>104.6265697290152</v>
      </c>
      <c r="H49" s="72">
        <f t="shared" si="19"/>
        <v>104.27516690185467</v>
      </c>
      <c r="I49" s="73">
        <f t="shared" si="19"/>
        <v>102.90697674418605</v>
      </c>
      <c r="J49" s="74">
        <f t="shared" si="19"/>
        <v>118.42139392351176</v>
      </c>
      <c r="K49" s="71">
        <f t="shared" si="19"/>
        <v>110.18638125115334</v>
      </c>
      <c r="L49" s="72">
        <f t="shared" si="19"/>
        <v>99.373160999794706</v>
      </c>
      <c r="M49" s="73">
        <f t="shared" si="19"/>
        <v>111.36343294737637</v>
      </c>
      <c r="N49" s="74">
        <f t="shared" si="19"/>
        <v>98.065842285291467</v>
      </c>
      <c r="O49" s="71">
        <f t="shared" si="19"/>
        <v>102.60553423550797</v>
      </c>
      <c r="P49" s="72">
        <f t="shared" si="19"/>
        <v>106.79175694226221</v>
      </c>
      <c r="Q49" s="73">
        <f t="shared" si="19"/>
        <v>101.87370448350717</v>
      </c>
      <c r="R49" s="74">
        <f t="shared" si="19"/>
        <v>102.83099375690333</v>
      </c>
      <c r="S49" s="71">
        <f t="shared" si="19"/>
        <v>96.521454307238784</v>
      </c>
      <c r="T49" s="72">
        <f t="shared" si="19"/>
        <v>98.067864730249781</v>
      </c>
      <c r="U49" s="73">
        <f t="shared" si="19"/>
        <v>115.20765472312704</v>
      </c>
      <c r="V49" s="74">
        <f t="shared" si="19"/>
        <v>90.591365524360953</v>
      </c>
      <c r="W49" s="71">
        <f t="shared" si="19"/>
        <v>103.20190858864893</v>
      </c>
      <c r="X49" s="72">
        <f t="shared" si="19"/>
        <v>102.71695829261154</v>
      </c>
      <c r="Y49" s="71">
        <f t="shared" si="19"/>
        <v>102.83160119500639</v>
      </c>
      <c r="Z49" s="72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143" customWidth="1"/>
    <col min="2" max="2" width="3.125" style="143" customWidth="1"/>
    <col min="3" max="3" width="12.625" style="143" customWidth="1"/>
    <col min="4" max="4" width="7.25" style="143" customWidth="1"/>
    <col min="5" max="5" width="7.625" style="143" customWidth="1"/>
    <col min="6" max="6" width="10.125" style="143" customWidth="1"/>
    <col min="7" max="7" width="7.625" style="143" customWidth="1"/>
    <col min="8" max="8" width="10.125" style="143" customWidth="1"/>
    <col min="9" max="9" width="7.625" style="143" customWidth="1"/>
    <col min="10" max="10" width="10.125" style="143" customWidth="1"/>
    <col min="11" max="11" width="7.625" style="143" customWidth="1"/>
    <col min="12" max="12" width="10.125" style="143" customWidth="1"/>
    <col min="13" max="13" width="7.625" style="143" customWidth="1"/>
    <col min="14" max="14" width="10.125" style="143" customWidth="1"/>
    <col min="15" max="15" width="7.625" style="143" customWidth="1"/>
    <col min="16" max="16" width="10.125" style="143" customWidth="1"/>
    <col min="17" max="17" width="8.125" style="143" customWidth="1"/>
    <col min="18" max="18" width="11.125" style="143" customWidth="1"/>
    <col min="19" max="19" width="8.125" style="143" customWidth="1"/>
    <col min="20" max="20" width="11.125" style="143" customWidth="1"/>
    <col min="21" max="21" width="8.125" style="143" customWidth="1"/>
    <col min="22" max="22" width="11.125" style="143" customWidth="1"/>
    <col min="23" max="23" width="7.625" style="143" customWidth="1"/>
    <col min="24" max="24" width="10.5" style="143" bestFit="1" customWidth="1"/>
    <col min="25" max="25" width="8.625" style="143" customWidth="1"/>
    <col min="26" max="26" width="11.625" style="143" customWidth="1"/>
    <col min="27" max="16384" width="9" style="143"/>
  </cols>
  <sheetData>
    <row r="1" spans="1:26" ht="29.25" thickBot="1" x14ac:dyDescent="0.35">
      <c r="A1" s="222" t="s">
        <v>67</v>
      </c>
      <c r="B1" s="223"/>
      <c r="C1" s="223"/>
      <c r="D1" s="223"/>
      <c r="E1" s="224" t="s">
        <v>0</v>
      </c>
      <c r="F1" s="225"/>
      <c r="G1" s="225"/>
      <c r="H1" s="225"/>
      <c r="J1" s="226" t="s">
        <v>1</v>
      </c>
      <c r="K1" s="223"/>
      <c r="L1" s="1" t="s">
        <v>2</v>
      </c>
      <c r="M1" s="1" t="s">
        <v>3</v>
      </c>
      <c r="N1" s="1" t="s">
        <v>4</v>
      </c>
      <c r="O1" s="226" t="s">
        <v>5</v>
      </c>
      <c r="P1" s="223"/>
      <c r="Q1" s="223"/>
      <c r="R1" s="1"/>
      <c r="S1" s="1"/>
      <c r="T1" s="1"/>
      <c r="V1" s="1"/>
      <c r="W1" s="1"/>
      <c r="X1" s="142" t="s">
        <v>6</v>
      </c>
      <c r="Y1" s="1"/>
      <c r="Z1" s="1"/>
    </row>
    <row r="2" spans="1:26" x14ac:dyDescent="0.15">
      <c r="A2" s="4"/>
      <c r="B2" s="5"/>
      <c r="C2" s="5"/>
      <c r="D2" s="6"/>
      <c r="E2" s="227" t="s">
        <v>7</v>
      </c>
      <c r="F2" s="228"/>
      <c r="G2" s="215" t="s">
        <v>8</v>
      </c>
      <c r="H2" s="215"/>
      <c r="I2" s="213" t="s">
        <v>9</v>
      </c>
      <c r="J2" s="214"/>
      <c r="K2" s="215" t="s">
        <v>10</v>
      </c>
      <c r="L2" s="215"/>
      <c r="M2" s="213" t="s">
        <v>11</v>
      </c>
      <c r="N2" s="214"/>
      <c r="O2" s="215" t="s">
        <v>12</v>
      </c>
      <c r="P2" s="215"/>
      <c r="Q2" s="213" t="s">
        <v>13</v>
      </c>
      <c r="R2" s="214"/>
      <c r="S2" s="215" t="s">
        <v>14</v>
      </c>
      <c r="T2" s="215"/>
      <c r="U2" s="213" t="s">
        <v>15</v>
      </c>
      <c r="V2" s="214"/>
      <c r="W2" s="215" t="s">
        <v>16</v>
      </c>
      <c r="X2" s="215"/>
      <c r="Y2" s="216" t="s">
        <v>17</v>
      </c>
      <c r="Z2" s="217"/>
    </row>
    <row r="3" spans="1:26" ht="18.75" x14ac:dyDescent="0.2">
      <c r="A3" s="7"/>
      <c r="C3" s="220"/>
      <c r="D3" s="221"/>
      <c r="E3" s="210" t="s">
        <v>53</v>
      </c>
      <c r="F3" s="211"/>
      <c r="G3" s="212" t="s">
        <v>54</v>
      </c>
      <c r="H3" s="212"/>
      <c r="I3" s="210" t="s">
        <v>55</v>
      </c>
      <c r="J3" s="211"/>
      <c r="K3" s="212" t="s">
        <v>56</v>
      </c>
      <c r="L3" s="212"/>
      <c r="M3" s="210" t="s">
        <v>57</v>
      </c>
      <c r="N3" s="211"/>
      <c r="O3" s="212">
        <v>26</v>
      </c>
      <c r="P3" s="212"/>
      <c r="Q3" s="210" t="s">
        <v>58</v>
      </c>
      <c r="R3" s="211"/>
      <c r="S3" s="212" t="s">
        <v>59</v>
      </c>
      <c r="T3" s="212"/>
      <c r="U3" s="210" t="s">
        <v>60</v>
      </c>
      <c r="V3" s="211"/>
      <c r="W3" s="212">
        <v>40</v>
      </c>
      <c r="X3" s="212"/>
      <c r="Y3" s="218"/>
      <c r="Z3" s="219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44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9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137"/>
      <c r="D6" s="140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80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138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81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144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9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137"/>
      <c r="D9" s="140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80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138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81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9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137"/>
      <c r="D12" s="141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13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44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9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137"/>
      <c r="D15" s="140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80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13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144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9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137"/>
      <c r="D18" s="140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138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82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144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137"/>
      <c r="D21" s="140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138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f>(E20+E21)/(E22+E41)*100</f>
        <v>45.25</v>
      </c>
      <c r="F23" s="207"/>
      <c r="G23" s="206">
        <f>(G20+G21)/(G22+G41)*100</f>
        <v>73.135292218275751</v>
      </c>
      <c r="H23" s="207"/>
      <c r="I23" s="206">
        <f>(I20+I21)/(I22+I41)*100</f>
        <v>89.22512608895002</v>
      </c>
      <c r="J23" s="207"/>
      <c r="K23" s="206">
        <f>(K20+K21)/(K22+K41)*100</f>
        <v>29.032258064516132</v>
      </c>
      <c r="L23" s="207"/>
      <c r="M23" s="206">
        <f>(M20+M21)/(M22+M41)*100</f>
        <v>57.74874007842147</v>
      </c>
      <c r="N23" s="207"/>
      <c r="O23" s="206">
        <f>(O20+O21)/(O22+O41)*100</f>
        <v>87.141992739007662</v>
      </c>
      <c r="P23" s="207"/>
      <c r="Q23" s="206">
        <f>(Q20+Q21)/(Q22+Q41)*100</f>
        <v>44.917699654541757</v>
      </c>
      <c r="R23" s="207"/>
      <c r="S23" s="206">
        <f>(S20+S21)/(S22+S41)*100</f>
        <v>183.00807705814478</v>
      </c>
      <c r="T23" s="207"/>
      <c r="U23" s="206">
        <f>(U20+U21)/(U22+U41)*100</f>
        <v>61.984160066694457</v>
      </c>
      <c r="V23" s="207"/>
      <c r="W23" s="206">
        <f>(W20+W21)/(W22+W41)*100</f>
        <v>87.24570593251309</v>
      </c>
      <c r="X23" s="207"/>
      <c r="Y23" s="206">
        <f>(Y20+Y21)/(Y22+Y41)*100</f>
        <v>81.599170280891812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f>F22/E22*1000</f>
        <v>169712.42774566475</v>
      </c>
      <c r="F24" s="209"/>
      <c r="G24" s="202">
        <f>H22/G22*1000</f>
        <v>431842.69662921352</v>
      </c>
      <c r="H24" s="203"/>
      <c r="I24" s="204">
        <f>J22/I22*1000</f>
        <v>1337982.1109123435</v>
      </c>
      <c r="J24" s="205"/>
      <c r="K24" s="202">
        <f>L22/K22*1000</f>
        <v>1906506.9200959587</v>
      </c>
      <c r="L24" s="203"/>
      <c r="M24" s="204">
        <f>N22/M22*1000</f>
        <v>214691.18131511527</v>
      </c>
      <c r="N24" s="205"/>
      <c r="O24" s="202">
        <f>P22/O22*1000</f>
        <v>268670.16764290043</v>
      </c>
      <c r="P24" s="203"/>
      <c r="Q24" s="204">
        <f>R22/Q22*1000</f>
        <v>175075.94378886549</v>
      </c>
      <c r="R24" s="205"/>
      <c r="S24" s="202">
        <f>T22/S22*1000</f>
        <v>77520.733704552898</v>
      </c>
      <c r="T24" s="203"/>
      <c r="U24" s="204">
        <f>V22/U22*1000</f>
        <v>428330.82247557002</v>
      </c>
      <c r="V24" s="205"/>
      <c r="W24" s="202">
        <f>X22/W22*1000</f>
        <v>253102.71220492214</v>
      </c>
      <c r="X24" s="203"/>
      <c r="Y24" s="204">
        <f>Z22/Y22*1000</f>
        <v>264874.29240562685</v>
      </c>
      <c r="Z24" s="205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36"/>
      <c r="E26" s="52"/>
      <c r="F26" s="136"/>
      <c r="G26" s="52"/>
      <c r="H26" s="136"/>
      <c r="I26" s="52"/>
      <c r="J26" s="136"/>
      <c r="K26" s="52"/>
      <c r="L26" s="136"/>
      <c r="M26" s="52"/>
      <c r="N26" s="136"/>
      <c r="O26" s="52"/>
      <c r="P26" s="136"/>
      <c r="Q26" s="52"/>
      <c r="R26" s="136"/>
      <c r="S26" s="52"/>
      <c r="T26" s="136"/>
      <c r="U26" s="52"/>
      <c r="V26" s="136"/>
      <c r="W26" s="52"/>
      <c r="X26" s="136"/>
      <c r="Y26" s="52"/>
      <c r="Z26" s="53"/>
    </row>
    <row r="27" spans="1:28" ht="18.95" customHeight="1" x14ac:dyDescent="0.15">
      <c r="A27" s="22"/>
      <c r="B27" s="199" t="s">
        <v>42</v>
      </c>
      <c r="C27" s="4" t="s">
        <v>43</v>
      </c>
      <c r="D27" s="54" t="s">
        <v>21</v>
      </c>
      <c r="E27" s="146">
        <v>1286</v>
      </c>
      <c r="F27" s="147">
        <v>88981</v>
      </c>
      <c r="G27" s="162">
        <v>659</v>
      </c>
      <c r="H27" s="148">
        <v>199392</v>
      </c>
      <c r="I27" s="146">
        <v>2536</v>
      </c>
      <c r="J27" s="147">
        <v>1919161</v>
      </c>
      <c r="K27" s="150">
        <v>1054</v>
      </c>
      <c r="L27" s="148">
        <v>260620</v>
      </c>
      <c r="M27" s="146">
        <v>7622</v>
      </c>
      <c r="N27" s="147">
        <v>1946419</v>
      </c>
      <c r="O27" s="150">
        <v>4631</v>
      </c>
      <c r="P27" s="148">
        <v>1595167</v>
      </c>
      <c r="Q27" s="146">
        <v>29468</v>
      </c>
      <c r="R27" s="147">
        <v>5714343</v>
      </c>
      <c r="S27" s="150">
        <v>44564</v>
      </c>
      <c r="T27" s="148">
        <v>10773964</v>
      </c>
      <c r="U27" s="146">
        <v>3933</v>
      </c>
      <c r="V27" s="147">
        <v>1491077</v>
      </c>
      <c r="W27" s="146">
        <v>8844</v>
      </c>
      <c r="X27" s="148">
        <v>1837472</v>
      </c>
      <c r="Y27" s="158">
        <v>104597</v>
      </c>
      <c r="Z27" s="159">
        <v>25826596</v>
      </c>
    </row>
    <row r="28" spans="1:28" ht="18.95" customHeight="1" x14ac:dyDescent="0.15">
      <c r="A28" s="22"/>
      <c r="B28" s="200"/>
      <c r="C28" s="7"/>
      <c r="D28" s="57" t="s">
        <v>22</v>
      </c>
      <c r="E28" s="154">
        <v>1332</v>
      </c>
      <c r="F28" s="155">
        <v>176209</v>
      </c>
      <c r="G28" s="152">
        <v>636</v>
      </c>
      <c r="H28" s="153">
        <v>203219</v>
      </c>
      <c r="I28" s="154">
        <v>2515</v>
      </c>
      <c r="J28" s="155">
        <v>1329456</v>
      </c>
      <c r="K28" s="152">
        <v>927</v>
      </c>
      <c r="L28" s="153">
        <v>240330</v>
      </c>
      <c r="M28" s="154">
        <v>7612</v>
      </c>
      <c r="N28" s="155">
        <v>1638853</v>
      </c>
      <c r="O28" s="156">
        <v>4471</v>
      </c>
      <c r="P28" s="153">
        <v>1582532</v>
      </c>
      <c r="Q28" s="154">
        <v>29639</v>
      </c>
      <c r="R28" s="155">
        <v>5856115</v>
      </c>
      <c r="S28" s="156">
        <v>45299</v>
      </c>
      <c r="T28" s="153">
        <v>10768350</v>
      </c>
      <c r="U28" s="154">
        <v>3116</v>
      </c>
      <c r="V28" s="155">
        <v>632178</v>
      </c>
      <c r="W28" s="154">
        <v>8932</v>
      </c>
      <c r="X28" s="153">
        <v>1820984</v>
      </c>
      <c r="Y28" s="157">
        <v>104479</v>
      </c>
      <c r="Z28" s="151">
        <v>24248226</v>
      </c>
    </row>
    <row r="29" spans="1:28" ht="18.95" customHeight="1" thickBot="1" x14ac:dyDescent="0.2">
      <c r="A29" s="22"/>
      <c r="B29" s="200"/>
      <c r="C29" s="7"/>
      <c r="D29" s="57" t="s">
        <v>24</v>
      </c>
      <c r="E29" s="157">
        <v>2404</v>
      </c>
      <c r="F29" s="151">
        <v>414994</v>
      </c>
      <c r="G29" s="163">
        <v>868</v>
      </c>
      <c r="H29" s="161">
        <v>382431</v>
      </c>
      <c r="I29" s="157">
        <v>2044</v>
      </c>
      <c r="J29" s="151">
        <v>2183396</v>
      </c>
      <c r="K29" s="160">
        <v>1238</v>
      </c>
      <c r="L29" s="161">
        <v>1920402</v>
      </c>
      <c r="M29" s="157">
        <v>15448</v>
      </c>
      <c r="N29" s="151">
        <v>3143169</v>
      </c>
      <c r="O29" s="160">
        <v>4254</v>
      </c>
      <c r="P29" s="161">
        <v>1189508</v>
      </c>
      <c r="Q29" s="157">
        <v>59615</v>
      </c>
      <c r="R29" s="151">
        <v>9946673</v>
      </c>
      <c r="S29" s="160">
        <v>28667</v>
      </c>
      <c r="T29" s="161">
        <v>2473342</v>
      </c>
      <c r="U29" s="157">
        <v>5593</v>
      </c>
      <c r="V29" s="151">
        <v>2270522</v>
      </c>
      <c r="W29" s="157">
        <v>9940</v>
      </c>
      <c r="X29" s="161">
        <v>2202697</v>
      </c>
      <c r="Y29" s="157">
        <v>130071</v>
      </c>
      <c r="Z29" s="151">
        <v>26127134</v>
      </c>
    </row>
    <row r="30" spans="1:28" ht="18.95" customHeight="1" thickBot="1" x14ac:dyDescent="0.2">
      <c r="A30" s="22" t="s">
        <v>29</v>
      </c>
      <c r="B30" s="200"/>
      <c r="C30" s="7"/>
      <c r="D30" s="60" t="s">
        <v>44</v>
      </c>
      <c r="E30" s="196">
        <v>53.9</v>
      </c>
      <c r="F30" s="197"/>
      <c r="G30" s="196">
        <v>75.599999999999994</v>
      </c>
      <c r="H30" s="197"/>
      <c r="I30" s="196">
        <v>124.2</v>
      </c>
      <c r="J30" s="197"/>
      <c r="K30" s="196">
        <v>84.3</v>
      </c>
      <c r="L30" s="197"/>
      <c r="M30" s="196">
        <v>49.3</v>
      </c>
      <c r="N30" s="197"/>
      <c r="O30" s="196">
        <v>109</v>
      </c>
      <c r="P30" s="197"/>
      <c r="Q30" s="196">
        <v>49.5</v>
      </c>
      <c r="R30" s="197"/>
      <c r="S30" s="196">
        <v>154.80000000000001</v>
      </c>
      <c r="T30" s="197"/>
      <c r="U30" s="196">
        <v>68</v>
      </c>
      <c r="V30" s="197"/>
      <c r="W30" s="196">
        <v>89</v>
      </c>
      <c r="X30" s="197"/>
      <c r="Y30" s="196">
        <v>82.3</v>
      </c>
      <c r="Z30" s="198"/>
    </row>
    <row r="31" spans="1:28" ht="18.95" customHeight="1" x14ac:dyDescent="0.15">
      <c r="A31" s="22"/>
      <c r="B31" s="200"/>
      <c r="C31" s="4" t="s">
        <v>45</v>
      </c>
      <c r="D31" s="144" t="s">
        <v>21</v>
      </c>
      <c r="E31" s="94">
        <f>E20-E27</f>
        <v>-415</v>
      </c>
      <c r="F31" s="95">
        <f t="shared" ref="F31:Z33" si="4">F20-F27</f>
        <v>-17788</v>
      </c>
      <c r="G31" s="96">
        <f t="shared" si="4"/>
        <v>438</v>
      </c>
      <c r="H31" s="97">
        <f t="shared" si="4"/>
        <v>215989</v>
      </c>
      <c r="I31" s="94">
        <f t="shared" si="4"/>
        <v>-535</v>
      </c>
      <c r="J31" s="95">
        <f t="shared" si="4"/>
        <v>2885347</v>
      </c>
      <c r="K31" s="96">
        <f t="shared" si="4"/>
        <v>625</v>
      </c>
      <c r="L31" s="97">
        <f t="shared" si="4"/>
        <v>2999579</v>
      </c>
      <c r="M31" s="94">
        <f t="shared" si="4"/>
        <v>2326.728000000001</v>
      </c>
      <c r="N31" s="95">
        <f t="shared" si="4"/>
        <v>104577</v>
      </c>
      <c r="O31" s="96">
        <f t="shared" si="4"/>
        <v>-318</v>
      </c>
      <c r="P31" s="97">
        <f t="shared" si="4"/>
        <v>-116157</v>
      </c>
      <c r="Q31" s="94">
        <f t="shared" si="4"/>
        <v>-2080</v>
      </c>
      <c r="R31" s="95">
        <f t="shared" si="4"/>
        <v>-313941</v>
      </c>
      <c r="S31" s="96">
        <f t="shared" si="4"/>
        <v>10785</v>
      </c>
      <c r="T31" s="97">
        <f t="shared" si="4"/>
        <v>316352224</v>
      </c>
      <c r="U31" s="94">
        <f t="shared" si="4"/>
        <v>-845</v>
      </c>
      <c r="V31" s="95">
        <f t="shared" si="4"/>
        <v>-403500</v>
      </c>
      <c r="W31" s="96">
        <f t="shared" si="4"/>
        <v>-1927</v>
      </c>
      <c r="X31" s="97">
        <f t="shared" si="4"/>
        <v>-280462</v>
      </c>
      <c r="Y31" s="94">
        <f t="shared" si="4"/>
        <v>8054.7280000000028</v>
      </c>
      <c r="Z31" s="95">
        <f t="shared" si="4"/>
        <v>321425868</v>
      </c>
    </row>
    <row r="32" spans="1:28" ht="18.95" customHeight="1" x14ac:dyDescent="0.15">
      <c r="A32" s="22" t="s">
        <v>46</v>
      </c>
      <c r="B32" s="200"/>
      <c r="C32" s="7"/>
      <c r="D32" s="140" t="s">
        <v>22</v>
      </c>
      <c r="E32" s="98">
        <f t="shared" ref="E32:T33" si="5">E21-E28</f>
        <v>-212</v>
      </c>
      <c r="F32" s="99">
        <f t="shared" si="5"/>
        <v>-79721</v>
      </c>
      <c r="G32" s="100">
        <f t="shared" si="5"/>
        <v>532</v>
      </c>
      <c r="H32" s="101">
        <f t="shared" si="5"/>
        <v>236785</v>
      </c>
      <c r="I32" s="98">
        <f t="shared" si="5"/>
        <v>-624</v>
      </c>
      <c r="J32" s="99">
        <f t="shared" si="5"/>
        <v>3260618</v>
      </c>
      <c r="K32" s="100">
        <f t="shared" si="5"/>
        <v>454</v>
      </c>
      <c r="L32" s="101">
        <f t="shared" si="5"/>
        <v>2364769</v>
      </c>
      <c r="M32" s="98">
        <f t="shared" si="5"/>
        <v>1916.4759999999987</v>
      </c>
      <c r="N32" s="99">
        <f t="shared" si="5"/>
        <v>227209</v>
      </c>
      <c r="O32" s="100">
        <f t="shared" si="5"/>
        <v>-143</v>
      </c>
      <c r="P32" s="101">
        <f t="shared" si="5"/>
        <v>-70290</v>
      </c>
      <c r="Q32" s="98">
        <f t="shared" si="5"/>
        <v>-1767</v>
      </c>
      <c r="R32" s="99">
        <f t="shared" si="5"/>
        <v>-426435</v>
      </c>
      <c r="S32" s="100">
        <f t="shared" si="5"/>
        <v>8789</v>
      </c>
      <c r="T32" s="101">
        <f t="shared" si="5"/>
        <v>316607451</v>
      </c>
      <c r="U32" s="98">
        <f t="shared" si="4"/>
        <v>-256</v>
      </c>
      <c r="V32" s="99">
        <f t="shared" si="4"/>
        <v>-12571</v>
      </c>
      <c r="W32" s="100">
        <f t="shared" si="4"/>
        <v>-1525</v>
      </c>
      <c r="X32" s="101">
        <f t="shared" si="4"/>
        <v>-232870</v>
      </c>
      <c r="Y32" s="98">
        <f t="shared" si="4"/>
        <v>7169.4760000000097</v>
      </c>
      <c r="Z32" s="99">
        <f t="shared" si="4"/>
        <v>321878436</v>
      </c>
    </row>
    <row r="33" spans="1:38" ht="18.95" customHeight="1" x14ac:dyDescent="0.15">
      <c r="A33" s="22"/>
      <c r="B33" s="200"/>
      <c r="C33" s="7"/>
      <c r="D33" s="140" t="s">
        <v>24</v>
      </c>
      <c r="E33" s="98">
        <f t="shared" si="5"/>
        <v>-328</v>
      </c>
      <c r="F33" s="99">
        <f t="shared" si="4"/>
        <v>-62671</v>
      </c>
      <c r="G33" s="100">
        <f t="shared" si="4"/>
        <v>645</v>
      </c>
      <c r="H33" s="101">
        <f t="shared" si="4"/>
        <v>270947</v>
      </c>
      <c r="I33" s="98">
        <f t="shared" si="4"/>
        <v>192</v>
      </c>
      <c r="J33" s="99">
        <f t="shared" si="4"/>
        <v>808332</v>
      </c>
      <c r="K33" s="100">
        <f t="shared" si="4"/>
        <v>4181</v>
      </c>
      <c r="L33" s="101">
        <f t="shared" si="4"/>
        <v>8410959</v>
      </c>
      <c r="M33" s="98">
        <f t="shared" si="4"/>
        <v>1624.0240000000013</v>
      </c>
      <c r="N33" s="99">
        <f t="shared" si="4"/>
        <v>522044</v>
      </c>
      <c r="O33" s="100">
        <f t="shared" si="4"/>
        <v>697</v>
      </c>
      <c r="P33" s="101">
        <f t="shared" si="4"/>
        <v>140678</v>
      </c>
      <c r="Q33" s="98">
        <f t="shared" si="4"/>
        <v>1654</v>
      </c>
      <c r="R33" s="99">
        <f t="shared" si="4"/>
        <v>780055</v>
      </c>
      <c r="S33" s="100">
        <f t="shared" si="4"/>
        <v>1863</v>
      </c>
      <c r="T33" s="101">
        <f t="shared" si="4"/>
        <v>-106634</v>
      </c>
      <c r="U33" s="98">
        <f t="shared" si="4"/>
        <v>-681</v>
      </c>
      <c r="V33" s="99">
        <f t="shared" si="4"/>
        <v>-166561</v>
      </c>
      <c r="W33" s="100">
        <f t="shared" si="4"/>
        <v>-1976</v>
      </c>
      <c r="X33" s="101">
        <f t="shared" si="4"/>
        <v>-186987</v>
      </c>
      <c r="Y33" s="98">
        <f t="shared" si="4"/>
        <v>7871.0240000000049</v>
      </c>
      <c r="Z33" s="99">
        <f t="shared" si="4"/>
        <v>10410162</v>
      </c>
    </row>
    <row r="34" spans="1:38" ht="18.95" customHeight="1" thickBot="1" x14ac:dyDescent="0.2">
      <c r="A34" s="22" t="s">
        <v>47</v>
      </c>
      <c r="B34" s="200"/>
      <c r="C34" s="61"/>
      <c r="D34" s="28" t="s">
        <v>44</v>
      </c>
      <c r="E34" s="190">
        <f>+E23-E30</f>
        <v>-8.6499999999999986</v>
      </c>
      <c r="F34" s="189"/>
      <c r="G34" s="194">
        <f t="shared" ref="G34" si="6">+G23-G30</f>
        <v>-2.4647077817242433</v>
      </c>
      <c r="H34" s="195"/>
      <c r="I34" s="190">
        <f t="shared" ref="I34" si="7">+I23-I30</f>
        <v>-34.974873911049983</v>
      </c>
      <c r="J34" s="189"/>
      <c r="K34" s="194">
        <f t="shared" ref="K34" si="8">+K23-K30</f>
        <v>-55.267741935483869</v>
      </c>
      <c r="L34" s="195"/>
      <c r="M34" s="190">
        <f t="shared" ref="M34" si="9">+M23-M30</f>
        <v>8.4487400784214728</v>
      </c>
      <c r="N34" s="189"/>
      <c r="O34" s="194">
        <f t="shared" ref="O34" si="10">+O23-O30</f>
        <v>-21.858007260992338</v>
      </c>
      <c r="P34" s="195"/>
      <c r="Q34" s="190">
        <f t="shared" ref="Q34" si="11">+Q23-Q30</f>
        <v>-4.5823003454582434</v>
      </c>
      <c r="R34" s="189"/>
      <c r="S34" s="194">
        <f t="shared" ref="S34" si="12">+S23-S30</f>
        <v>28.208077058144767</v>
      </c>
      <c r="T34" s="195"/>
      <c r="U34" s="190">
        <f t="shared" ref="U34" si="13">+U23-U30</f>
        <v>-6.0158399333055428</v>
      </c>
      <c r="V34" s="189"/>
      <c r="W34" s="194">
        <f t="shared" ref="W34" si="14">+W23-W30</f>
        <v>-1.7542940674869101</v>
      </c>
      <c r="X34" s="195"/>
      <c r="Y34" s="190">
        <f t="shared" ref="Y34" si="15">+Y23-Y30</f>
        <v>-0.70082971910818515</v>
      </c>
      <c r="Z34" s="189"/>
    </row>
    <row r="35" spans="1:38" ht="18.95" customHeight="1" x14ac:dyDescent="0.15">
      <c r="A35" s="22"/>
      <c r="B35" s="200"/>
      <c r="C35" s="7" t="s">
        <v>48</v>
      </c>
      <c r="D35" s="62" t="s">
        <v>21</v>
      </c>
      <c r="E35" s="63">
        <f t="shared" ref="E35:Z37" si="16">E20/E27*100</f>
        <v>67.72939346811819</v>
      </c>
      <c r="F35" s="64">
        <f t="shared" si="16"/>
        <v>80.009215450489435</v>
      </c>
      <c r="G35" s="65">
        <f t="shared" si="16"/>
        <v>166.46433990895295</v>
      </c>
      <c r="H35" s="66">
        <f t="shared" si="16"/>
        <v>208.32380436527043</v>
      </c>
      <c r="I35" s="63">
        <f t="shared" si="16"/>
        <v>78.903785488958988</v>
      </c>
      <c r="J35" s="64">
        <f t="shared" si="16"/>
        <v>250.34418686082094</v>
      </c>
      <c r="K35" s="65">
        <f t="shared" si="16"/>
        <v>159.2979127134725</v>
      </c>
      <c r="L35" s="66">
        <f t="shared" si="16"/>
        <v>1250.9396822960632</v>
      </c>
      <c r="M35" s="63">
        <f t="shared" si="16"/>
        <v>130.52647599055368</v>
      </c>
      <c r="N35" s="64">
        <f t="shared" si="16"/>
        <v>105.37278972307607</v>
      </c>
      <c r="O35" s="65">
        <f t="shared" si="16"/>
        <v>93.1332325631613</v>
      </c>
      <c r="P35" s="66">
        <f t="shared" si="16"/>
        <v>92.718191888372814</v>
      </c>
      <c r="Q35" s="63">
        <f t="shared" si="16"/>
        <v>92.941495859915847</v>
      </c>
      <c r="R35" s="64">
        <f t="shared" si="16"/>
        <v>94.506087576472041</v>
      </c>
      <c r="S35" s="65">
        <f t="shared" si="16"/>
        <v>124.20114890943364</v>
      </c>
      <c r="T35" s="66">
        <f t="shared" si="16"/>
        <v>3036.2658349331778</v>
      </c>
      <c r="U35" s="63">
        <f t="shared" si="16"/>
        <v>78.515128400711916</v>
      </c>
      <c r="V35" s="64">
        <f t="shared" si="16"/>
        <v>72.939023269757371</v>
      </c>
      <c r="W35" s="65">
        <f t="shared" si="16"/>
        <v>78.211216644052456</v>
      </c>
      <c r="X35" s="66">
        <f t="shared" si="16"/>
        <v>84.736529318541997</v>
      </c>
      <c r="Y35" s="63">
        <f t="shared" si="16"/>
        <v>107.70072564222684</v>
      </c>
      <c r="Z35" s="64">
        <f t="shared" si="16"/>
        <v>1344.5537460685875</v>
      </c>
    </row>
    <row r="36" spans="1:38" ht="18.95" customHeight="1" x14ac:dyDescent="0.15">
      <c r="A36" s="22" t="s">
        <v>49</v>
      </c>
      <c r="B36" s="200"/>
      <c r="C36" s="7" t="s">
        <v>62</v>
      </c>
      <c r="D36" s="60" t="s">
        <v>22</v>
      </c>
      <c r="E36" s="67">
        <f t="shared" si="16"/>
        <v>84.084084084084083</v>
      </c>
      <c r="F36" s="68">
        <f t="shared" si="16"/>
        <v>54.757702501007323</v>
      </c>
      <c r="G36" s="69">
        <f t="shared" si="16"/>
        <v>183.64779874213838</v>
      </c>
      <c r="H36" s="70">
        <f t="shared" si="16"/>
        <v>216.51715636825296</v>
      </c>
      <c r="I36" s="67">
        <f t="shared" si="16"/>
        <v>75.188866799204774</v>
      </c>
      <c r="J36" s="68">
        <f t="shared" si="16"/>
        <v>345.25956481448048</v>
      </c>
      <c r="K36" s="69">
        <f t="shared" si="16"/>
        <v>148.97518878101403</v>
      </c>
      <c r="L36" s="70">
        <f t="shared" si="16"/>
        <v>1083.9674614072317</v>
      </c>
      <c r="M36" s="67">
        <f t="shared" si="16"/>
        <v>125.17703625853913</v>
      </c>
      <c r="N36" s="68">
        <f t="shared" si="16"/>
        <v>113.86390359599061</v>
      </c>
      <c r="O36" s="69">
        <f t="shared" si="16"/>
        <v>96.801610377991494</v>
      </c>
      <c r="P36" s="70">
        <f t="shared" si="16"/>
        <v>95.55838365353749</v>
      </c>
      <c r="Q36" s="67">
        <f t="shared" si="16"/>
        <v>94.038260400148459</v>
      </c>
      <c r="R36" s="68">
        <f t="shared" si="16"/>
        <v>92.718124558687805</v>
      </c>
      <c r="S36" s="69">
        <f t="shared" si="16"/>
        <v>119.40219430892513</v>
      </c>
      <c r="T36" s="70">
        <f t="shared" si="16"/>
        <v>3040.1667943556813</v>
      </c>
      <c r="U36" s="67">
        <f t="shared" si="16"/>
        <v>91.784338896020529</v>
      </c>
      <c r="V36" s="68">
        <f t="shared" si="16"/>
        <v>98.011477779992333</v>
      </c>
      <c r="W36" s="69">
        <f t="shared" si="16"/>
        <v>82.926556202418269</v>
      </c>
      <c r="X36" s="70">
        <f t="shared" si="16"/>
        <v>87.211859082781615</v>
      </c>
      <c r="Y36" s="67">
        <f t="shared" si="16"/>
        <v>106.86212157467052</v>
      </c>
      <c r="Z36" s="68">
        <f t="shared" si="16"/>
        <v>1427.4308644269481</v>
      </c>
    </row>
    <row r="37" spans="1:38" ht="18.95" customHeight="1" thickBot="1" x14ac:dyDescent="0.2">
      <c r="A37" s="22"/>
      <c r="B37" s="201"/>
      <c r="C37" s="61"/>
      <c r="D37" s="47" t="s">
        <v>24</v>
      </c>
      <c r="E37" s="71">
        <f t="shared" si="16"/>
        <v>86.356073211314481</v>
      </c>
      <c r="F37" s="72">
        <f t="shared" si="16"/>
        <v>84.898335879554892</v>
      </c>
      <c r="G37" s="73">
        <f t="shared" si="16"/>
        <v>174.30875576036865</v>
      </c>
      <c r="H37" s="74">
        <f t="shared" si="16"/>
        <v>170.84859752478226</v>
      </c>
      <c r="I37" s="71">
        <f t="shared" si="16"/>
        <v>109.39334637964775</v>
      </c>
      <c r="J37" s="72">
        <f t="shared" si="16"/>
        <v>137.02177708487147</v>
      </c>
      <c r="K37" s="73">
        <f t="shared" si="16"/>
        <v>437.72213247172857</v>
      </c>
      <c r="L37" s="74">
        <f t="shared" si="16"/>
        <v>537.9790793802548</v>
      </c>
      <c r="M37" s="71">
        <f t="shared" si="16"/>
        <v>110.5128430864837</v>
      </c>
      <c r="N37" s="72">
        <f t="shared" si="16"/>
        <v>116.60884285891086</v>
      </c>
      <c r="O37" s="73">
        <f t="shared" si="16"/>
        <v>116.38457921955808</v>
      </c>
      <c r="P37" s="74">
        <f t="shared" si="16"/>
        <v>111.82657031310424</v>
      </c>
      <c r="Q37" s="71">
        <f t="shared" si="16"/>
        <v>102.77446951270652</v>
      </c>
      <c r="R37" s="72">
        <f t="shared" si="16"/>
        <v>107.84237101189514</v>
      </c>
      <c r="S37" s="73">
        <f t="shared" si="16"/>
        <v>106.49876164230649</v>
      </c>
      <c r="T37" s="74">
        <f t="shared" si="16"/>
        <v>95.688667398200494</v>
      </c>
      <c r="U37" s="71">
        <f t="shared" si="16"/>
        <v>87.824065796531386</v>
      </c>
      <c r="V37" s="72">
        <f t="shared" si="16"/>
        <v>92.664197924530129</v>
      </c>
      <c r="W37" s="73">
        <f t="shared" si="16"/>
        <v>80.120724346076457</v>
      </c>
      <c r="X37" s="74">
        <f t="shared" si="16"/>
        <v>91.510997654239318</v>
      </c>
      <c r="Y37" s="71">
        <f t="shared" si="16"/>
        <v>106.05132888960644</v>
      </c>
      <c r="Z37" s="72">
        <f t="shared" si="16"/>
        <v>139.84425540130044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1" t="s">
        <v>51</v>
      </c>
      <c r="C39" s="12" t="s">
        <v>43</v>
      </c>
      <c r="D39" s="145" t="s">
        <v>21</v>
      </c>
      <c r="E39" s="13">
        <f>+'(令和4年6月) '!E20</f>
        <v>1176</v>
      </c>
      <c r="F39" s="14">
        <f>+'(令和4年6月) '!F20</f>
        <v>94180</v>
      </c>
      <c r="G39" s="13">
        <f>+'(令和4年6月) '!G20</f>
        <v>1399</v>
      </c>
      <c r="H39" s="14">
        <f>+'(令和4年6月) '!H20</f>
        <v>494412</v>
      </c>
      <c r="I39" s="13">
        <f>+'(令和4年6月) '!I20</f>
        <v>2232</v>
      </c>
      <c r="J39" s="14">
        <f>+'(令和4年6月) '!J20</f>
        <v>5352269</v>
      </c>
      <c r="K39" s="13">
        <f>+'(令和4年6月) '!K20</f>
        <v>3176</v>
      </c>
      <c r="L39" s="14">
        <f>+'(令和4年6月) '!L20</f>
        <v>6167468</v>
      </c>
      <c r="M39" s="13">
        <f>+'(令和4年6月) '!M20</f>
        <v>8800.2559999999994</v>
      </c>
      <c r="N39" s="14">
        <f>+'(令和4年6月) '!N20</f>
        <v>2415658</v>
      </c>
      <c r="O39" s="13">
        <f>+'(令和4年6月) '!O20</f>
        <v>3930</v>
      </c>
      <c r="P39" s="14">
        <f>+'(令和4年6月) '!P20</f>
        <v>1371196</v>
      </c>
      <c r="Q39" s="13">
        <f>+'(令和4年6月) '!Q20</f>
        <v>29400</v>
      </c>
      <c r="R39" s="14">
        <f>+'(令和4年6月) '!R20</f>
        <v>5698258</v>
      </c>
      <c r="S39" s="25">
        <f>+'(令和4年6月) '!S20</f>
        <v>50065</v>
      </c>
      <c r="T39" s="26">
        <f>+'(令和4年6月) '!T20</f>
        <v>11860887</v>
      </c>
      <c r="U39" s="13">
        <f>+'(令和4年6月) '!U20</f>
        <v>3284</v>
      </c>
      <c r="V39" s="14">
        <f>+'(令和4年6月) '!V20</f>
        <v>890348</v>
      </c>
      <c r="W39" s="13">
        <f>+'(令和4年6月) '!W20</f>
        <v>7885</v>
      </c>
      <c r="X39" s="14">
        <f>+'(令和4年6月) '!X20</f>
        <v>1667613</v>
      </c>
      <c r="Y39" s="55">
        <f>+'(令和4年6月) '!Y20</f>
        <v>111347.25599999999</v>
      </c>
      <c r="Z39" s="56">
        <f>+'(令和4年6月) '!Z20</f>
        <v>36012289</v>
      </c>
    </row>
    <row r="40" spans="1:38" ht="18.95" customHeight="1" x14ac:dyDescent="0.15">
      <c r="A40" s="22"/>
      <c r="B40" s="192"/>
      <c r="C40" s="22"/>
      <c r="D40" s="141" t="s">
        <v>22</v>
      </c>
      <c r="E40" s="27">
        <f>+'(令和4年6月) '!E21</f>
        <v>1303</v>
      </c>
      <c r="F40" s="21">
        <f>+'(令和4年6月) '!F21</f>
        <v>154440</v>
      </c>
      <c r="G40" s="27">
        <f>+'(令和4年6月) '!G21</f>
        <v>1399</v>
      </c>
      <c r="H40" s="21">
        <f>+'(令和4年6月) '!H21</f>
        <v>505069</v>
      </c>
      <c r="I40" s="27">
        <f>+'(令和4年6月) '!I21</f>
        <v>2070</v>
      </c>
      <c r="J40" s="21">
        <f>+'(令和4年6月) '!J21</f>
        <v>4940771</v>
      </c>
      <c r="K40" s="27">
        <f>+'(令和4年6月) '!K21</f>
        <v>2111</v>
      </c>
      <c r="L40" s="21">
        <f>+'(令和4年6月) '!L21</f>
        <v>3736665</v>
      </c>
      <c r="M40" s="27">
        <f>+'(令和4年6月) '!M21</f>
        <v>9225.4840000000004</v>
      </c>
      <c r="N40" s="21">
        <f>+'(令和4年6月) '!N21</f>
        <v>2269609</v>
      </c>
      <c r="O40" s="27">
        <f>+'(令和4年6月) '!O21</f>
        <v>3851</v>
      </c>
      <c r="P40" s="21">
        <f>+'(令和4年6月) '!P21</f>
        <v>1356174</v>
      </c>
      <c r="Q40" s="27">
        <f>+'(令和4年6月) '!Q21</f>
        <v>28961</v>
      </c>
      <c r="R40" s="21">
        <f>+'(令和4年6月) '!R21</f>
        <v>5493695</v>
      </c>
      <c r="S40" s="25">
        <f>+'(令和4年6月) '!S21</f>
        <v>49972</v>
      </c>
      <c r="T40" s="26">
        <f>+'(令和4年6月) '!T21</f>
        <v>11809890</v>
      </c>
      <c r="U40" s="27">
        <f>+'(令和4年6月) '!U21</f>
        <v>3069</v>
      </c>
      <c r="V40" s="21">
        <f>+'(令和4年6月) '!V21</f>
        <v>754793</v>
      </c>
      <c r="W40" s="27">
        <f>+'(令和4年6月) '!W21</f>
        <v>7971</v>
      </c>
      <c r="X40" s="21">
        <f>+'(令和4年6月) '!X21</f>
        <v>1602428</v>
      </c>
      <c r="Y40" s="58">
        <f>+'(令和4年6月) '!Y21</f>
        <v>109932.48400000001</v>
      </c>
      <c r="Z40" s="59">
        <f>+'(令和4年6月) '!Z21</f>
        <v>32623534</v>
      </c>
    </row>
    <row r="41" spans="1:38" ht="18.95" customHeight="1" x14ac:dyDescent="0.15">
      <c r="A41" s="22" t="s">
        <v>52</v>
      </c>
      <c r="B41" s="192"/>
      <c r="C41" s="22"/>
      <c r="D41" s="141" t="s">
        <v>24</v>
      </c>
      <c r="E41" s="27">
        <f>+'(令和4年6月) '!E22</f>
        <v>2324</v>
      </c>
      <c r="F41" s="21">
        <f>+'(令和4年6月) '!F22</f>
        <v>377618</v>
      </c>
      <c r="G41" s="27">
        <f>+'(令和4年6月) '!G22</f>
        <v>1584</v>
      </c>
      <c r="H41" s="21">
        <f>+'(令和4年6月) '!H22</f>
        <v>678001</v>
      </c>
      <c r="I41" s="27">
        <f>+'(令和4年6月) '!I22</f>
        <v>2126</v>
      </c>
      <c r="J41" s="21">
        <f>+'(令和4年6月) '!J22</f>
        <v>2775594</v>
      </c>
      <c r="K41" s="27">
        <f>+'(令和4年6月) '!K22</f>
        <v>5121</v>
      </c>
      <c r="L41" s="21">
        <f>+'(令和4年6月) '!L22</f>
        <v>9675211</v>
      </c>
      <c r="M41" s="27">
        <f>+'(令和4年6月) '!M22</f>
        <v>16655.471999999998</v>
      </c>
      <c r="N41" s="21">
        <f>+'(令和4年6月) '!N22</f>
        <v>3479869</v>
      </c>
      <c r="O41" s="27">
        <f>+'(令和4年6月) '!O22</f>
        <v>4965</v>
      </c>
      <c r="P41" s="21">
        <f>+'(令和4年6月) '!P22</f>
        <v>1363418</v>
      </c>
      <c r="Q41" s="27">
        <f>+'(令和4年6月) '!Q22</f>
        <v>61756</v>
      </c>
      <c r="R41" s="21">
        <f>+'(令和4年6月) '!R22</f>
        <v>10760448</v>
      </c>
      <c r="S41" s="25">
        <f>+'(令和4年6月) '!S22</f>
        <v>29269</v>
      </c>
      <c r="T41" s="26">
        <f>+'(令和4年6月) '!T22</f>
        <v>2616320</v>
      </c>
      <c r="U41" s="27">
        <f>+'(令和4年6月) '!U22</f>
        <v>4684</v>
      </c>
      <c r="V41" s="21">
        <f>+'(令和4年6月) '!V22</f>
        <v>1637571</v>
      </c>
      <c r="W41" s="27">
        <f>+'(令和4年6月) '!W22</f>
        <v>8454</v>
      </c>
      <c r="X41" s="21">
        <f>+'(令和4年6月) '!X22</f>
        <v>2047444</v>
      </c>
      <c r="Y41" s="58">
        <f>+'(令和4年6月) '!Y22</f>
        <v>136938.47200000001</v>
      </c>
      <c r="Z41" s="59">
        <f>+'(令和4年6月) '!Z22</f>
        <v>35411494</v>
      </c>
    </row>
    <row r="42" spans="1:38" ht="18.95" customHeight="1" thickBot="1" x14ac:dyDescent="0.2">
      <c r="A42" s="22"/>
      <c r="B42" s="192"/>
      <c r="C42" s="22"/>
      <c r="D42" s="139" t="s">
        <v>44</v>
      </c>
      <c r="E42" s="188">
        <f>+(E39+E40)/(E41+'(令和4年6月) '!E41)*100</f>
        <v>51.851077180506167</v>
      </c>
      <c r="F42" s="189"/>
      <c r="G42" s="188">
        <f>+(G39+G40)/(G41+'(令和4年6月) '!G41)*100</f>
        <v>88.098236775818634</v>
      </c>
      <c r="H42" s="189"/>
      <c r="I42" s="188">
        <f>+(I39+I40)/(I41+'(令和4年6月) '!I41)*100</f>
        <v>94.13566739606128</v>
      </c>
      <c r="J42" s="189"/>
      <c r="K42" s="188">
        <f>+(K39+K40)/(K41+'(令和4年6月) '!K41)*100</f>
        <v>57.611419853982781</v>
      </c>
      <c r="L42" s="189"/>
      <c r="M42" s="188">
        <f>+(M39+M40)/(M41+'(令和4年6月) '!M41)*100</f>
        <v>53.432125400894925</v>
      </c>
      <c r="N42" s="189"/>
      <c r="O42" s="188">
        <f>+(O39+O40)/(O41+'(令和4年6月) '!O41)*100</f>
        <v>78.986904882753024</v>
      </c>
      <c r="P42" s="189"/>
      <c r="Q42" s="188">
        <f>+(Q39+Q40)/(Q41+'(令和4年6月) '!Q41)*100</f>
        <v>47.41866814001105</v>
      </c>
      <c r="R42" s="189"/>
      <c r="S42" s="188">
        <f>+(S39+S40)/(S41+'(令和4年6月) '!S41)*100</f>
        <v>171.16727123400176</v>
      </c>
      <c r="T42" s="189"/>
      <c r="U42" s="188">
        <f>+(U39+U40)/(U41+'(令和4年6月) '!U41)*100</f>
        <v>69.492452417414128</v>
      </c>
      <c r="V42" s="189"/>
      <c r="W42" s="188">
        <f>+(W39+W40)/(W41+'(令和4年6月) '!W41)*100</f>
        <v>93.298028832009422</v>
      </c>
      <c r="X42" s="189"/>
      <c r="Y42" s="188">
        <f>+(Y39+Y40)/(Y41+'(令和4年6月) '!Y41)*100</f>
        <v>81.070359497200812</v>
      </c>
      <c r="Z42" s="189"/>
    </row>
    <row r="43" spans="1:38" ht="18.95" customHeight="1" x14ac:dyDescent="0.15">
      <c r="A43" s="22"/>
      <c r="B43" s="192"/>
      <c r="C43" s="12" t="s">
        <v>45</v>
      </c>
      <c r="D43" s="145" t="s">
        <v>21</v>
      </c>
      <c r="E43" s="94">
        <f t="shared" ref="E43:Z46" si="17">E20-E39</f>
        <v>-305</v>
      </c>
      <c r="F43" s="97">
        <f t="shared" si="17"/>
        <v>-22987</v>
      </c>
      <c r="G43" s="94">
        <f t="shared" si="17"/>
        <v>-302</v>
      </c>
      <c r="H43" s="95">
        <f t="shared" si="17"/>
        <v>-79031</v>
      </c>
      <c r="I43" s="96">
        <f t="shared" si="17"/>
        <v>-231</v>
      </c>
      <c r="J43" s="97">
        <f t="shared" si="17"/>
        <v>-547761</v>
      </c>
      <c r="K43" s="94">
        <f t="shared" si="17"/>
        <v>-1497</v>
      </c>
      <c r="L43" s="95">
        <f t="shared" si="17"/>
        <v>-2907269</v>
      </c>
      <c r="M43" s="96">
        <f t="shared" si="17"/>
        <v>1148.4720000000016</v>
      </c>
      <c r="N43" s="97">
        <f t="shared" si="17"/>
        <v>-364662</v>
      </c>
      <c r="O43" s="94">
        <f t="shared" si="17"/>
        <v>383</v>
      </c>
      <c r="P43" s="95">
        <f t="shared" si="17"/>
        <v>107814</v>
      </c>
      <c r="Q43" s="96">
        <f t="shared" si="17"/>
        <v>-2012</v>
      </c>
      <c r="R43" s="97">
        <f t="shared" si="17"/>
        <v>-297856</v>
      </c>
      <c r="S43" s="94">
        <f t="shared" si="17"/>
        <v>5284</v>
      </c>
      <c r="T43" s="95">
        <f t="shared" si="17"/>
        <v>315265301</v>
      </c>
      <c r="U43" s="96">
        <f t="shared" si="17"/>
        <v>-196</v>
      </c>
      <c r="V43" s="97">
        <f t="shared" si="17"/>
        <v>197229</v>
      </c>
      <c r="W43" s="94">
        <f t="shared" si="17"/>
        <v>-968</v>
      </c>
      <c r="X43" s="95">
        <f t="shared" si="17"/>
        <v>-110603</v>
      </c>
      <c r="Y43" s="94">
        <f t="shared" si="17"/>
        <v>1304.4720000000088</v>
      </c>
      <c r="Z43" s="95">
        <f t="shared" si="17"/>
        <v>311240175</v>
      </c>
    </row>
    <row r="44" spans="1:38" ht="18.95" customHeight="1" x14ac:dyDescent="0.15">
      <c r="A44" s="22"/>
      <c r="B44" s="192"/>
      <c r="C44" s="22"/>
      <c r="D44" s="141" t="s">
        <v>22</v>
      </c>
      <c r="E44" s="98">
        <f t="shared" si="17"/>
        <v>-183</v>
      </c>
      <c r="F44" s="101">
        <f t="shared" si="17"/>
        <v>-57952</v>
      </c>
      <c r="G44" s="98">
        <f t="shared" si="17"/>
        <v>-231</v>
      </c>
      <c r="H44" s="99">
        <f t="shared" si="17"/>
        <v>-65065</v>
      </c>
      <c r="I44" s="100">
        <f t="shared" si="17"/>
        <v>-179</v>
      </c>
      <c r="J44" s="101">
        <f t="shared" si="17"/>
        <v>-350697</v>
      </c>
      <c r="K44" s="98">
        <f t="shared" si="17"/>
        <v>-730</v>
      </c>
      <c r="L44" s="99">
        <f t="shared" si="17"/>
        <v>-1131566</v>
      </c>
      <c r="M44" s="100">
        <f t="shared" si="17"/>
        <v>302.99199999999837</v>
      </c>
      <c r="N44" s="101">
        <f t="shared" si="17"/>
        <v>-403547</v>
      </c>
      <c r="O44" s="98">
        <f t="shared" si="17"/>
        <v>477</v>
      </c>
      <c r="P44" s="99">
        <f t="shared" si="17"/>
        <v>156068</v>
      </c>
      <c r="Q44" s="100">
        <f t="shared" si="17"/>
        <v>-1089</v>
      </c>
      <c r="R44" s="101">
        <f t="shared" si="17"/>
        <v>-64015</v>
      </c>
      <c r="S44" s="98">
        <f t="shared" si="17"/>
        <v>4116</v>
      </c>
      <c r="T44" s="99">
        <f t="shared" si="17"/>
        <v>315565911</v>
      </c>
      <c r="U44" s="100">
        <f t="shared" si="17"/>
        <v>-209</v>
      </c>
      <c r="V44" s="101">
        <f t="shared" si="17"/>
        <v>-135186</v>
      </c>
      <c r="W44" s="98">
        <f t="shared" si="17"/>
        <v>-564</v>
      </c>
      <c r="X44" s="99">
        <f t="shared" si="17"/>
        <v>-14314</v>
      </c>
      <c r="Y44" s="98">
        <f t="shared" si="17"/>
        <v>1715.9919999999984</v>
      </c>
      <c r="Z44" s="99">
        <f t="shared" si="17"/>
        <v>313503128</v>
      </c>
    </row>
    <row r="45" spans="1:38" ht="18.95" customHeight="1" x14ac:dyDescent="0.15">
      <c r="A45" s="22"/>
      <c r="B45" s="192"/>
      <c r="C45" s="22"/>
      <c r="D45" s="141" t="s">
        <v>24</v>
      </c>
      <c r="E45" s="98">
        <f t="shared" si="17"/>
        <v>-248</v>
      </c>
      <c r="F45" s="101">
        <f t="shared" si="17"/>
        <v>-25295</v>
      </c>
      <c r="G45" s="98">
        <f t="shared" si="17"/>
        <v>-71</v>
      </c>
      <c r="H45" s="99">
        <f t="shared" si="17"/>
        <v>-24623</v>
      </c>
      <c r="I45" s="100">
        <f t="shared" si="17"/>
        <v>110</v>
      </c>
      <c r="J45" s="101">
        <f t="shared" si="17"/>
        <v>216134</v>
      </c>
      <c r="K45" s="98">
        <f t="shared" si="17"/>
        <v>298</v>
      </c>
      <c r="L45" s="99">
        <f t="shared" si="17"/>
        <v>656150</v>
      </c>
      <c r="M45" s="100">
        <f t="shared" si="17"/>
        <v>416.55200000000332</v>
      </c>
      <c r="N45" s="101">
        <f t="shared" si="17"/>
        <v>185344</v>
      </c>
      <c r="O45" s="98">
        <f t="shared" si="17"/>
        <v>-14</v>
      </c>
      <c r="P45" s="99">
        <f t="shared" si="17"/>
        <v>-33232</v>
      </c>
      <c r="Q45" s="100">
        <f t="shared" si="17"/>
        <v>-487</v>
      </c>
      <c r="R45" s="101">
        <f t="shared" si="17"/>
        <v>-33720</v>
      </c>
      <c r="S45" s="98">
        <f t="shared" si="17"/>
        <v>1261</v>
      </c>
      <c r="T45" s="99">
        <f t="shared" si="17"/>
        <v>-249612</v>
      </c>
      <c r="U45" s="100">
        <f t="shared" si="17"/>
        <v>228</v>
      </c>
      <c r="V45" s="101">
        <f t="shared" si="17"/>
        <v>466390</v>
      </c>
      <c r="W45" s="98">
        <f t="shared" si="17"/>
        <v>-490</v>
      </c>
      <c r="X45" s="99">
        <f t="shared" si="17"/>
        <v>-31734</v>
      </c>
      <c r="Y45" s="98">
        <f t="shared" si="17"/>
        <v>1003.551999999996</v>
      </c>
      <c r="Z45" s="99">
        <f t="shared" si="17"/>
        <v>1125802</v>
      </c>
    </row>
    <row r="46" spans="1:38" ht="18.95" customHeight="1" thickBot="1" x14ac:dyDescent="0.2">
      <c r="A46" s="22"/>
      <c r="B46" s="192"/>
      <c r="C46" s="46"/>
      <c r="D46" s="139" t="s">
        <v>44</v>
      </c>
      <c r="E46" s="188">
        <f>E23-E42</f>
        <v>-6.6010771805061665</v>
      </c>
      <c r="F46" s="189"/>
      <c r="G46" s="188">
        <f>G23-G42</f>
        <v>-14.962944557542883</v>
      </c>
      <c r="H46" s="189"/>
      <c r="I46" s="188">
        <f>I23-I42</f>
        <v>-4.9105413071112594</v>
      </c>
      <c r="J46" s="189"/>
      <c r="K46" s="188">
        <f>K23-K42</f>
        <v>-28.579161789466649</v>
      </c>
      <c r="L46" s="189"/>
      <c r="M46" s="188">
        <f>M23-M42</f>
        <v>4.3166146775265446</v>
      </c>
      <c r="N46" s="189"/>
      <c r="O46" s="188">
        <f t="shared" si="17"/>
        <v>8.1550878562546387</v>
      </c>
      <c r="P46" s="189"/>
      <c r="Q46" s="188">
        <f t="shared" si="17"/>
        <v>-2.5009684854692935</v>
      </c>
      <c r="R46" s="189"/>
      <c r="S46" s="188">
        <f t="shared" si="17"/>
        <v>11.840805824143018</v>
      </c>
      <c r="T46" s="189"/>
      <c r="U46" s="188">
        <f t="shared" si="17"/>
        <v>-7.508292350719671</v>
      </c>
      <c r="V46" s="189"/>
      <c r="W46" s="188">
        <f t="shared" si="17"/>
        <v>-6.0523228994963318</v>
      </c>
      <c r="X46" s="189"/>
      <c r="Y46" s="188">
        <f t="shared" si="17"/>
        <v>0.5288107836910001</v>
      </c>
      <c r="Z46" s="189"/>
      <c r="AA46" s="186"/>
      <c r="AB46" s="187"/>
      <c r="AC46" s="186"/>
      <c r="AD46" s="187"/>
      <c r="AE46" s="186"/>
      <c r="AF46" s="187"/>
      <c r="AG46" s="135"/>
      <c r="AH46" s="136"/>
      <c r="AI46" s="135"/>
      <c r="AJ46" s="136"/>
      <c r="AK46" s="135"/>
      <c r="AL46" s="136"/>
    </row>
    <row r="47" spans="1:38" ht="18.95" customHeight="1" x14ac:dyDescent="0.15">
      <c r="A47" s="22"/>
      <c r="B47" s="192"/>
      <c r="C47" s="22" t="s">
        <v>48</v>
      </c>
      <c r="D47" s="54" t="s">
        <v>21</v>
      </c>
      <c r="E47" s="75">
        <f t="shared" ref="E47:Z49" si="18">E20/E39*100</f>
        <v>74.064625850340136</v>
      </c>
      <c r="F47" s="76">
        <f t="shared" si="18"/>
        <v>75.592482480356765</v>
      </c>
      <c r="G47" s="75">
        <f t="shared" si="18"/>
        <v>78.413152251608281</v>
      </c>
      <c r="H47" s="77">
        <f t="shared" si="18"/>
        <v>84.015153353882994</v>
      </c>
      <c r="I47" s="78">
        <f t="shared" si="18"/>
        <v>89.650537634408607</v>
      </c>
      <c r="J47" s="76">
        <f t="shared" si="18"/>
        <v>89.765817076832278</v>
      </c>
      <c r="K47" s="75">
        <f t="shared" si="18"/>
        <v>52.865239294710328</v>
      </c>
      <c r="L47" s="77">
        <f t="shared" si="18"/>
        <v>52.861222790292551</v>
      </c>
      <c r="M47" s="78">
        <f t="shared" si="18"/>
        <v>113.05043853269726</v>
      </c>
      <c r="N47" s="76">
        <f t="shared" si="18"/>
        <v>84.904237271997943</v>
      </c>
      <c r="O47" s="75">
        <f t="shared" si="18"/>
        <v>109.74554707379134</v>
      </c>
      <c r="P47" s="77">
        <f t="shared" si="18"/>
        <v>107.86277089489759</v>
      </c>
      <c r="Q47" s="78">
        <f t="shared" si="18"/>
        <v>93.156462585034021</v>
      </c>
      <c r="R47" s="76">
        <f t="shared" si="18"/>
        <v>94.772858652591722</v>
      </c>
      <c r="S47" s="75">
        <f t="shared" si="18"/>
        <v>110.55427943673224</v>
      </c>
      <c r="T47" s="77">
        <f t="shared" si="18"/>
        <v>2758.0246570092099</v>
      </c>
      <c r="U47" s="78">
        <f t="shared" si="18"/>
        <v>94.031668696711321</v>
      </c>
      <c r="V47" s="76">
        <f t="shared" si="18"/>
        <v>122.1519001558941</v>
      </c>
      <c r="W47" s="75">
        <f t="shared" si="18"/>
        <v>87.723525681674062</v>
      </c>
      <c r="X47" s="77">
        <f t="shared" si="18"/>
        <v>93.367585884734652</v>
      </c>
      <c r="Y47" s="75">
        <f t="shared" si="18"/>
        <v>101.17153493212263</v>
      </c>
      <c r="Z47" s="77">
        <f t="shared" si="18"/>
        <v>964.26101656576168</v>
      </c>
    </row>
    <row r="48" spans="1:38" ht="18.95" customHeight="1" x14ac:dyDescent="0.15">
      <c r="A48" s="22"/>
      <c r="B48" s="192"/>
      <c r="C48" s="22"/>
      <c r="D48" s="57" t="s">
        <v>22</v>
      </c>
      <c r="E48" s="67">
        <f t="shared" si="18"/>
        <v>85.955487336914814</v>
      </c>
      <c r="F48" s="70">
        <f t="shared" si="18"/>
        <v>62.47604247604248</v>
      </c>
      <c r="G48" s="67">
        <f t="shared" si="18"/>
        <v>83.488205861329519</v>
      </c>
      <c r="H48" s="68">
        <f t="shared" si="18"/>
        <v>87.117601753423784</v>
      </c>
      <c r="I48" s="69">
        <f t="shared" si="18"/>
        <v>91.352657004830917</v>
      </c>
      <c r="J48" s="70">
        <f t="shared" si="18"/>
        <v>92.90197825400125</v>
      </c>
      <c r="K48" s="67">
        <f t="shared" si="18"/>
        <v>65.419232591189015</v>
      </c>
      <c r="L48" s="68">
        <f t="shared" si="18"/>
        <v>69.717221104915751</v>
      </c>
      <c r="M48" s="69">
        <f t="shared" si="18"/>
        <v>103.28429381049273</v>
      </c>
      <c r="N48" s="70">
        <f t="shared" si="18"/>
        <v>82.219536492849656</v>
      </c>
      <c r="O48" s="67">
        <f t="shared" si="18"/>
        <v>112.38639314463776</v>
      </c>
      <c r="P48" s="68">
        <f t="shared" si="18"/>
        <v>111.50796284252611</v>
      </c>
      <c r="Q48" s="69">
        <f t="shared" si="18"/>
        <v>96.239770726148947</v>
      </c>
      <c r="R48" s="70">
        <f t="shared" si="18"/>
        <v>98.834755114726974</v>
      </c>
      <c r="S48" s="67">
        <f t="shared" si="18"/>
        <v>108.23661250300167</v>
      </c>
      <c r="T48" s="68">
        <f t="shared" si="18"/>
        <v>2772.0478429519667</v>
      </c>
      <c r="U48" s="69">
        <f t="shared" si="18"/>
        <v>93.1899641577061</v>
      </c>
      <c r="V48" s="70">
        <f t="shared" si="18"/>
        <v>82.089659019095308</v>
      </c>
      <c r="W48" s="67">
        <f t="shared" si="18"/>
        <v>92.924350771546855</v>
      </c>
      <c r="X48" s="68">
        <f t="shared" si="18"/>
        <v>99.106730536410993</v>
      </c>
      <c r="Y48" s="67">
        <f t="shared" si="18"/>
        <v>101.56095081049929</v>
      </c>
      <c r="Z48" s="68">
        <f t="shared" si="18"/>
        <v>1060.9723091311935</v>
      </c>
    </row>
    <row r="49" spans="1:26" ht="18.95" customHeight="1" thickBot="1" x14ac:dyDescent="0.2">
      <c r="A49" s="46"/>
      <c r="B49" s="193"/>
      <c r="C49" s="46"/>
      <c r="D49" s="47" t="s">
        <v>24</v>
      </c>
      <c r="E49" s="71">
        <f t="shared" si="18"/>
        <v>89.328743545611005</v>
      </c>
      <c r="F49" s="74">
        <f t="shared" si="18"/>
        <v>93.301431605484908</v>
      </c>
      <c r="G49" s="71">
        <f t="shared" si="18"/>
        <v>95.517676767676761</v>
      </c>
      <c r="H49" s="72">
        <f t="shared" si="18"/>
        <v>96.368294442043606</v>
      </c>
      <c r="I49" s="73">
        <f t="shared" si="18"/>
        <v>105.17403574788335</v>
      </c>
      <c r="J49" s="74">
        <f t="shared" si="18"/>
        <v>107.78694578529857</v>
      </c>
      <c r="K49" s="71">
        <f t="shared" si="18"/>
        <v>105.81917594219878</v>
      </c>
      <c r="L49" s="72">
        <f t="shared" si="18"/>
        <v>106.78176424266097</v>
      </c>
      <c r="M49" s="73">
        <f t="shared" si="18"/>
        <v>102.50099186621672</v>
      </c>
      <c r="N49" s="74">
        <f t="shared" si="18"/>
        <v>105.3261775084062</v>
      </c>
      <c r="O49" s="71">
        <f t="shared" si="18"/>
        <v>99.718026183282987</v>
      </c>
      <c r="P49" s="72">
        <f t="shared" si="18"/>
        <v>97.562596357096652</v>
      </c>
      <c r="Q49" s="73">
        <f t="shared" si="18"/>
        <v>99.211412656260123</v>
      </c>
      <c r="R49" s="74">
        <f t="shared" si="18"/>
        <v>99.686630147741056</v>
      </c>
      <c r="S49" s="71">
        <f t="shared" si="18"/>
        <v>104.3083125491134</v>
      </c>
      <c r="T49" s="72">
        <f t="shared" si="18"/>
        <v>90.459423923679054</v>
      </c>
      <c r="U49" s="73">
        <f t="shared" si="18"/>
        <v>104.86763450042697</v>
      </c>
      <c r="V49" s="74">
        <f t="shared" si="18"/>
        <v>128.48059717716055</v>
      </c>
      <c r="W49" s="71">
        <f t="shared" si="18"/>
        <v>94.203927135083987</v>
      </c>
      <c r="X49" s="72">
        <f t="shared" si="18"/>
        <v>98.450067498793615</v>
      </c>
      <c r="Y49" s="71">
        <f t="shared" si="18"/>
        <v>100.73284883739611</v>
      </c>
      <c r="Z49" s="72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G42" sqref="G42:Z42"/>
    </sheetView>
  </sheetViews>
  <sheetFormatPr defaultRowHeight="13.5" x14ac:dyDescent="0.15"/>
  <cols>
    <col min="1" max="1" width="2.625" style="121" customWidth="1"/>
    <col min="2" max="2" width="3.125" style="121" customWidth="1"/>
    <col min="3" max="3" width="12.625" style="121" customWidth="1"/>
    <col min="4" max="4" width="7.25" style="121" customWidth="1"/>
    <col min="5" max="5" width="7.625" style="121" customWidth="1"/>
    <col min="6" max="6" width="10.125" style="121" customWidth="1"/>
    <col min="7" max="7" width="7.625" style="121" customWidth="1"/>
    <col min="8" max="8" width="10.125" style="121" customWidth="1"/>
    <col min="9" max="9" width="7.625" style="121" customWidth="1"/>
    <col min="10" max="10" width="10.125" style="121" customWidth="1"/>
    <col min="11" max="11" width="7.625" style="121" customWidth="1"/>
    <col min="12" max="12" width="10.125" style="121" customWidth="1"/>
    <col min="13" max="13" width="7.625" style="121" customWidth="1"/>
    <col min="14" max="14" width="10.125" style="121" customWidth="1"/>
    <col min="15" max="15" width="7.625" style="121" customWidth="1"/>
    <col min="16" max="16" width="10.125" style="121" customWidth="1"/>
    <col min="17" max="17" width="8.125" style="121" customWidth="1"/>
    <col min="18" max="18" width="11.125" style="121" customWidth="1"/>
    <col min="19" max="19" width="8.125" style="121" customWidth="1"/>
    <col min="20" max="20" width="11.125" style="121" customWidth="1"/>
    <col min="21" max="21" width="8.125" style="121" customWidth="1"/>
    <col min="22" max="22" width="11.125" style="121" customWidth="1"/>
    <col min="23" max="23" width="7.625" style="121" customWidth="1"/>
    <col min="24" max="24" width="10.5" style="121" bestFit="1" customWidth="1"/>
    <col min="25" max="25" width="8.625" style="121" customWidth="1"/>
    <col min="26" max="26" width="11.625" style="121" customWidth="1"/>
    <col min="27" max="16384" width="9" style="121"/>
  </cols>
  <sheetData>
    <row r="1" spans="1:26" ht="29.25" thickBot="1" x14ac:dyDescent="0.35">
      <c r="A1" s="222" t="s">
        <v>63</v>
      </c>
      <c r="B1" s="223"/>
      <c r="C1" s="223"/>
      <c r="D1" s="223"/>
      <c r="E1" s="224" t="s">
        <v>0</v>
      </c>
      <c r="F1" s="225"/>
      <c r="G1" s="225"/>
      <c r="H1" s="225"/>
      <c r="J1" s="226" t="s">
        <v>1</v>
      </c>
      <c r="K1" s="223"/>
      <c r="L1" s="1" t="s">
        <v>2</v>
      </c>
      <c r="M1" s="1" t="s">
        <v>3</v>
      </c>
      <c r="N1" s="1" t="s">
        <v>4</v>
      </c>
      <c r="O1" s="226" t="s">
        <v>5</v>
      </c>
      <c r="P1" s="223"/>
      <c r="Q1" s="223"/>
      <c r="R1" s="1"/>
      <c r="S1" s="1"/>
      <c r="T1" s="1"/>
      <c r="V1" s="1"/>
      <c r="W1" s="1"/>
      <c r="X1" s="120" t="s">
        <v>6</v>
      </c>
      <c r="Y1" s="1"/>
      <c r="Z1" s="1"/>
    </row>
    <row r="2" spans="1:26" x14ac:dyDescent="0.15">
      <c r="A2" s="4"/>
      <c r="B2" s="5"/>
      <c r="C2" s="5"/>
      <c r="D2" s="6"/>
      <c r="E2" s="227" t="s">
        <v>7</v>
      </c>
      <c r="F2" s="228"/>
      <c r="G2" s="215" t="s">
        <v>8</v>
      </c>
      <c r="H2" s="215"/>
      <c r="I2" s="213" t="s">
        <v>9</v>
      </c>
      <c r="J2" s="214"/>
      <c r="K2" s="215" t="s">
        <v>10</v>
      </c>
      <c r="L2" s="215"/>
      <c r="M2" s="213" t="s">
        <v>11</v>
      </c>
      <c r="N2" s="214"/>
      <c r="O2" s="215" t="s">
        <v>12</v>
      </c>
      <c r="P2" s="215"/>
      <c r="Q2" s="213" t="s">
        <v>13</v>
      </c>
      <c r="R2" s="214"/>
      <c r="S2" s="215" t="s">
        <v>14</v>
      </c>
      <c r="T2" s="215"/>
      <c r="U2" s="213" t="s">
        <v>15</v>
      </c>
      <c r="V2" s="214"/>
      <c r="W2" s="215" t="s">
        <v>16</v>
      </c>
      <c r="X2" s="215"/>
      <c r="Y2" s="216" t="s">
        <v>17</v>
      </c>
      <c r="Z2" s="217"/>
    </row>
    <row r="3" spans="1:26" ht="18.75" x14ac:dyDescent="0.2">
      <c r="A3" s="7"/>
      <c r="C3" s="220"/>
      <c r="D3" s="221"/>
      <c r="E3" s="210" t="s">
        <v>53</v>
      </c>
      <c r="F3" s="211"/>
      <c r="G3" s="212" t="s">
        <v>54</v>
      </c>
      <c r="H3" s="212"/>
      <c r="I3" s="210" t="s">
        <v>55</v>
      </c>
      <c r="J3" s="211"/>
      <c r="K3" s="212" t="s">
        <v>56</v>
      </c>
      <c r="L3" s="212"/>
      <c r="M3" s="210" t="s">
        <v>57</v>
      </c>
      <c r="N3" s="211"/>
      <c r="O3" s="212">
        <v>26</v>
      </c>
      <c r="P3" s="212"/>
      <c r="Q3" s="210" t="s">
        <v>58</v>
      </c>
      <c r="R3" s="211"/>
      <c r="S3" s="212" t="s">
        <v>59</v>
      </c>
      <c r="T3" s="212"/>
      <c r="U3" s="210" t="s">
        <v>60</v>
      </c>
      <c r="V3" s="211"/>
      <c r="W3" s="212">
        <v>40</v>
      </c>
      <c r="X3" s="212"/>
      <c r="Y3" s="218"/>
      <c r="Z3" s="219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22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9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115"/>
      <c r="D6" s="118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80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116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81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122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9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115"/>
      <c r="D9" s="118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80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116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81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115"/>
      <c r="D12" s="11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116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22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9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115"/>
      <c r="D15" s="11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80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116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122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9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115"/>
      <c r="D18" s="118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116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82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122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115"/>
      <c r="D21" s="118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116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f>(E20+E21)/(E22+E41)*100</f>
        <v>51.851077180506167</v>
      </c>
      <c r="F23" s="207"/>
      <c r="G23" s="206">
        <f>(G20+G21)/(G22+G41)*100</f>
        <v>88.098236775818634</v>
      </c>
      <c r="H23" s="207"/>
      <c r="I23" s="206">
        <f>(I20+I21)/(I22+I41)*100</f>
        <v>94.13566739606128</v>
      </c>
      <c r="J23" s="207"/>
      <c r="K23" s="206">
        <f>(K20+K21)/(K22+K41)*100</f>
        <v>57.611419853982781</v>
      </c>
      <c r="L23" s="207"/>
      <c r="M23" s="206">
        <f>(M20+M21)/(M22+M41)*100</f>
        <v>53.432125400894925</v>
      </c>
      <c r="N23" s="207"/>
      <c r="O23" s="206">
        <f>(O20+O21)/(O22+O41)*100</f>
        <v>78.986904882753024</v>
      </c>
      <c r="P23" s="207"/>
      <c r="Q23" s="206">
        <f>(Q20+Q21)/(Q22+Q41)*100</f>
        <v>47.41866814001105</v>
      </c>
      <c r="R23" s="207"/>
      <c r="S23" s="206">
        <f>(S20+S21)/(S22+S41)*100</f>
        <v>171.16727123400176</v>
      </c>
      <c r="T23" s="207"/>
      <c r="U23" s="206">
        <f>(U20+U21)/(U22+U41)*100</f>
        <v>69.492452417414128</v>
      </c>
      <c r="V23" s="207"/>
      <c r="W23" s="206">
        <f>(W20+W21)/(W22+W41)*100</f>
        <v>93.298028832009422</v>
      </c>
      <c r="X23" s="207"/>
      <c r="Y23" s="206">
        <f>(Y20+Y21)/(Y22+Y41)*100</f>
        <v>81.070359497200812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f>F22/E22*1000</f>
        <v>162486.23063683306</v>
      </c>
      <c r="F24" s="209"/>
      <c r="G24" s="202">
        <f>H22/G22*1000</f>
        <v>428030.93434343435</v>
      </c>
      <c r="H24" s="203"/>
      <c r="I24" s="204">
        <f>J22/I22*1000</f>
        <v>1305547.5070555033</v>
      </c>
      <c r="J24" s="205"/>
      <c r="K24" s="202">
        <f>L22/K22*1000</f>
        <v>1889320.6404999024</v>
      </c>
      <c r="L24" s="203"/>
      <c r="M24" s="204">
        <f>N22/M22*1000</f>
        <v>208932.47576532207</v>
      </c>
      <c r="N24" s="205"/>
      <c r="O24" s="202">
        <f>P22/O22*1000</f>
        <v>274605.8408862034</v>
      </c>
      <c r="P24" s="203"/>
      <c r="Q24" s="204">
        <f>R22/Q22*1000</f>
        <v>174241.33687414989</v>
      </c>
      <c r="R24" s="205"/>
      <c r="S24" s="202">
        <f>T22/S22*1000</f>
        <v>89388.773104649968</v>
      </c>
      <c r="T24" s="203"/>
      <c r="U24" s="204">
        <f>V22/U22*1000</f>
        <v>349609.52177625959</v>
      </c>
      <c r="V24" s="205"/>
      <c r="W24" s="202">
        <f>X22/W22*1000</f>
        <v>242186.4206292879</v>
      </c>
      <c r="X24" s="203"/>
      <c r="Y24" s="204">
        <f>Z22/Y22*1000</f>
        <v>258594.19550117367</v>
      </c>
      <c r="Z24" s="205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199" t="s">
        <v>42</v>
      </c>
      <c r="C27" s="4" t="s">
        <v>43</v>
      </c>
      <c r="D27" s="54" t="s">
        <v>21</v>
      </c>
      <c r="E27" s="146">
        <v>1286</v>
      </c>
      <c r="F27" s="147">
        <v>88981</v>
      </c>
      <c r="G27" s="162">
        <v>659</v>
      </c>
      <c r="H27" s="148">
        <v>199392</v>
      </c>
      <c r="I27" s="146">
        <v>2536</v>
      </c>
      <c r="J27" s="147">
        <v>1919161</v>
      </c>
      <c r="K27" s="150">
        <v>1054</v>
      </c>
      <c r="L27" s="148">
        <v>260620</v>
      </c>
      <c r="M27" s="146">
        <v>7622</v>
      </c>
      <c r="N27" s="147">
        <v>1946419</v>
      </c>
      <c r="O27" s="150">
        <v>4631</v>
      </c>
      <c r="P27" s="148">
        <v>1595167</v>
      </c>
      <c r="Q27" s="146">
        <v>29468</v>
      </c>
      <c r="R27" s="147">
        <v>5714343</v>
      </c>
      <c r="S27" s="150">
        <v>44564</v>
      </c>
      <c r="T27" s="148">
        <v>10773964</v>
      </c>
      <c r="U27" s="146">
        <v>3933</v>
      </c>
      <c r="V27" s="147">
        <v>1491077</v>
      </c>
      <c r="W27" s="146">
        <v>8844</v>
      </c>
      <c r="X27" s="148">
        <v>1837472</v>
      </c>
      <c r="Y27" s="158">
        <v>104597</v>
      </c>
      <c r="Z27" s="159">
        <v>25826596</v>
      </c>
    </row>
    <row r="28" spans="1:28" ht="18.95" customHeight="1" x14ac:dyDescent="0.15">
      <c r="A28" s="22"/>
      <c r="B28" s="200"/>
      <c r="C28" s="7"/>
      <c r="D28" s="57" t="s">
        <v>22</v>
      </c>
      <c r="E28" s="154">
        <v>1332</v>
      </c>
      <c r="F28" s="155">
        <v>176209</v>
      </c>
      <c r="G28" s="152">
        <v>636</v>
      </c>
      <c r="H28" s="153">
        <v>203219</v>
      </c>
      <c r="I28" s="154">
        <v>2515</v>
      </c>
      <c r="J28" s="155">
        <v>1329456</v>
      </c>
      <c r="K28" s="152">
        <v>927</v>
      </c>
      <c r="L28" s="153">
        <v>240330</v>
      </c>
      <c r="M28" s="154">
        <v>7612</v>
      </c>
      <c r="N28" s="155">
        <v>1638853</v>
      </c>
      <c r="O28" s="156">
        <v>4471</v>
      </c>
      <c r="P28" s="153">
        <v>1582532</v>
      </c>
      <c r="Q28" s="154">
        <v>29639</v>
      </c>
      <c r="R28" s="155">
        <v>5856115</v>
      </c>
      <c r="S28" s="156">
        <v>45299</v>
      </c>
      <c r="T28" s="153">
        <v>10768350</v>
      </c>
      <c r="U28" s="154">
        <v>3116</v>
      </c>
      <c r="V28" s="155">
        <v>632178</v>
      </c>
      <c r="W28" s="154">
        <v>8932</v>
      </c>
      <c r="X28" s="153">
        <v>1820984</v>
      </c>
      <c r="Y28" s="157">
        <v>104479</v>
      </c>
      <c r="Z28" s="151">
        <v>24248226</v>
      </c>
    </row>
    <row r="29" spans="1:28" ht="18.95" customHeight="1" thickBot="1" x14ac:dyDescent="0.2">
      <c r="A29" s="22"/>
      <c r="B29" s="200"/>
      <c r="C29" s="7"/>
      <c r="D29" s="57" t="s">
        <v>24</v>
      </c>
      <c r="E29" s="157">
        <v>2404</v>
      </c>
      <c r="F29" s="151">
        <v>414994</v>
      </c>
      <c r="G29" s="163">
        <v>868</v>
      </c>
      <c r="H29" s="161">
        <v>382431</v>
      </c>
      <c r="I29" s="157">
        <v>2044</v>
      </c>
      <c r="J29" s="151">
        <v>2183396</v>
      </c>
      <c r="K29" s="160">
        <v>1238</v>
      </c>
      <c r="L29" s="161">
        <v>1920402</v>
      </c>
      <c r="M29" s="157">
        <v>15448</v>
      </c>
      <c r="N29" s="151">
        <v>3143169</v>
      </c>
      <c r="O29" s="160">
        <v>4254</v>
      </c>
      <c r="P29" s="161">
        <v>1189508</v>
      </c>
      <c r="Q29" s="157">
        <v>59615</v>
      </c>
      <c r="R29" s="151">
        <v>9946673</v>
      </c>
      <c r="S29" s="160">
        <v>28667</v>
      </c>
      <c r="T29" s="161">
        <v>2473342</v>
      </c>
      <c r="U29" s="157">
        <v>5593</v>
      </c>
      <c r="V29" s="151">
        <v>2270522</v>
      </c>
      <c r="W29" s="157">
        <v>9940</v>
      </c>
      <c r="X29" s="161">
        <v>2202697</v>
      </c>
      <c r="Y29" s="157">
        <v>130071</v>
      </c>
      <c r="Z29" s="151">
        <v>26127134</v>
      </c>
    </row>
    <row r="30" spans="1:28" ht="18.95" customHeight="1" thickBot="1" x14ac:dyDescent="0.2">
      <c r="A30" s="22" t="s">
        <v>29</v>
      </c>
      <c r="B30" s="200"/>
      <c r="C30" s="7"/>
      <c r="D30" s="60" t="s">
        <v>44</v>
      </c>
      <c r="E30" s="196">
        <v>53.9</v>
      </c>
      <c r="F30" s="197"/>
      <c r="G30" s="196">
        <v>75.599999999999994</v>
      </c>
      <c r="H30" s="197"/>
      <c r="I30" s="196">
        <v>124.2</v>
      </c>
      <c r="J30" s="197"/>
      <c r="K30" s="196">
        <v>84.3</v>
      </c>
      <c r="L30" s="197"/>
      <c r="M30" s="196">
        <v>49.3</v>
      </c>
      <c r="N30" s="197"/>
      <c r="O30" s="196">
        <v>109</v>
      </c>
      <c r="P30" s="197"/>
      <c r="Q30" s="196">
        <v>49.5</v>
      </c>
      <c r="R30" s="197"/>
      <c r="S30" s="196">
        <v>154.80000000000001</v>
      </c>
      <c r="T30" s="197"/>
      <c r="U30" s="196">
        <v>68</v>
      </c>
      <c r="V30" s="197"/>
      <c r="W30" s="196">
        <v>89</v>
      </c>
      <c r="X30" s="197"/>
      <c r="Y30" s="196">
        <v>82.3</v>
      </c>
      <c r="Z30" s="198"/>
    </row>
    <row r="31" spans="1:28" ht="18.95" customHeight="1" x14ac:dyDescent="0.15">
      <c r="A31" s="22"/>
      <c r="B31" s="200"/>
      <c r="C31" s="4" t="s">
        <v>45</v>
      </c>
      <c r="D31" s="122" t="s">
        <v>21</v>
      </c>
      <c r="E31" s="94">
        <f>E20-E27</f>
        <v>-110</v>
      </c>
      <c r="F31" s="95">
        <f t="shared" ref="F31:Z33" si="4">F20-F27</f>
        <v>5199</v>
      </c>
      <c r="G31" s="96">
        <f t="shared" si="4"/>
        <v>740</v>
      </c>
      <c r="H31" s="97">
        <f t="shared" si="4"/>
        <v>295020</v>
      </c>
      <c r="I31" s="94">
        <f t="shared" si="4"/>
        <v>-304</v>
      </c>
      <c r="J31" s="95">
        <f t="shared" si="4"/>
        <v>3433108</v>
      </c>
      <c r="K31" s="96">
        <f t="shared" si="4"/>
        <v>2122</v>
      </c>
      <c r="L31" s="97">
        <f t="shared" si="4"/>
        <v>5906848</v>
      </c>
      <c r="M31" s="94">
        <f t="shared" si="4"/>
        <v>1178.2559999999994</v>
      </c>
      <c r="N31" s="95">
        <f t="shared" si="4"/>
        <v>469239</v>
      </c>
      <c r="O31" s="96">
        <f t="shared" si="4"/>
        <v>-701</v>
      </c>
      <c r="P31" s="97">
        <f t="shared" si="4"/>
        <v>-223971</v>
      </c>
      <c r="Q31" s="94">
        <f t="shared" si="4"/>
        <v>-68</v>
      </c>
      <c r="R31" s="95">
        <f t="shared" si="4"/>
        <v>-16085</v>
      </c>
      <c r="S31" s="96">
        <f t="shared" si="4"/>
        <v>5501</v>
      </c>
      <c r="T31" s="97">
        <f t="shared" si="4"/>
        <v>1086923</v>
      </c>
      <c r="U31" s="94">
        <f t="shared" si="4"/>
        <v>-649</v>
      </c>
      <c r="V31" s="95">
        <f t="shared" si="4"/>
        <v>-600729</v>
      </c>
      <c r="W31" s="96">
        <f t="shared" si="4"/>
        <v>-959</v>
      </c>
      <c r="X31" s="97">
        <f t="shared" si="4"/>
        <v>-169859</v>
      </c>
      <c r="Y31" s="94">
        <f t="shared" si="4"/>
        <v>6750.2559999999939</v>
      </c>
      <c r="Z31" s="95">
        <f t="shared" si="4"/>
        <v>10185693</v>
      </c>
    </row>
    <row r="32" spans="1:28" ht="18.95" customHeight="1" x14ac:dyDescent="0.15">
      <c r="A32" s="22" t="s">
        <v>46</v>
      </c>
      <c r="B32" s="200"/>
      <c r="C32" s="7"/>
      <c r="D32" s="118" t="s">
        <v>22</v>
      </c>
      <c r="E32" s="98">
        <f t="shared" ref="E32:T33" si="5">E21-E28</f>
        <v>-29</v>
      </c>
      <c r="F32" s="99">
        <f t="shared" si="5"/>
        <v>-21769</v>
      </c>
      <c r="G32" s="100">
        <f t="shared" si="5"/>
        <v>763</v>
      </c>
      <c r="H32" s="101">
        <f t="shared" si="5"/>
        <v>301850</v>
      </c>
      <c r="I32" s="98">
        <f t="shared" si="5"/>
        <v>-445</v>
      </c>
      <c r="J32" s="99">
        <f t="shared" si="5"/>
        <v>3611315</v>
      </c>
      <c r="K32" s="100">
        <f t="shared" si="5"/>
        <v>1184</v>
      </c>
      <c r="L32" s="101">
        <f t="shared" si="5"/>
        <v>3496335</v>
      </c>
      <c r="M32" s="98">
        <f t="shared" si="5"/>
        <v>1613.4840000000004</v>
      </c>
      <c r="N32" s="99">
        <f t="shared" si="5"/>
        <v>630756</v>
      </c>
      <c r="O32" s="100">
        <f t="shared" si="5"/>
        <v>-620</v>
      </c>
      <c r="P32" s="101">
        <f t="shared" si="5"/>
        <v>-226358</v>
      </c>
      <c r="Q32" s="98">
        <f t="shared" si="5"/>
        <v>-678</v>
      </c>
      <c r="R32" s="99">
        <f t="shared" si="5"/>
        <v>-362420</v>
      </c>
      <c r="S32" s="100">
        <f t="shared" si="5"/>
        <v>4673</v>
      </c>
      <c r="T32" s="101">
        <f t="shared" si="5"/>
        <v>1041540</v>
      </c>
      <c r="U32" s="98">
        <f t="shared" si="4"/>
        <v>-47</v>
      </c>
      <c r="V32" s="99">
        <f t="shared" si="4"/>
        <v>122615</v>
      </c>
      <c r="W32" s="100">
        <f t="shared" si="4"/>
        <v>-961</v>
      </c>
      <c r="X32" s="101">
        <f t="shared" si="4"/>
        <v>-218556</v>
      </c>
      <c r="Y32" s="98">
        <f t="shared" si="4"/>
        <v>5453.4840000000113</v>
      </c>
      <c r="Z32" s="99">
        <f t="shared" si="4"/>
        <v>8375308</v>
      </c>
    </row>
    <row r="33" spans="1:38" ht="18.95" customHeight="1" x14ac:dyDescent="0.15">
      <c r="A33" s="22"/>
      <c r="B33" s="200"/>
      <c r="C33" s="7"/>
      <c r="D33" s="118" t="s">
        <v>24</v>
      </c>
      <c r="E33" s="98">
        <f t="shared" si="5"/>
        <v>-80</v>
      </c>
      <c r="F33" s="99">
        <f t="shared" si="4"/>
        <v>-37376</v>
      </c>
      <c r="G33" s="100">
        <f t="shared" si="4"/>
        <v>716</v>
      </c>
      <c r="H33" s="101">
        <f t="shared" si="4"/>
        <v>295570</v>
      </c>
      <c r="I33" s="98">
        <f t="shared" si="4"/>
        <v>82</v>
      </c>
      <c r="J33" s="99">
        <f t="shared" si="4"/>
        <v>592198</v>
      </c>
      <c r="K33" s="100">
        <f t="shared" si="4"/>
        <v>3883</v>
      </c>
      <c r="L33" s="101">
        <f t="shared" si="4"/>
        <v>7754809</v>
      </c>
      <c r="M33" s="98">
        <f t="shared" si="4"/>
        <v>1207.4719999999979</v>
      </c>
      <c r="N33" s="99">
        <f t="shared" si="4"/>
        <v>336700</v>
      </c>
      <c r="O33" s="100">
        <f t="shared" si="4"/>
        <v>711</v>
      </c>
      <c r="P33" s="101">
        <f t="shared" si="4"/>
        <v>173910</v>
      </c>
      <c r="Q33" s="98">
        <f t="shared" si="4"/>
        <v>2141</v>
      </c>
      <c r="R33" s="99">
        <f t="shared" si="4"/>
        <v>813775</v>
      </c>
      <c r="S33" s="100">
        <f t="shared" si="4"/>
        <v>602</v>
      </c>
      <c r="T33" s="101">
        <f t="shared" si="4"/>
        <v>142978</v>
      </c>
      <c r="U33" s="98">
        <f t="shared" si="4"/>
        <v>-909</v>
      </c>
      <c r="V33" s="99">
        <f t="shared" si="4"/>
        <v>-632951</v>
      </c>
      <c r="W33" s="100">
        <f t="shared" si="4"/>
        <v>-1486</v>
      </c>
      <c r="X33" s="101">
        <f t="shared" si="4"/>
        <v>-155253</v>
      </c>
      <c r="Y33" s="98">
        <f t="shared" si="4"/>
        <v>6867.4720000000088</v>
      </c>
      <c r="Z33" s="99">
        <f t="shared" si="4"/>
        <v>9284360</v>
      </c>
    </row>
    <row r="34" spans="1:38" ht="18.95" customHeight="1" thickBot="1" x14ac:dyDescent="0.2">
      <c r="A34" s="22" t="s">
        <v>47</v>
      </c>
      <c r="B34" s="200"/>
      <c r="C34" s="61"/>
      <c r="D34" s="28" t="s">
        <v>44</v>
      </c>
      <c r="E34" s="190">
        <f>+E23-E30</f>
        <v>-2.048922819493832</v>
      </c>
      <c r="F34" s="189"/>
      <c r="G34" s="194">
        <f t="shared" ref="G34" si="6">+G23-G30</f>
        <v>12.49823677581864</v>
      </c>
      <c r="H34" s="195"/>
      <c r="I34" s="190">
        <f t="shared" ref="I34" si="7">+I23-I30</f>
        <v>-30.064332603938723</v>
      </c>
      <c r="J34" s="189"/>
      <c r="K34" s="194">
        <f t="shared" ref="K34" si="8">+K23-K30</f>
        <v>-26.688580146017216</v>
      </c>
      <c r="L34" s="195"/>
      <c r="M34" s="190">
        <f t="shared" ref="M34" si="9">+M23-M30</f>
        <v>4.1321254008949282</v>
      </c>
      <c r="N34" s="189"/>
      <c r="O34" s="194">
        <f t="shared" ref="O34" si="10">+O23-O30</f>
        <v>-30.013095117246976</v>
      </c>
      <c r="P34" s="195"/>
      <c r="Q34" s="190">
        <f t="shared" ref="Q34" si="11">+Q23-Q30</f>
        <v>-2.0813318599889499</v>
      </c>
      <c r="R34" s="189"/>
      <c r="S34" s="194">
        <f t="shared" ref="S34" si="12">+S23-S30</f>
        <v>16.367271234001748</v>
      </c>
      <c r="T34" s="195"/>
      <c r="U34" s="190">
        <f t="shared" ref="U34" si="13">+U23-U30</f>
        <v>1.4924524174141283</v>
      </c>
      <c r="V34" s="189"/>
      <c r="W34" s="194">
        <f t="shared" ref="W34" si="14">+W23-W30</f>
        <v>4.2980288320094218</v>
      </c>
      <c r="X34" s="195"/>
      <c r="Y34" s="190">
        <f t="shared" ref="Y34" si="15">+Y23-Y30</f>
        <v>-1.2296405027991852</v>
      </c>
      <c r="Z34" s="189"/>
    </row>
    <row r="35" spans="1:38" ht="18.95" customHeight="1" x14ac:dyDescent="0.15">
      <c r="A35" s="22"/>
      <c r="B35" s="200"/>
      <c r="C35" s="7" t="s">
        <v>48</v>
      </c>
      <c r="D35" s="62" t="s">
        <v>21</v>
      </c>
      <c r="E35" s="63">
        <f t="shared" ref="E35:Z37" si="16">E20/E27*100</f>
        <v>91.446345256609646</v>
      </c>
      <c r="F35" s="64">
        <f t="shared" si="16"/>
        <v>105.84282037738393</v>
      </c>
      <c r="G35" s="65">
        <f t="shared" si="16"/>
        <v>212.29135053110775</v>
      </c>
      <c r="H35" s="66">
        <f t="shared" si="16"/>
        <v>247.95979778526723</v>
      </c>
      <c r="I35" s="63">
        <f t="shared" si="16"/>
        <v>88.012618296529965</v>
      </c>
      <c r="J35" s="64">
        <f t="shared" si="16"/>
        <v>278.88587773511449</v>
      </c>
      <c r="K35" s="65">
        <f t="shared" si="16"/>
        <v>301.32827324478177</v>
      </c>
      <c r="L35" s="66">
        <f t="shared" si="16"/>
        <v>2366.4599800475789</v>
      </c>
      <c r="M35" s="63">
        <f t="shared" si="16"/>
        <v>115.45861978483336</v>
      </c>
      <c r="N35" s="64">
        <f t="shared" si="16"/>
        <v>124.10781029161757</v>
      </c>
      <c r="O35" s="65">
        <f t="shared" si="16"/>
        <v>84.86288058734614</v>
      </c>
      <c r="P35" s="66">
        <f t="shared" si="16"/>
        <v>85.959401115996002</v>
      </c>
      <c r="Q35" s="63">
        <f t="shared" si="16"/>
        <v>99.769241210804935</v>
      </c>
      <c r="R35" s="64">
        <f t="shared" si="16"/>
        <v>99.718515321883899</v>
      </c>
      <c r="S35" s="65">
        <f t="shared" si="16"/>
        <v>112.34404452024056</v>
      </c>
      <c r="T35" s="66">
        <f t="shared" si="16"/>
        <v>110.08842242279628</v>
      </c>
      <c r="U35" s="63">
        <f t="shared" si="16"/>
        <v>83.498601576404781</v>
      </c>
      <c r="V35" s="64">
        <f t="shared" si="16"/>
        <v>59.71173856212657</v>
      </c>
      <c r="W35" s="65">
        <f t="shared" si="16"/>
        <v>89.156490275893262</v>
      </c>
      <c r="X35" s="66">
        <f t="shared" si="16"/>
        <v>90.755831925602124</v>
      </c>
      <c r="Y35" s="63">
        <f t="shared" si="16"/>
        <v>106.45358471084256</v>
      </c>
      <c r="Z35" s="64">
        <f t="shared" si="16"/>
        <v>139.43877466469061</v>
      </c>
    </row>
    <row r="36" spans="1:38" ht="18.95" customHeight="1" x14ac:dyDescent="0.15">
      <c r="A36" s="22" t="s">
        <v>49</v>
      </c>
      <c r="B36" s="200"/>
      <c r="C36" s="7" t="s">
        <v>62</v>
      </c>
      <c r="D36" s="60" t="s">
        <v>22</v>
      </c>
      <c r="E36" s="67">
        <f t="shared" si="16"/>
        <v>97.822822822822815</v>
      </c>
      <c r="F36" s="68">
        <f t="shared" si="16"/>
        <v>87.645920469442544</v>
      </c>
      <c r="G36" s="69">
        <f t="shared" si="16"/>
        <v>219.96855345911951</v>
      </c>
      <c r="H36" s="70">
        <f t="shared" si="16"/>
        <v>248.53433980090443</v>
      </c>
      <c r="I36" s="67">
        <f t="shared" si="16"/>
        <v>82.306163021868784</v>
      </c>
      <c r="J36" s="68">
        <f t="shared" si="16"/>
        <v>371.6385499031183</v>
      </c>
      <c r="K36" s="69">
        <f t="shared" si="16"/>
        <v>227.72384034519953</v>
      </c>
      <c r="L36" s="70">
        <f t="shared" si="16"/>
        <v>1554.8058918986394</v>
      </c>
      <c r="M36" s="67">
        <f t="shared" si="16"/>
        <v>121.19658434051499</v>
      </c>
      <c r="N36" s="68">
        <f t="shared" si="16"/>
        <v>138.48764959395382</v>
      </c>
      <c r="O36" s="69">
        <f t="shared" si="16"/>
        <v>86.132856184298817</v>
      </c>
      <c r="P36" s="70">
        <f t="shared" si="16"/>
        <v>85.696466169404474</v>
      </c>
      <c r="Q36" s="67">
        <f t="shared" si="16"/>
        <v>97.712473430277683</v>
      </c>
      <c r="R36" s="68">
        <f t="shared" si="16"/>
        <v>93.811255414212326</v>
      </c>
      <c r="S36" s="69">
        <f t="shared" si="16"/>
        <v>110.31590101326741</v>
      </c>
      <c r="T36" s="70">
        <f t="shared" si="16"/>
        <v>109.67223390770174</v>
      </c>
      <c r="U36" s="67">
        <f t="shared" si="16"/>
        <v>98.491655969191271</v>
      </c>
      <c r="V36" s="68">
        <f t="shared" si="16"/>
        <v>119.3956448974814</v>
      </c>
      <c r="W36" s="69">
        <f t="shared" si="16"/>
        <v>89.240931482310799</v>
      </c>
      <c r="X36" s="70">
        <f t="shared" si="16"/>
        <v>87.997917609380423</v>
      </c>
      <c r="Y36" s="67">
        <f t="shared" si="16"/>
        <v>105.21969390978091</v>
      </c>
      <c r="Z36" s="68">
        <f t="shared" si="16"/>
        <v>134.5398793297291</v>
      </c>
    </row>
    <row r="37" spans="1:38" ht="18.95" customHeight="1" thickBot="1" x14ac:dyDescent="0.2">
      <c r="A37" s="22"/>
      <c r="B37" s="201"/>
      <c r="C37" s="61"/>
      <c r="D37" s="47" t="s">
        <v>24</v>
      </c>
      <c r="E37" s="71">
        <f t="shared" si="16"/>
        <v>96.672212978369387</v>
      </c>
      <c r="F37" s="72">
        <f t="shared" si="16"/>
        <v>90.99360472681532</v>
      </c>
      <c r="G37" s="73">
        <f t="shared" si="16"/>
        <v>182.48847926267283</v>
      </c>
      <c r="H37" s="74">
        <f t="shared" si="16"/>
        <v>177.28714460909288</v>
      </c>
      <c r="I37" s="71">
        <f t="shared" si="16"/>
        <v>104.01174168297456</v>
      </c>
      <c r="J37" s="72">
        <f t="shared" si="16"/>
        <v>127.12279403278195</v>
      </c>
      <c r="K37" s="73">
        <f t="shared" si="16"/>
        <v>413.65105008077546</v>
      </c>
      <c r="L37" s="74">
        <f t="shared" si="16"/>
        <v>503.81175399734019</v>
      </c>
      <c r="M37" s="71">
        <f t="shared" si="16"/>
        <v>107.81636457793888</v>
      </c>
      <c r="N37" s="72">
        <f t="shared" si="16"/>
        <v>110.71211888383985</v>
      </c>
      <c r="O37" s="73">
        <f t="shared" si="16"/>
        <v>116.71368124118477</v>
      </c>
      <c r="P37" s="74">
        <f t="shared" si="16"/>
        <v>114.62033042232586</v>
      </c>
      <c r="Q37" s="71">
        <f t="shared" si="16"/>
        <v>103.59137800889037</v>
      </c>
      <c r="R37" s="72">
        <f t="shared" si="16"/>
        <v>108.18137883893439</v>
      </c>
      <c r="S37" s="73">
        <f t="shared" si="16"/>
        <v>102.09997558167929</v>
      </c>
      <c r="T37" s="74">
        <f t="shared" si="16"/>
        <v>105.78076141512172</v>
      </c>
      <c r="U37" s="71">
        <f t="shared" si="16"/>
        <v>83.747541569819418</v>
      </c>
      <c r="V37" s="72">
        <f t="shared" si="16"/>
        <v>72.123106492691988</v>
      </c>
      <c r="W37" s="73">
        <f t="shared" si="16"/>
        <v>85.050301810865193</v>
      </c>
      <c r="X37" s="74">
        <f t="shared" si="16"/>
        <v>92.951686046696395</v>
      </c>
      <c r="Y37" s="71">
        <f t="shared" si="16"/>
        <v>105.27978719314837</v>
      </c>
      <c r="Z37" s="72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1" t="s">
        <v>51</v>
      </c>
      <c r="C39" s="12" t="s">
        <v>43</v>
      </c>
      <c r="D39" s="123" t="s">
        <v>21</v>
      </c>
      <c r="E39" s="13">
        <f>+'(令和4年5月) '!E20</f>
        <v>828</v>
      </c>
      <c r="F39" s="14">
        <f>+'(令和4年5月) '!F20</f>
        <v>64910</v>
      </c>
      <c r="G39" s="13">
        <f>+'(令和4年5月) '!G20</f>
        <v>1166</v>
      </c>
      <c r="H39" s="14">
        <f>+'(令和4年5月) '!H20</f>
        <v>423015</v>
      </c>
      <c r="I39" s="13">
        <f>+'(令和4年5月) '!I20</f>
        <v>2371</v>
      </c>
      <c r="J39" s="14">
        <f>+'(令和4年5月) '!J20</f>
        <v>5974330</v>
      </c>
      <c r="K39" s="13">
        <f>+'(令和4年5月) '!K20</f>
        <v>2099</v>
      </c>
      <c r="L39" s="14">
        <f>+'(令和4年5月) '!L20</f>
        <v>4620748</v>
      </c>
      <c r="M39" s="13">
        <f>+'(令和4年5月) '!M20</f>
        <v>10227</v>
      </c>
      <c r="N39" s="14">
        <f>+'(令和4年5月) '!N20</f>
        <v>1960892</v>
      </c>
      <c r="O39" s="13">
        <f>+'(令和4年5月) '!O20</f>
        <v>3717</v>
      </c>
      <c r="P39" s="14">
        <f>+'(令和4年5月) '!P20</f>
        <v>1298719</v>
      </c>
      <c r="Q39" s="13">
        <f>+'(令和4年5月) '!Q20</f>
        <v>29613</v>
      </c>
      <c r="R39" s="14">
        <f>+'(令和4年5月) '!R20</f>
        <v>5478326</v>
      </c>
      <c r="S39" s="25">
        <f>+'(令和4年5月) '!S20</f>
        <v>42276</v>
      </c>
      <c r="T39" s="26">
        <f>+'(令和4年5月) '!T20</f>
        <v>9754849</v>
      </c>
      <c r="U39" s="13">
        <f>+'(令和4年5月) '!U20</f>
        <v>2778</v>
      </c>
      <c r="V39" s="14">
        <f>+'(令和4年5月) '!V20</f>
        <v>656241</v>
      </c>
      <c r="W39" s="13">
        <f>+'(令和4年5月) '!W20</f>
        <v>7177</v>
      </c>
      <c r="X39" s="14">
        <f>+'(令和4年5月) '!X20</f>
        <v>1402290</v>
      </c>
      <c r="Y39" s="55">
        <f>+'(令和4年5月) '!Y20</f>
        <v>102252</v>
      </c>
      <c r="Z39" s="56">
        <f>+'(令和4年5月) '!Z20</f>
        <v>31634320</v>
      </c>
    </row>
    <row r="40" spans="1:38" ht="18.95" customHeight="1" x14ac:dyDescent="0.15">
      <c r="A40" s="22"/>
      <c r="B40" s="192"/>
      <c r="C40" s="22"/>
      <c r="D40" s="119" t="s">
        <v>22</v>
      </c>
      <c r="E40" s="27">
        <f>+'(令和4年5月) '!E21</f>
        <v>1322</v>
      </c>
      <c r="F40" s="21">
        <f>+'(令和4年5月) '!F21</f>
        <v>188029</v>
      </c>
      <c r="G40" s="27">
        <f>+'(令和4年5月) '!G21</f>
        <v>1068</v>
      </c>
      <c r="H40" s="21">
        <f>+'(令和4年5月) '!H21</f>
        <v>392500</v>
      </c>
      <c r="I40" s="27">
        <f>+'(令和4年5月) '!I21</f>
        <v>2302</v>
      </c>
      <c r="J40" s="21">
        <f>+'(令和4年5月) '!J21</f>
        <v>5662966</v>
      </c>
      <c r="K40" s="27">
        <f>+'(令和4年5月) '!K21</f>
        <v>2552</v>
      </c>
      <c r="L40" s="21">
        <f>+'(令和4年5月) '!L21</f>
        <v>4031296</v>
      </c>
      <c r="M40" s="27">
        <f>+'(令和4年5月) '!M21</f>
        <v>8446.2479999999996</v>
      </c>
      <c r="N40" s="21">
        <f>+'(令和4年5月) '!N21</f>
        <v>1808423</v>
      </c>
      <c r="O40" s="27">
        <f>+'(令和4年5月) '!O21</f>
        <v>3466</v>
      </c>
      <c r="P40" s="21">
        <f>+'(令和4年5月) '!P21</f>
        <v>1261430</v>
      </c>
      <c r="Q40" s="27">
        <f>+'(令和4年5月) '!Q21</f>
        <v>28366</v>
      </c>
      <c r="R40" s="21">
        <f>+'(令和4年5月) '!R21</f>
        <v>5373156</v>
      </c>
      <c r="S40" s="25">
        <f>+'(令和4年5月) '!S21</f>
        <v>43544</v>
      </c>
      <c r="T40" s="26">
        <f>+'(令和4年5月) '!T21</f>
        <v>10046258</v>
      </c>
      <c r="U40" s="27">
        <f>+'(令和4年5月) '!U21</f>
        <v>2894</v>
      </c>
      <c r="V40" s="21">
        <f>+'(令和4年5月) '!V21</f>
        <v>540556</v>
      </c>
      <c r="W40" s="27">
        <f>+'(令和4年5月) '!W21</f>
        <v>6666</v>
      </c>
      <c r="X40" s="21">
        <f>+'(令和4年5月) '!X21</f>
        <v>1364807</v>
      </c>
      <c r="Y40" s="58">
        <f>+'(令和4年5月) '!Y21</f>
        <v>100626.24799999999</v>
      </c>
      <c r="Z40" s="59">
        <f>+'(令和4年5月) '!Z21</f>
        <v>30669421</v>
      </c>
    </row>
    <row r="41" spans="1:38" ht="18.95" customHeight="1" x14ac:dyDescent="0.15">
      <c r="A41" s="22" t="s">
        <v>52</v>
      </c>
      <c r="B41" s="192"/>
      <c r="C41" s="22"/>
      <c r="D41" s="119" t="s">
        <v>24</v>
      </c>
      <c r="E41" s="27">
        <f>+'(令和4年5月) '!E22</f>
        <v>2457</v>
      </c>
      <c r="F41" s="21">
        <f>+'(令和4年5月) '!F22</f>
        <v>439378</v>
      </c>
      <c r="G41" s="27">
        <f>+'(令和4年5月) '!G22</f>
        <v>1592</v>
      </c>
      <c r="H41" s="21">
        <f>+'(令和4年5月) '!H22</f>
        <v>705658</v>
      </c>
      <c r="I41" s="27">
        <f>+'(令和4年5月) '!I22</f>
        <v>2444</v>
      </c>
      <c r="J41" s="21">
        <f>+'(令和4年5月) '!J22</f>
        <v>2507292</v>
      </c>
      <c r="K41" s="27">
        <f>+'(令和4年5月) '!K22</f>
        <v>4056</v>
      </c>
      <c r="L41" s="21">
        <f>+'(令和4年5月) '!L22</f>
        <v>7245808</v>
      </c>
      <c r="M41" s="27">
        <f>+'(令和4年5月) '!M22</f>
        <v>17080.3</v>
      </c>
      <c r="N41" s="21">
        <f>+'(令和4年5月) '!N22</f>
        <v>3329323</v>
      </c>
      <c r="O41" s="27">
        <f>+'(令和4年5月) '!O22</f>
        <v>4886</v>
      </c>
      <c r="P41" s="21">
        <f>+'(令和4年5月) '!P22</f>
        <v>1348397</v>
      </c>
      <c r="Q41" s="27">
        <f>+'(令和4年5月) '!Q22</f>
        <v>61320</v>
      </c>
      <c r="R41" s="21">
        <f>+'(令和4年5月) '!R22</f>
        <v>10564309</v>
      </c>
      <c r="S41" s="25">
        <f>+'(令和4年5月) '!S22</f>
        <v>29175</v>
      </c>
      <c r="T41" s="26">
        <f>+'(令和4年5月) '!T22</f>
        <v>2565323</v>
      </c>
      <c r="U41" s="27">
        <f>+'(令和4年5月) '!U22</f>
        <v>4458</v>
      </c>
      <c r="V41" s="21">
        <f>+'(令和4年5月) '!V22</f>
        <v>1500837</v>
      </c>
      <c r="W41" s="27">
        <f>+'(令和4年5月) '!W22</f>
        <v>8541</v>
      </c>
      <c r="X41" s="21">
        <f>+'(令和4年5月) '!X22</f>
        <v>1982634</v>
      </c>
      <c r="Y41" s="58">
        <f>+'(令和4年5月) '!Y22</f>
        <v>136009.29999999999</v>
      </c>
      <c r="Z41" s="59">
        <f>+'(令和4年5月) '!Z22</f>
        <v>32188959</v>
      </c>
    </row>
    <row r="42" spans="1:38" ht="18.95" customHeight="1" thickBot="1" x14ac:dyDescent="0.2">
      <c r="A42" s="22"/>
      <c r="B42" s="192"/>
      <c r="C42" s="22"/>
      <c r="D42" s="117" t="s">
        <v>44</v>
      </c>
      <c r="E42" s="188">
        <f>+(E39+E40)/(E41+'(令和4年5月) '!E41)*100</f>
        <v>34.577034416210999</v>
      </c>
      <c r="F42" s="189"/>
      <c r="G42" s="188">
        <f>+(G39+G40)/(G41+'(令和4年5月) '!G41)*100</f>
        <v>79.388770433546554</v>
      </c>
      <c r="H42" s="189"/>
      <c r="I42" s="188">
        <f>+(I39+I40)/(I41+'(令和4年5月) '!I41)*100</f>
        <v>106.86027898467871</v>
      </c>
      <c r="J42" s="189"/>
      <c r="K42" s="188">
        <f>+(K39+K40)/(K41+'(令和4年5月) '!K41)*100</f>
        <v>54.302393461762989</v>
      </c>
      <c r="L42" s="189"/>
      <c r="M42" s="188">
        <f>+(M39+M40)/(M41+'(令和4年5月) '!M41)*100</f>
        <v>57.640063834450231</v>
      </c>
      <c r="N42" s="189"/>
      <c r="O42" s="188">
        <f>+(O39+O40)/(O41+'(令和4年5月) '!O41)*100</f>
        <v>75.610526315789471</v>
      </c>
      <c r="P42" s="189"/>
      <c r="Q42" s="188">
        <f>+(Q39+Q40)/(Q41+'(令和4年5月) '!Q41)*100</f>
        <v>47.682843584745832</v>
      </c>
      <c r="R42" s="189"/>
      <c r="S42" s="188">
        <f>+(S39+S40)/(S41+'(令和4年5月) '!S41)*100</f>
        <v>143.9522283912307</v>
      </c>
      <c r="T42" s="189"/>
      <c r="U42" s="188">
        <f>+(U39+U40)/(U41+'(令和4年5月) '!U41)*100</f>
        <v>61.53846153846154</v>
      </c>
      <c r="V42" s="189"/>
      <c r="W42" s="188">
        <f>+(W39+W40)/(W41+'(令和4年5月) '!W41)*100</f>
        <v>82.629976720587365</v>
      </c>
      <c r="X42" s="189"/>
      <c r="Y42" s="188">
        <f>+(Y39+Y40)/(Y41+'(令和4年5月) '!Y41)*100</f>
        <v>74.850034108563747</v>
      </c>
      <c r="Z42" s="189"/>
    </row>
    <row r="43" spans="1:38" ht="18.95" customHeight="1" x14ac:dyDescent="0.15">
      <c r="A43" s="22"/>
      <c r="B43" s="192"/>
      <c r="C43" s="12" t="s">
        <v>45</v>
      </c>
      <c r="D43" s="123" t="s">
        <v>21</v>
      </c>
      <c r="E43" s="94">
        <f t="shared" ref="E43:Z46" si="17">E20-E39</f>
        <v>348</v>
      </c>
      <c r="F43" s="97">
        <f t="shared" si="17"/>
        <v>29270</v>
      </c>
      <c r="G43" s="94">
        <f t="shared" si="17"/>
        <v>233</v>
      </c>
      <c r="H43" s="95">
        <f t="shared" si="17"/>
        <v>71397</v>
      </c>
      <c r="I43" s="96">
        <f t="shared" si="17"/>
        <v>-139</v>
      </c>
      <c r="J43" s="97">
        <f t="shared" si="17"/>
        <v>-622061</v>
      </c>
      <c r="K43" s="94">
        <f t="shared" si="17"/>
        <v>1077</v>
      </c>
      <c r="L43" s="95">
        <f t="shared" si="17"/>
        <v>1546720</v>
      </c>
      <c r="M43" s="96">
        <f t="shared" si="17"/>
        <v>-1426.7440000000006</v>
      </c>
      <c r="N43" s="97">
        <f t="shared" si="17"/>
        <v>454766</v>
      </c>
      <c r="O43" s="94">
        <f t="shared" si="17"/>
        <v>213</v>
      </c>
      <c r="P43" s="95">
        <f t="shared" si="17"/>
        <v>72477</v>
      </c>
      <c r="Q43" s="96">
        <f t="shared" si="17"/>
        <v>-213</v>
      </c>
      <c r="R43" s="97">
        <f t="shared" si="17"/>
        <v>219932</v>
      </c>
      <c r="S43" s="94">
        <f t="shared" si="17"/>
        <v>7789</v>
      </c>
      <c r="T43" s="95">
        <f t="shared" si="17"/>
        <v>2106038</v>
      </c>
      <c r="U43" s="96">
        <f t="shared" si="17"/>
        <v>506</v>
      </c>
      <c r="V43" s="97">
        <f t="shared" si="17"/>
        <v>234107</v>
      </c>
      <c r="W43" s="94">
        <f t="shared" si="17"/>
        <v>708</v>
      </c>
      <c r="X43" s="95">
        <f t="shared" si="17"/>
        <v>265323</v>
      </c>
      <c r="Y43" s="94">
        <f t="shared" si="17"/>
        <v>9095.2559999999939</v>
      </c>
      <c r="Z43" s="95">
        <f t="shared" si="17"/>
        <v>4377969</v>
      </c>
    </row>
    <row r="44" spans="1:38" ht="18.95" customHeight="1" x14ac:dyDescent="0.15">
      <c r="A44" s="22"/>
      <c r="B44" s="192"/>
      <c r="C44" s="22"/>
      <c r="D44" s="119" t="s">
        <v>22</v>
      </c>
      <c r="E44" s="98">
        <f t="shared" si="17"/>
        <v>-19</v>
      </c>
      <c r="F44" s="101">
        <f t="shared" si="17"/>
        <v>-33589</v>
      </c>
      <c r="G44" s="98">
        <f t="shared" si="17"/>
        <v>331</v>
      </c>
      <c r="H44" s="99">
        <f t="shared" si="17"/>
        <v>112569</v>
      </c>
      <c r="I44" s="100">
        <f t="shared" si="17"/>
        <v>-232</v>
      </c>
      <c r="J44" s="101">
        <f t="shared" si="17"/>
        <v>-722195</v>
      </c>
      <c r="K44" s="98">
        <f t="shared" si="17"/>
        <v>-441</v>
      </c>
      <c r="L44" s="99">
        <f t="shared" si="17"/>
        <v>-294631</v>
      </c>
      <c r="M44" s="100">
        <f t="shared" si="17"/>
        <v>779.23600000000079</v>
      </c>
      <c r="N44" s="101">
        <f t="shared" si="17"/>
        <v>461186</v>
      </c>
      <c r="O44" s="98">
        <f t="shared" si="17"/>
        <v>385</v>
      </c>
      <c r="P44" s="99">
        <f t="shared" si="17"/>
        <v>94744</v>
      </c>
      <c r="Q44" s="100">
        <f t="shared" si="17"/>
        <v>595</v>
      </c>
      <c r="R44" s="101">
        <f t="shared" si="17"/>
        <v>120539</v>
      </c>
      <c r="S44" s="98">
        <f t="shared" si="17"/>
        <v>6428</v>
      </c>
      <c r="T44" s="99">
        <f t="shared" si="17"/>
        <v>1763632</v>
      </c>
      <c r="U44" s="100">
        <f t="shared" si="17"/>
        <v>175</v>
      </c>
      <c r="V44" s="101">
        <f t="shared" si="17"/>
        <v>214237</v>
      </c>
      <c r="W44" s="98">
        <f t="shared" si="17"/>
        <v>1305</v>
      </c>
      <c r="X44" s="99">
        <f t="shared" si="17"/>
        <v>237621</v>
      </c>
      <c r="Y44" s="98">
        <f t="shared" si="17"/>
        <v>9306.236000000019</v>
      </c>
      <c r="Z44" s="99">
        <f t="shared" si="17"/>
        <v>1954113</v>
      </c>
    </row>
    <row r="45" spans="1:38" ht="18.95" customHeight="1" x14ac:dyDescent="0.15">
      <c r="A45" s="22"/>
      <c r="B45" s="192"/>
      <c r="C45" s="22"/>
      <c r="D45" s="119" t="s">
        <v>24</v>
      </c>
      <c r="E45" s="98">
        <f t="shared" si="17"/>
        <v>-133</v>
      </c>
      <c r="F45" s="101">
        <f t="shared" si="17"/>
        <v>-61760</v>
      </c>
      <c r="G45" s="98">
        <f t="shared" si="17"/>
        <v>-8</v>
      </c>
      <c r="H45" s="99">
        <f t="shared" si="17"/>
        <v>-27657</v>
      </c>
      <c r="I45" s="100">
        <f t="shared" si="17"/>
        <v>-318</v>
      </c>
      <c r="J45" s="101">
        <f t="shared" si="17"/>
        <v>268302</v>
      </c>
      <c r="K45" s="98">
        <f t="shared" si="17"/>
        <v>1065</v>
      </c>
      <c r="L45" s="99">
        <f t="shared" si="17"/>
        <v>2429403</v>
      </c>
      <c r="M45" s="100">
        <f t="shared" si="17"/>
        <v>-424.82800000000134</v>
      </c>
      <c r="N45" s="101">
        <f t="shared" si="17"/>
        <v>150546</v>
      </c>
      <c r="O45" s="98">
        <f t="shared" si="17"/>
        <v>79</v>
      </c>
      <c r="P45" s="99">
        <f t="shared" si="17"/>
        <v>15021</v>
      </c>
      <c r="Q45" s="100">
        <f t="shared" si="17"/>
        <v>436</v>
      </c>
      <c r="R45" s="101">
        <f t="shared" si="17"/>
        <v>196139</v>
      </c>
      <c r="S45" s="98">
        <f t="shared" si="17"/>
        <v>94</v>
      </c>
      <c r="T45" s="99">
        <f t="shared" si="17"/>
        <v>50997</v>
      </c>
      <c r="U45" s="100">
        <f t="shared" si="17"/>
        <v>226</v>
      </c>
      <c r="V45" s="101">
        <f t="shared" si="17"/>
        <v>136734</v>
      </c>
      <c r="W45" s="98">
        <f t="shared" si="17"/>
        <v>-87</v>
      </c>
      <c r="X45" s="99">
        <f t="shared" si="17"/>
        <v>64810</v>
      </c>
      <c r="Y45" s="98">
        <f t="shared" si="17"/>
        <v>929.17200000002049</v>
      </c>
      <c r="Z45" s="99">
        <f t="shared" si="17"/>
        <v>3222535</v>
      </c>
    </row>
    <row r="46" spans="1:38" ht="18.95" customHeight="1" thickBot="1" x14ac:dyDescent="0.2">
      <c r="A46" s="22"/>
      <c r="B46" s="192"/>
      <c r="C46" s="46"/>
      <c r="D46" s="117" t="s">
        <v>44</v>
      </c>
      <c r="E46" s="188">
        <f>E23-E42</f>
        <v>17.274042764295167</v>
      </c>
      <c r="F46" s="189"/>
      <c r="G46" s="188">
        <f>G23-G42</f>
        <v>8.7094663422720799</v>
      </c>
      <c r="H46" s="189"/>
      <c r="I46" s="188">
        <f>I23-I42</f>
        <v>-12.724611588617435</v>
      </c>
      <c r="J46" s="189"/>
      <c r="K46" s="188">
        <f>K23-K42</f>
        <v>3.309026392219792</v>
      </c>
      <c r="L46" s="189"/>
      <c r="M46" s="188">
        <f>M23-M42</f>
        <v>-4.2079384335553058</v>
      </c>
      <c r="N46" s="189"/>
      <c r="O46" s="188">
        <f t="shared" si="17"/>
        <v>3.3763785669635524</v>
      </c>
      <c r="P46" s="189"/>
      <c r="Q46" s="188">
        <f t="shared" si="17"/>
        <v>-0.26417544473478216</v>
      </c>
      <c r="R46" s="189"/>
      <c r="S46" s="188">
        <f t="shared" si="17"/>
        <v>27.215042842771055</v>
      </c>
      <c r="T46" s="189"/>
      <c r="U46" s="188">
        <f t="shared" si="17"/>
        <v>7.9539908789525882</v>
      </c>
      <c r="V46" s="189"/>
      <c r="W46" s="188">
        <f t="shared" si="17"/>
        <v>10.668052111422057</v>
      </c>
      <c r="X46" s="189"/>
      <c r="Y46" s="188">
        <f t="shared" si="17"/>
        <v>6.2203253886370646</v>
      </c>
      <c r="Z46" s="189"/>
      <c r="AA46" s="186"/>
      <c r="AB46" s="187"/>
      <c r="AC46" s="186"/>
      <c r="AD46" s="187"/>
      <c r="AE46" s="186"/>
      <c r="AF46" s="187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192"/>
      <c r="C47" s="22" t="s">
        <v>48</v>
      </c>
      <c r="D47" s="54" t="s">
        <v>21</v>
      </c>
      <c r="E47" s="75">
        <f t="shared" ref="E47:Z49" si="18">E20/E39*100</f>
        <v>142.02898550724638</v>
      </c>
      <c r="F47" s="76">
        <f t="shared" si="18"/>
        <v>145.09320597750732</v>
      </c>
      <c r="G47" s="75">
        <f t="shared" si="18"/>
        <v>119.9828473413379</v>
      </c>
      <c r="H47" s="77">
        <f t="shared" si="18"/>
        <v>116.87812488918831</v>
      </c>
      <c r="I47" s="78">
        <f t="shared" si="18"/>
        <v>94.137494727962888</v>
      </c>
      <c r="J47" s="76">
        <f t="shared" si="18"/>
        <v>89.587769674591129</v>
      </c>
      <c r="K47" s="75">
        <f t="shared" si="18"/>
        <v>151.3101476893759</v>
      </c>
      <c r="L47" s="77">
        <f t="shared" si="18"/>
        <v>133.47336838104999</v>
      </c>
      <c r="M47" s="78">
        <f t="shared" si="18"/>
        <v>86.04924220201427</v>
      </c>
      <c r="N47" s="76">
        <f t="shared" si="18"/>
        <v>123.19179230676652</v>
      </c>
      <c r="O47" s="75">
        <f t="shared" si="18"/>
        <v>105.73042776432607</v>
      </c>
      <c r="P47" s="77">
        <f t="shared" si="18"/>
        <v>105.5806529357005</v>
      </c>
      <c r="Q47" s="78">
        <f t="shared" si="18"/>
        <v>99.28072130483234</v>
      </c>
      <c r="R47" s="76">
        <f t="shared" si="18"/>
        <v>104.01458401708842</v>
      </c>
      <c r="S47" s="75">
        <f t="shared" si="18"/>
        <v>118.42416501088088</v>
      </c>
      <c r="T47" s="77">
        <f t="shared" si="18"/>
        <v>121.58965248975151</v>
      </c>
      <c r="U47" s="78">
        <f t="shared" si="18"/>
        <v>118.21454283657306</v>
      </c>
      <c r="V47" s="76">
        <f t="shared" si="18"/>
        <v>135.67393686161029</v>
      </c>
      <c r="W47" s="75">
        <f t="shared" si="18"/>
        <v>109.86484603594818</v>
      </c>
      <c r="X47" s="77">
        <f t="shared" si="18"/>
        <v>118.92069400765889</v>
      </c>
      <c r="Y47" s="75">
        <f t="shared" si="18"/>
        <v>108.89494190822673</v>
      </c>
      <c r="Z47" s="77">
        <f t="shared" si="18"/>
        <v>113.83930174569899</v>
      </c>
    </row>
    <row r="48" spans="1:38" ht="18.95" customHeight="1" x14ac:dyDescent="0.15">
      <c r="A48" s="22"/>
      <c r="B48" s="192"/>
      <c r="C48" s="22"/>
      <c r="D48" s="57" t="s">
        <v>22</v>
      </c>
      <c r="E48" s="67">
        <f t="shared" si="18"/>
        <v>98.562783661119511</v>
      </c>
      <c r="F48" s="70">
        <f t="shared" si="18"/>
        <v>82.136266214254178</v>
      </c>
      <c r="G48" s="67">
        <f t="shared" si="18"/>
        <v>130.99250936329588</v>
      </c>
      <c r="H48" s="68">
        <f t="shared" si="18"/>
        <v>128.68</v>
      </c>
      <c r="I48" s="69">
        <f t="shared" si="18"/>
        <v>89.921807124239791</v>
      </c>
      <c r="J48" s="70">
        <f t="shared" si="18"/>
        <v>87.247053928983505</v>
      </c>
      <c r="K48" s="67">
        <f t="shared" si="18"/>
        <v>82.719435736677113</v>
      </c>
      <c r="L48" s="68">
        <f t="shared" si="18"/>
        <v>92.691407428281124</v>
      </c>
      <c r="M48" s="69">
        <f t="shared" si="18"/>
        <v>109.22582429500058</v>
      </c>
      <c r="N48" s="70">
        <f t="shared" si="18"/>
        <v>125.50210874336369</v>
      </c>
      <c r="O48" s="67">
        <f t="shared" si="18"/>
        <v>111.10790536641662</v>
      </c>
      <c r="P48" s="68">
        <f t="shared" si="18"/>
        <v>107.51084087107489</v>
      </c>
      <c r="Q48" s="69">
        <f t="shared" si="18"/>
        <v>102.09758161178877</v>
      </c>
      <c r="R48" s="70">
        <f t="shared" si="18"/>
        <v>102.243355674021</v>
      </c>
      <c r="S48" s="67">
        <f t="shared" si="18"/>
        <v>114.76207973544001</v>
      </c>
      <c r="T48" s="68">
        <f t="shared" si="18"/>
        <v>117.55511355571397</v>
      </c>
      <c r="U48" s="69">
        <f t="shared" si="18"/>
        <v>106.04699378023497</v>
      </c>
      <c r="V48" s="70">
        <f t="shared" si="18"/>
        <v>139.63271150445098</v>
      </c>
      <c r="W48" s="67">
        <f t="shared" si="18"/>
        <v>119.57695769576956</v>
      </c>
      <c r="X48" s="68">
        <f t="shared" si="18"/>
        <v>117.41059358575974</v>
      </c>
      <c r="Y48" s="67">
        <f t="shared" si="18"/>
        <v>109.24831858979778</v>
      </c>
      <c r="Z48" s="68">
        <f t="shared" si="18"/>
        <v>106.37153534786327</v>
      </c>
    </row>
    <row r="49" spans="1:26" ht="18.95" customHeight="1" thickBot="1" x14ac:dyDescent="0.2">
      <c r="A49" s="46"/>
      <c r="B49" s="193"/>
      <c r="C49" s="46"/>
      <c r="D49" s="47" t="s">
        <v>24</v>
      </c>
      <c r="E49" s="71">
        <f t="shared" si="18"/>
        <v>94.586894586894587</v>
      </c>
      <c r="F49" s="74">
        <f t="shared" si="18"/>
        <v>85.943765960061725</v>
      </c>
      <c r="G49" s="71">
        <f t="shared" si="18"/>
        <v>99.497487437185924</v>
      </c>
      <c r="H49" s="72">
        <f t="shared" si="18"/>
        <v>96.080679309240452</v>
      </c>
      <c r="I49" s="73">
        <f t="shared" si="18"/>
        <v>86.988543371522098</v>
      </c>
      <c r="J49" s="74">
        <f t="shared" si="18"/>
        <v>110.7008677090662</v>
      </c>
      <c r="K49" s="71">
        <f t="shared" si="18"/>
        <v>126.25739644970415</v>
      </c>
      <c r="L49" s="72">
        <f t="shared" si="18"/>
        <v>133.52839324475613</v>
      </c>
      <c r="M49" s="73">
        <f t="shared" si="18"/>
        <v>97.512760314514381</v>
      </c>
      <c r="N49" s="74">
        <f t="shared" si="18"/>
        <v>104.52182020188489</v>
      </c>
      <c r="O49" s="71">
        <f t="shared" si="18"/>
        <v>101.61686451084732</v>
      </c>
      <c r="P49" s="72">
        <f t="shared" si="18"/>
        <v>101.11398942596284</v>
      </c>
      <c r="Q49" s="73">
        <f t="shared" si="18"/>
        <v>100.71102413568167</v>
      </c>
      <c r="R49" s="74">
        <f t="shared" si="18"/>
        <v>101.8566193018398</v>
      </c>
      <c r="S49" s="71">
        <f t="shared" si="18"/>
        <v>100.32219365895459</v>
      </c>
      <c r="T49" s="72">
        <f t="shared" si="18"/>
        <v>101.98793680172049</v>
      </c>
      <c r="U49" s="73">
        <f t="shared" si="18"/>
        <v>105.06953790937641</v>
      </c>
      <c r="V49" s="74">
        <f t="shared" si="18"/>
        <v>109.1105163318868</v>
      </c>
      <c r="W49" s="71">
        <f t="shared" si="18"/>
        <v>98.981383912890763</v>
      </c>
      <c r="X49" s="72">
        <f t="shared" si="18"/>
        <v>103.26888371731746</v>
      </c>
      <c r="Y49" s="71">
        <f t="shared" si="18"/>
        <v>100.68316798924781</v>
      </c>
      <c r="Z49" s="72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47" sqref="E47"/>
    </sheetView>
  </sheetViews>
  <sheetFormatPr defaultRowHeight="13.5" x14ac:dyDescent="0.15"/>
  <cols>
    <col min="1" max="1" width="2.625" style="105" customWidth="1"/>
    <col min="2" max="2" width="3.125" style="105" customWidth="1"/>
    <col min="3" max="3" width="12.625" style="105" customWidth="1"/>
    <col min="4" max="4" width="7.25" style="105" customWidth="1"/>
    <col min="5" max="5" width="7.625" style="105" customWidth="1"/>
    <col min="6" max="6" width="10.125" style="105" customWidth="1"/>
    <col min="7" max="7" width="7.625" style="105" customWidth="1"/>
    <col min="8" max="8" width="10.125" style="105" customWidth="1"/>
    <col min="9" max="9" width="7.625" style="105" customWidth="1"/>
    <col min="10" max="10" width="10.125" style="105" customWidth="1"/>
    <col min="11" max="11" width="7.625" style="105" customWidth="1"/>
    <col min="12" max="12" width="10.125" style="105" customWidth="1"/>
    <col min="13" max="13" width="7.625" style="105" customWidth="1"/>
    <col min="14" max="14" width="10.125" style="105" customWidth="1"/>
    <col min="15" max="15" width="7.625" style="105" customWidth="1"/>
    <col min="16" max="16" width="10.125" style="105" customWidth="1"/>
    <col min="17" max="17" width="8.125" style="105" customWidth="1"/>
    <col min="18" max="18" width="11.125" style="105" customWidth="1"/>
    <col min="19" max="19" width="8.125" style="105" customWidth="1"/>
    <col min="20" max="20" width="11.125" style="105" customWidth="1"/>
    <col min="21" max="21" width="8.125" style="105" customWidth="1"/>
    <col min="22" max="22" width="11.125" style="105" customWidth="1"/>
    <col min="23" max="23" width="7.625" style="105" customWidth="1"/>
    <col min="24" max="24" width="10.5" style="105" bestFit="1" customWidth="1"/>
    <col min="25" max="25" width="8.625" style="105" customWidth="1"/>
    <col min="26" max="26" width="11.625" style="105" customWidth="1"/>
    <col min="27" max="16384" width="9" style="105"/>
  </cols>
  <sheetData>
    <row r="1" spans="1:26" ht="29.25" thickBot="1" x14ac:dyDescent="0.35">
      <c r="A1" s="222" t="s">
        <v>64</v>
      </c>
      <c r="B1" s="223"/>
      <c r="C1" s="223"/>
      <c r="D1" s="223"/>
      <c r="E1" s="224" t="s">
        <v>0</v>
      </c>
      <c r="F1" s="225"/>
      <c r="G1" s="225"/>
      <c r="H1" s="225"/>
      <c r="J1" s="226" t="s">
        <v>1</v>
      </c>
      <c r="K1" s="223"/>
      <c r="L1" s="1" t="s">
        <v>2</v>
      </c>
      <c r="M1" s="1" t="s">
        <v>3</v>
      </c>
      <c r="N1" s="1" t="s">
        <v>4</v>
      </c>
      <c r="O1" s="226" t="s">
        <v>5</v>
      </c>
      <c r="P1" s="223"/>
      <c r="Q1" s="223"/>
      <c r="R1" s="1"/>
      <c r="S1" s="1"/>
      <c r="T1" s="1"/>
      <c r="V1" s="1"/>
      <c r="W1" s="1"/>
      <c r="X1" s="104" t="s">
        <v>6</v>
      </c>
      <c r="Y1" s="1"/>
      <c r="Z1" s="1"/>
    </row>
    <row r="2" spans="1:26" x14ac:dyDescent="0.15">
      <c r="A2" s="4"/>
      <c r="B2" s="5"/>
      <c r="C2" s="5"/>
      <c r="D2" s="6"/>
      <c r="E2" s="227" t="s">
        <v>7</v>
      </c>
      <c r="F2" s="228"/>
      <c r="G2" s="215" t="s">
        <v>8</v>
      </c>
      <c r="H2" s="215"/>
      <c r="I2" s="213" t="s">
        <v>9</v>
      </c>
      <c r="J2" s="214"/>
      <c r="K2" s="215" t="s">
        <v>10</v>
      </c>
      <c r="L2" s="215"/>
      <c r="M2" s="213" t="s">
        <v>11</v>
      </c>
      <c r="N2" s="214"/>
      <c r="O2" s="215" t="s">
        <v>12</v>
      </c>
      <c r="P2" s="215"/>
      <c r="Q2" s="213" t="s">
        <v>13</v>
      </c>
      <c r="R2" s="214"/>
      <c r="S2" s="215" t="s">
        <v>14</v>
      </c>
      <c r="T2" s="215"/>
      <c r="U2" s="213" t="s">
        <v>15</v>
      </c>
      <c r="V2" s="214"/>
      <c r="W2" s="215" t="s">
        <v>16</v>
      </c>
      <c r="X2" s="215"/>
      <c r="Y2" s="216" t="s">
        <v>17</v>
      </c>
      <c r="Z2" s="217"/>
    </row>
    <row r="3" spans="1:26" ht="18.75" x14ac:dyDescent="0.2">
      <c r="A3" s="7"/>
      <c r="C3" s="220"/>
      <c r="D3" s="221"/>
      <c r="E3" s="210" t="s">
        <v>53</v>
      </c>
      <c r="F3" s="211"/>
      <c r="G3" s="212" t="s">
        <v>54</v>
      </c>
      <c r="H3" s="212"/>
      <c r="I3" s="210" t="s">
        <v>55</v>
      </c>
      <c r="J3" s="211"/>
      <c r="K3" s="212" t="s">
        <v>56</v>
      </c>
      <c r="L3" s="212"/>
      <c r="M3" s="210" t="s">
        <v>57</v>
      </c>
      <c r="N3" s="211"/>
      <c r="O3" s="212">
        <v>26</v>
      </c>
      <c r="P3" s="212"/>
      <c r="Q3" s="210" t="s">
        <v>58</v>
      </c>
      <c r="R3" s="211"/>
      <c r="S3" s="212" t="s">
        <v>59</v>
      </c>
      <c r="T3" s="212"/>
      <c r="U3" s="210" t="s">
        <v>60</v>
      </c>
      <c r="V3" s="211"/>
      <c r="W3" s="212">
        <v>40</v>
      </c>
      <c r="X3" s="212"/>
      <c r="Y3" s="218"/>
      <c r="Z3" s="219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3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9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109"/>
      <c r="D6" s="106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80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110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81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103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9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109"/>
      <c r="D9" s="106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80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110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81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109"/>
      <c r="D12" s="107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110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3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9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109"/>
      <c r="D15" s="106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80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110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103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9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109"/>
      <c r="D18" s="106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110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82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103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109"/>
      <c r="D21" s="106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110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f>(E20+E21)/(E22+E41)*100</f>
        <v>34.577034416210999</v>
      </c>
      <c r="F23" s="207"/>
      <c r="G23" s="206">
        <f>(G20+G21)/(G22+G41)*100</f>
        <v>79.388770433546554</v>
      </c>
      <c r="H23" s="207"/>
      <c r="I23" s="206">
        <f>(I20+I21)/(I22+I41)*100</f>
        <v>106.86027898467871</v>
      </c>
      <c r="J23" s="207"/>
      <c r="K23" s="206">
        <f>(K20+K21)/(K22+K41)*100</f>
        <v>54.302393461762989</v>
      </c>
      <c r="L23" s="207"/>
      <c r="M23" s="206">
        <f>(M20+M21)/(M22+M41)*100</f>
        <v>57.640063834450231</v>
      </c>
      <c r="N23" s="207"/>
      <c r="O23" s="206">
        <f>(O20+O21)/(O22+O41)*100</f>
        <v>75.610526315789471</v>
      </c>
      <c r="P23" s="207"/>
      <c r="Q23" s="206">
        <f>(Q20+Q21)/(Q22+Q41)*100</f>
        <v>47.682843584745832</v>
      </c>
      <c r="R23" s="207"/>
      <c r="S23" s="206">
        <f>(S20+S21)/(S22+S41)*100</f>
        <v>143.9522283912307</v>
      </c>
      <c r="T23" s="207"/>
      <c r="U23" s="206">
        <f>(U20+U21)/(U22+U41)*100</f>
        <v>61.53846153846154</v>
      </c>
      <c r="V23" s="207"/>
      <c r="W23" s="206">
        <f>(W20+W21)/(W22+W41)*100</f>
        <v>82.629976720587365</v>
      </c>
      <c r="X23" s="207"/>
      <c r="Y23" s="206">
        <f>(Y20+Y21)/(Y22+Y41)*100</f>
        <v>74.850034108563747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f>F22/E22*1000</f>
        <v>178827.02482702481</v>
      </c>
      <c r="F24" s="209"/>
      <c r="G24" s="202">
        <f>H22/G22*1000</f>
        <v>443252.51256281405</v>
      </c>
      <c r="H24" s="203"/>
      <c r="I24" s="204">
        <f>J22/I22*1000</f>
        <v>1025896.8903436989</v>
      </c>
      <c r="J24" s="205"/>
      <c r="K24" s="202">
        <f>L22/K22*1000</f>
        <v>1786441.8145956609</v>
      </c>
      <c r="L24" s="203"/>
      <c r="M24" s="204">
        <f>N22/M22*1000</f>
        <v>194921.81050684123</v>
      </c>
      <c r="N24" s="205"/>
      <c r="O24" s="202">
        <f>P22/O22*1000</f>
        <v>275971.55137126485</v>
      </c>
      <c r="P24" s="203"/>
      <c r="Q24" s="204">
        <f>R22/Q22*1000</f>
        <v>172281.6210045662</v>
      </c>
      <c r="R24" s="205"/>
      <c r="S24" s="202">
        <f>T22/S22*1000</f>
        <v>87928.808911739514</v>
      </c>
      <c r="T24" s="203"/>
      <c r="U24" s="204">
        <f>V22/U22*1000</f>
        <v>336661.50740242261</v>
      </c>
      <c r="V24" s="205"/>
      <c r="W24" s="202">
        <f>X22/W22*1000</f>
        <v>232131.36635054441</v>
      </c>
      <c r="X24" s="203"/>
      <c r="Y24" s="204">
        <f>Z22/Y22*1000</f>
        <v>236667.33818937381</v>
      </c>
      <c r="Z24" s="205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12"/>
      <c r="E26" s="52"/>
      <c r="F26" s="112"/>
      <c r="G26" s="52"/>
      <c r="H26" s="112"/>
      <c r="I26" s="52"/>
      <c r="J26" s="112"/>
      <c r="K26" s="52"/>
      <c r="L26" s="112"/>
      <c r="M26" s="52"/>
      <c r="N26" s="112"/>
      <c r="O26" s="52"/>
      <c r="P26" s="112"/>
      <c r="Q26" s="52"/>
      <c r="R26" s="112"/>
      <c r="S26" s="52"/>
      <c r="T26" s="112"/>
      <c r="U26" s="52"/>
      <c r="V26" s="112"/>
      <c r="W26" s="52"/>
      <c r="X26" s="112"/>
      <c r="Y26" s="52"/>
      <c r="Z26" s="53"/>
    </row>
    <row r="27" spans="1:28" ht="18.95" customHeight="1" x14ac:dyDescent="0.15">
      <c r="A27" s="22"/>
      <c r="B27" s="199" t="s">
        <v>42</v>
      </c>
      <c r="C27" s="4" t="s">
        <v>43</v>
      </c>
      <c r="D27" s="54" t="s">
        <v>21</v>
      </c>
      <c r="E27" s="149">
        <v>979</v>
      </c>
      <c r="F27" s="147">
        <v>60552</v>
      </c>
      <c r="G27" s="162">
        <v>597</v>
      </c>
      <c r="H27" s="148">
        <v>205645</v>
      </c>
      <c r="I27" s="146">
        <v>2225</v>
      </c>
      <c r="J27" s="147">
        <v>1109727</v>
      </c>
      <c r="K27" s="162">
        <v>744</v>
      </c>
      <c r="L27" s="148">
        <v>1499703</v>
      </c>
      <c r="M27" s="146">
        <v>9979</v>
      </c>
      <c r="N27" s="147">
        <v>1688414</v>
      </c>
      <c r="O27" s="150">
        <v>4400</v>
      </c>
      <c r="P27" s="148">
        <v>1532505</v>
      </c>
      <c r="Q27" s="146">
        <v>27176</v>
      </c>
      <c r="R27" s="147">
        <v>4633373</v>
      </c>
      <c r="S27" s="150">
        <v>36055</v>
      </c>
      <c r="T27" s="148">
        <v>8553753</v>
      </c>
      <c r="U27" s="146">
        <v>2488</v>
      </c>
      <c r="V27" s="147">
        <v>493760</v>
      </c>
      <c r="W27" s="146">
        <v>7229</v>
      </c>
      <c r="X27" s="148">
        <v>1374984</v>
      </c>
      <c r="Y27" s="55">
        <f>+W27+U27+S27+Q27+O27+M27+K27+I27+G27+E27</f>
        <v>91872</v>
      </c>
      <c r="Z27" s="56">
        <f t="shared" ref="Z27:Z29" si="5">+X27+V27+T27+R27+P27+N27+L27+J27+H27+F27</f>
        <v>21152416</v>
      </c>
    </row>
    <row r="28" spans="1:28" ht="18.95" customHeight="1" x14ac:dyDescent="0.15">
      <c r="A28" s="22"/>
      <c r="B28" s="200"/>
      <c r="C28" s="7"/>
      <c r="D28" s="57" t="s">
        <v>22</v>
      </c>
      <c r="E28" s="154">
        <v>1480</v>
      </c>
      <c r="F28" s="155">
        <v>187550</v>
      </c>
      <c r="G28" s="152">
        <v>646</v>
      </c>
      <c r="H28" s="153">
        <v>220594</v>
      </c>
      <c r="I28" s="154">
        <v>2416</v>
      </c>
      <c r="J28" s="155">
        <v>1093633</v>
      </c>
      <c r="K28" s="152">
        <v>712</v>
      </c>
      <c r="L28" s="153">
        <v>1541405</v>
      </c>
      <c r="M28" s="154">
        <v>6376</v>
      </c>
      <c r="N28" s="155">
        <v>1390948</v>
      </c>
      <c r="O28" s="156">
        <v>4354</v>
      </c>
      <c r="P28" s="153">
        <v>1526246</v>
      </c>
      <c r="Q28" s="154">
        <v>24928</v>
      </c>
      <c r="R28" s="155">
        <v>4473619</v>
      </c>
      <c r="S28" s="156">
        <v>35429</v>
      </c>
      <c r="T28" s="153">
        <v>8561002</v>
      </c>
      <c r="U28" s="154">
        <v>2685</v>
      </c>
      <c r="V28" s="155">
        <v>488178</v>
      </c>
      <c r="W28" s="154">
        <v>6898</v>
      </c>
      <c r="X28" s="153">
        <v>1366119</v>
      </c>
      <c r="Y28" s="58">
        <f t="shared" ref="Y28:Y29" si="6">+W28+U28+S28+Q28+O28+M28+K28+I28+G28+E28</f>
        <v>85924</v>
      </c>
      <c r="Z28" s="59">
        <f t="shared" si="5"/>
        <v>20849294</v>
      </c>
    </row>
    <row r="29" spans="1:28" ht="18.95" customHeight="1" thickBot="1" x14ac:dyDescent="0.2">
      <c r="A29" s="22"/>
      <c r="B29" s="200"/>
      <c r="C29" s="7"/>
      <c r="D29" s="57" t="s">
        <v>24</v>
      </c>
      <c r="E29" s="157">
        <v>2450</v>
      </c>
      <c r="F29" s="151">
        <v>502222</v>
      </c>
      <c r="G29" s="163">
        <v>845</v>
      </c>
      <c r="H29" s="161">
        <v>386258</v>
      </c>
      <c r="I29" s="157">
        <v>2023</v>
      </c>
      <c r="J29" s="151">
        <v>1593691</v>
      </c>
      <c r="K29" s="160">
        <v>1111</v>
      </c>
      <c r="L29" s="161">
        <v>1900112</v>
      </c>
      <c r="M29" s="157">
        <v>15438</v>
      </c>
      <c r="N29" s="151">
        <v>2835603</v>
      </c>
      <c r="O29" s="160">
        <v>4094</v>
      </c>
      <c r="P29" s="161">
        <v>1176873</v>
      </c>
      <c r="Q29" s="157">
        <v>59786</v>
      </c>
      <c r="R29" s="151">
        <v>10088445</v>
      </c>
      <c r="S29" s="160">
        <v>29402</v>
      </c>
      <c r="T29" s="161">
        <v>2467728</v>
      </c>
      <c r="U29" s="157">
        <v>4776</v>
      </c>
      <c r="V29" s="151">
        <v>1411623</v>
      </c>
      <c r="W29" s="157">
        <v>10028</v>
      </c>
      <c r="X29" s="161">
        <v>2186209</v>
      </c>
      <c r="Y29" s="58">
        <f t="shared" si="6"/>
        <v>129953</v>
      </c>
      <c r="Z29" s="59">
        <f t="shared" si="5"/>
        <v>24548764</v>
      </c>
    </row>
    <row r="30" spans="1:28" ht="18.95" customHeight="1" thickBot="1" x14ac:dyDescent="0.2">
      <c r="A30" s="22" t="s">
        <v>29</v>
      </c>
      <c r="B30" s="200"/>
      <c r="C30" s="7"/>
      <c r="D30" s="60" t="s">
        <v>44</v>
      </c>
      <c r="E30" s="196">
        <v>45.5</v>
      </c>
      <c r="F30" s="197"/>
      <c r="G30" s="196">
        <v>71.5</v>
      </c>
      <c r="H30" s="197"/>
      <c r="I30" s="196">
        <v>109.5</v>
      </c>
      <c r="J30" s="197"/>
      <c r="K30" s="196">
        <v>66.5</v>
      </c>
      <c r="L30" s="197"/>
      <c r="M30" s="196">
        <v>60</v>
      </c>
      <c r="N30" s="197"/>
      <c r="O30" s="196">
        <v>107.5</v>
      </c>
      <c r="P30" s="197"/>
      <c r="Q30" s="196">
        <v>44.4</v>
      </c>
      <c r="R30" s="197"/>
      <c r="S30" s="196">
        <v>122.9</v>
      </c>
      <c r="T30" s="197"/>
      <c r="U30" s="196">
        <v>53.1</v>
      </c>
      <c r="V30" s="197"/>
      <c r="W30" s="196">
        <v>71.599999999999994</v>
      </c>
      <c r="X30" s="197"/>
      <c r="Y30" s="229">
        <v>70</v>
      </c>
      <c r="Z30" s="230"/>
    </row>
    <row r="31" spans="1:28" ht="18.95" customHeight="1" x14ac:dyDescent="0.15">
      <c r="A31" s="22"/>
      <c r="B31" s="200"/>
      <c r="C31" s="4" t="s">
        <v>45</v>
      </c>
      <c r="D31" s="103" t="s">
        <v>21</v>
      </c>
      <c r="E31" s="94">
        <f>E20-E27</f>
        <v>-151</v>
      </c>
      <c r="F31" s="95">
        <f t="shared" ref="F31:Z33" si="7">F20-F27</f>
        <v>4358</v>
      </c>
      <c r="G31" s="96">
        <f t="shared" si="7"/>
        <v>569</v>
      </c>
      <c r="H31" s="97">
        <f t="shared" si="7"/>
        <v>217370</v>
      </c>
      <c r="I31" s="94">
        <f t="shared" si="7"/>
        <v>146</v>
      </c>
      <c r="J31" s="95">
        <f t="shared" si="7"/>
        <v>4864603</v>
      </c>
      <c r="K31" s="96">
        <f t="shared" si="7"/>
        <v>1355</v>
      </c>
      <c r="L31" s="97">
        <f t="shared" si="7"/>
        <v>3121045</v>
      </c>
      <c r="M31" s="94">
        <f t="shared" si="7"/>
        <v>248</v>
      </c>
      <c r="N31" s="95">
        <f t="shared" si="7"/>
        <v>272478</v>
      </c>
      <c r="O31" s="96">
        <f t="shared" si="7"/>
        <v>-683</v>
      </c>
      <c r="P31" s="97">
        <f t="shared" si="7"/>
        <v>-233786</v>
      </c>
      <c r="Q31" s="94">
        <f t="shared" si="7"/>
        <v>2437</v>
      </c>
      <c r="R31" s="95">
        <f t="shared" si="7"/>
        <v>844953</v>
      </c>
      <c r="S31" s="96">
        <f t="shared" si="7"/>
        <v>6221</v>
      </c>
      <c r="T31" s="97">
        <f t="shared" si="7"/>
        <v>1201096</v>
      </c>
      <c r="U31" s="94">
        <f t="shared" si="7"/>
        <v>290</v>
      </c>
      <c r="V31" s="95">
        <f t="shared" si="7"/>
        <v>162481</v>
      </c>
      <c r="W31" s="96">
        <f t="shared" si="7"/>
        <v>-52</v>
      </c>
      <c r="X31" s="97">
        <f t="shared" si="7"/>
        <v>27306</v>
      </c>
      <c r="Y31" s="94">
        <f t="shared" si="7"/>
        <v>10380</v>
      </c>
      <c r="Z31" s="95">
        <f t="shared" si="7"/>
        <v>10481904</v>
      </c>
    </row>
    <row r="32" spans="1:28" ht="18.95" customHeight="1" x14ac:dyDescent="0.15">
      <c r="A32" s="22" t="s">
        <v>46</v>
      </c>
      <c r="B32" s="200"/>
      <c r="C32" s="7"/>
      <c r="D32" s="106" t="s">
        <v>22</v>
      </c>
      <c r="E32" s="98">
        <f t="shared" ref="E32:T33" si="8">E21-E28</f>
        <v>-158</v>
      </c>
      <c r="F32" s="99">
        <f t="shared" si="8"/>
        <v>479</v>
      </c>
      <c r="G32" s="100">
        <f t="shared" si="8"/>
        <v>422</v>
      </c>
      <c r="H32" s="101">
        <f t="shared" si="8"/>
        <v>171906</v>
      </c>
      <c r="I32" s="98">
        <f t="shared" si="8"/>
        <v>-114</v>
      </c>
      <c r="J32" s="99">
        <f t="shared" si="8"/>
        <v>4569333</v>
      </c>
      <c r="K32" s="100">
        <f t="shared" si="8"/>
        <v>1840</v>
      </c>
      <c r="L32" s="101">
        <f t="shared" si="8"/>
        <v>2489891</v>
      </c>
      <c r="M32" s="98">
        <f t="shared" si="8"/>
        <v>2070.2479999999996</v>
      </c>
      <c r="N32" s="99">
        <f t="shared" si="8"/>
        <v>417475</v>
      </c>
      <c r="O32" s="100">
        <f t="shared" si="8"/>
        <v>-888</v>
      </c>
      <c r="P32" s="101">
        <f t="shared" si="8"/>
        <v>-264816</v>
      </c>
      <c r="Q32" s="98">
        <f t="shared" si="8"/>
        <v>3438</v>
      </c>
      <c r="R32" s="99">
        <f t="shared" si="8"/>
        <v>899537</v>
      </c>
      <c r="S32" s="100">
        <f t="shared" si="8"/>
        <v>8115</v>
      </c>
      <c r="T32" s="101">
        <f t="shared" si="8"/>
        <v>1485256</v>
      </c>
      <c r="U32" s="98">
        <f t="shared" si="7"/>
        <v>209</v>
      </c>
      <c r="V32" s="99">
        <f t="shared" si="7"/>
        <v>52378</v>
      </c>
      <c r="W32" s="100">
        <f t="shared" si="7"/>
        <v>-232</v>
      </c>
      <c r="X32" s="101">
        <f t="shared" si="7"/>
        <v>-1312</v>
      </c>
      <c r="Y32" s="98">
        <f t="shared" si="7"/>
        <v>14702.247999999992</v>
      </c>
      <c r="Z32" s="99">
        <f t="shared" si="7"/>
        <v>9820127</v>
      </c>
    </row>
    <row r="33" spans="1:38" ht="18.95" customHeight="1" x14ac:dyDescent="0.15">
      <c r="A33" s="22"/>
      <c r="B33" s="200"/>
      <c r="C33" s="7"/>
      <c r="D33" s="106" t="s">
        <v>24</v>
      </c>
      <c r="E33" s="98">
        <f t="shared" si="8"/>
        <v>7</v>
      </c>
      <c r="F33" s="99">
        <f t="shared" si="7"/>
        <v>-62844</v>
      </c>
      <c r="G33" s="100">
        <f t="shared" si="7"/>
        <v>747</v>
      </c>
      <c r="H33" s="101">
        <f t="shared" si="7"/>
        <v>319400</v>
      </c>
      <c r="I33" s="98">
        <f t="shared" si="7"/>
        <v>421</v>
      </c>
      <c r="J33" s="99">
        <f t="shared" si="7"/>
        <v>913601</v>
      </c>
      <c r="K33" s="100">
        <f t="shared" si="7"/>
        <v>2945</v>
      </c>
      <c r="L33" s="101">
        <f t="shared" si="7"/>
        <v>5345696</v>
      </c>
      <c r="M33" s="98">
        <f t="shared" si="7"/>
        <v>1642.2999999999993</v>
      </c>
      <c r="N33" s="99">
        <f t="shared" si="7"/>
        <v>493720</v>
      </c>
      <c r="O33" s="100">
        <f t="shared" si="7"/>
        <v>792</v>
      </c>
      <c r="P33" s="101">
        <f t="shared" si="7"/>
        <v>171524</v>
      </c>
      <c r="Q33" s="98">
        <f t="shared" si="7"/>
        <v>1534</v>
      </c>
      <c r="R33" s="99">
        <f t="shared" si="7"/>
        <v>475864</v>
      </c>
      <c r="S33" s="100">
        <f t="shared" si="7"/>
        <v>-227</v>
      </c>
      <c r="T33" s="101">
        <f t="shared" si="7"/>
        <v>97595</v>
      </c>
      <c r="U33" s="98">
        <f t="shared" si="7"/>
        <v>-318</v>
      </c>
      <c r="V33" s="99">
        <f t="shared" si="7"/>
        <v>89214</v>
      </c>
      <c r="W33" s="100">
        <f t="shared" si="7"/>
        <v>-1487</v>
      </c>
      <c r="X33" s="101">
        <f t="shared" si="7"/>
        <v>-203575</v>
      </c>
      <c r="Y33" s="98">
        <f t="shared" si="7"/>
        <v>6056.2999999999884</v>
      </c>
      <c r="Z33" s="99">
        <f t="shared" si="7"/>
        <v>7640195</v>
      </c>
    </row>
    <row r="34" spans="1:38" ht="18.95" customHeight="1" thickBot="1" x14ac:dyDescent="0.2">
      <c r="A34" s="22" t="s">
        <v>47</v>
      </c>
      <c r="B34" s="200"/>
      <c r="C34" s="61"/>
      <c r="D34" s="28" t="s">
        <v>44</v>
      </c>
      <c r="E34" s="190">
        <f>+E23-E30</f>
        <v>-10.922965583789001</v>
      </c>
      <c r="F34" s="189"/>
      <c r="G34" s="194">
        <f t="shared" ref="G34" si="9">+G23-G30</f>
        <v>7.8887704335465543</v>
      </c>
      <c r="H34" s="195"/>
      <c r="I34" s="190">
        <f t="shared" ref="I34" si="10">+I23-I30</f>
        <v>-2.6397210153212853</v>
      </c>
      <c r="J34" s="189"/>
      <c r="K34" s="194">
        <f t="shared" ref="K34" si="11">+K23-K30</f>
        <v>-12.197606538237011</v>
      </c>
      <c r="L34" s="195"/>
      <c r="M34" s="190">
        <f t="shared" ref="M34" si="12">+M23-M30</f>
        <v>-2.3599361655497688</v>
      </c>
      <c r="N34" s="189"/>
      <c r="O34" s="194">
        <f t="shared" ref="O34" si="13">+O23-O30</f>
        <v>-31.889473684210529</v>
      </c>
      <c r="P34" s="195"/>
      <c r="Q34" s="190">
        <f t="shared" ref="Q34" si="14">+Q23-Q30</f>
        <v>3.2828435847458337</v>
      </c>
      <c r="R34" s="189"/>
      <c r="S34" s="194">
        <f t="shared" ref="S34" si="15">+S23-S30</f>
        <v>21.052228391230699</v>
      </c>
      <c r="T34" s="195"/>
      <c r="U34" s="190">
        <f t="shared" ref="U34" si="16">+U23-U30</f>
        <v>8.4384615384615387</v>
      </c>
      <c r="V34" s="189"/>
      <c r="W34" s="194">
        <f t="shared" ref="W34" si="17">+W23-W30</f>
        <v>11.029976720587371</v>
      </c>
      <c r="X34" s="195"/>
      <c r="Y34" s="190">
        <f t="shared" ref="Y34" si="18">+Y23-Y30</f>
        <v>4.8500341085637473</v>
      </c>
      <c r="Z34" s="189"/>
    </row>
    <row r="35" spans="1:38" ht="18.95" customHeight="1" x14ac:dyDescent="0.15">
      <c r="A35" s="22"/>
      <c r="B35" s="200"/>
      <c r="C35" s="7" t="s">
        <v>48</v>
      </c>
      <c r="D35" s="62" t="s">
        <v>21</v>
      </c>
      <c r="E35" s="63">
        <f t="shared" ref="E35:Z37" si="19">E20/E27*100</f>
        <v>84.576098059244131</v>
      </c>
      <c r="F35" s="64">
        <f t="shared" si="19"/>
        <v>107.19711983088915</v>
      </c>
      <c r="G35" s="65">
        <f t="shared" si="19"/>
        <v>195.30988274706868</v>
      </c>
      <c r="H35" s="66">
        <f t="shared" si="19"/>
        <v>205.70157309927302</v>
      </c>
      <c r="I35" s="63">
        <f t="shared" si="19"/>
        <v>106.56179775280899</v>
      </c>
      <c r="J35" s="64">
        <f t="shared" si="19"/>
        <v>538.36033546989484</v>
      </c>
      <c r="K35" s="65">
        <f t="shared" si="19"/>
        <v>282.1236559139785</v>
      </c>
      <c r="L35" s="66">
        <f t="shared" si="19"/>
        <v>308.11087261944527</v>
      </c>
      <c r="M35" s="63">
        <f t="shared" si="19"/>
        <v>102.48521895981561</v>
      </c>
      <c r="N35" s="64">
        <f t="shared" si="19"/>
        <v>116.13810356938524</v>
      </c>
      <c r="O35" s="65">
        <f t="shared" si="19"/>
        <v>84.47727272727272</v>
      </c>
      <c r="P35" s="66">
        <f t="shared" si="19"/>
        <v>84.74484585694664</v>
      </c>
      <c r="Q35" s="63">
        <f t="shared" si="19"/>
        <v>108.9674712982043</v>
      </c>
      <c r="R35" s="64">
        <f t="shared" si="19"/>
        <v>118.23623956025125</v>
      </c>
      <c r="S35" s="65">
        <f t="shared" si="19"/>
        <v>117.25419497989182</v>
      </c>
      <c r="T35" s="66">
        <f t="shared" si="19"/>
        <v>114.04174284667793</v>
      </c>
      <c r="U35" s="63">
        <f t="shared" si="19"/>
        <v>111.65594855305466</v>
      </c>
      <c r="V35" s="64">
        <f t="shared" si="19"/>
        <v>132.90687783538561</v>
      </c>
      <c r="W35" s="65">
        <f t="shared" si="19"/>
        <v>99.280675058790976</v>
      </c>
      <c r="X35" s="66">
        <f t="shared" si="19"/>
        <v>101.98591401790857</v>
      </c>
      <c r="Y35" s="63">
        <f t="shared" si="19"/>
        <v>111.29832810867293</v>
      </c>
      <c r="Z35" s="64">
        <f t="shared" si="19"/>
        <v>149.55416913131813</v>
      </c>
    </row>
    <row r="36" spans="1:38" ht="18.95" customHeight="1" x14ac:dyDescent="0.15">
      <c r="A36" s="22" t="s">
        <v>49</v>
      </c>
      <c r="B36" s="200"/>
      <c r="C36" s="7" t="s">
        <v>62</v>
      </c>
      <c r="D36" s="60" t="s">
        <v>22</v>
      </c>
      <c r="E36" s="67">
        <f t="shared" si="19"/>
        <v>89.324324324324323</v>
      </c>
      <c r="F36" s="68">
        <f t="shared" si="19"/>
        <v>100.2553985603839</v>
      </c>
      <c r="G36" s="69">
        <f t="shared" si="19"/>
        <v>165.3250773993808</v>
      </c>
      <c r="H36" s="70">
        <f t="shared" si="19"/>
        <v>177.92868346373882</v>
      </c>
      <c r="I36" s="67">
        <f t="shared" si="19"/>
        <v>95.28145695364239</v>
      </c>
      <c r="J36" s="68">
        <f t="shared" si="19"/>
        <v>517.81228254816745</v>
      </c>
      <c r="K36" s="69">
        <f t="shared" si="19"/>
        <v>358.42696629213486</v>
      </c>
      <c r="L36" s="70">
        <f t="shared" si="19"/>
        <v>261.53386034170126</v>
      </c>
      <c r="M36" s="67">
        <f t="shared" si="19"/>
        <v>132.46938519447929</v>
      </c>
      <c r="N36" s="68">
        <f t="shared" si="19"/>
        <v>130.01370288465134</v>
      </c>
      <c r="O36" s="69">
        <f t="shared" si="19"/>
        <v>79.604960955443275</v>
      </c>
      <c r="P36" s="70">
        <f t="shared" si="19"/>
        <v>82.649192856197502</v>
      </c>
      <c r="Q36" s="67">
        <f t="shared" si="19"/>
        <v>113.79172015404365</v>
      </c>
      <c r="R36" s="68">
        <f t="shared" si="19"/>
        <v>120.10759074476391</v>
      </c>
      <c r="S36" s="69">
        <f t="shared" si="19"/>
        <v>122.90496485929606</v>
      </c>
      <c r="T36" s="70">
        <f t="shared" si="19"/>
        <v>117.34909067887148</v>
      </c>
      <c r="U36" s="67">
        <f t="shared" si="19"/>
        <v>107.78398510242087</v>
      </c>
      <c r="V36" s="68">
        <f t="shared" si="19"/>
        <v>110.72928317130226</v>
      </c>
      <c r="W36" s="69">
        <f t="shared" si="19"/>
        <v>96.636706291678749</v>
      </c>
      <c r="X36" s="70">
        <f t="shared" si="19"/>
        <v>99.903961514333673</v>
      </c>
      <c r="Y36" s="67">
        <f t="shared" si="19"/>
        <v>117.11075834458357</v>
      </c>
      <c r="Z36" s="68">
        <f t="shared" si="19"/>
        <v>147.10052532234425</v>
      </c>
    </row>
    <row r="37" spans="1:38" ht="18.95" customHeight="1" thickBot="1" x14ac:dyDescent="0.2">
      <c r="A37" s="22"/>
      <c r="B37" s="201"/>
      <c r="C37" s="61"/>
      <c r="D37" s="47" t="s">
        <v>24</v>
      </c>
      <c r="E37" s="71">
        <f t="shared" si="19"/>
        <v>100.28571428571429</v>
      </c>
      <c r="F37" s="72">
        <f t="shared" si="19"/>
        <v>87.486808622481689</v>
      </c>
      <c r="G37" s="73">
        <f t="shared" si="19"/>
        <v>188.40236686390531</v>
      </c>
      <c r="H37" s="74">
        <f t="shared" si="19"/>
        <v>182.69084394368531</v>
      </c>
      <c r="I37" s="71">
        <f t="shared" si="19"/>
        <v>120.81067721206129</v>
      </c>
      <c r="J37" s="72">
        <f t="shared" si="19"/>
        <v>157.32610650370745</v>
      </c>
      <c r="K37" s="73">
        <f t="shared" si="19"/>
        <v>365.07650765076505</v>
      </c>
      <c r="L37" s="74">
        <f t="shared" si="19"/>
        <v>381.33583704539518</v>
      </c>
      <c r="M37" s="71">
        <f t="shared" si="19"/>
        <v>110.63803601502784</v>
      </c>
      <c r="N37" s="72">
        <f t="shared" si="19"/>
        <v>117.41146415771178</v>
      </c>
      <c r="O37" s="73">
        <f t="shared" si="19"/>
        <v>119.34538348803127</v>
      </c>
      <c r="P37" s="74">
        <f t="shared" si="19"/>
        <v>114.5745547735397</v>
      </c>
      <c r="Q37" s="71">
        <f t="shared" si="19"/>
        <v>102.56581808450139</v>
      </c>
      <c r="R37" s="72">
        <f t="shared" si="19"/>
        <v>104.71692119053036</v>
      </c>
      <c r="S37" s="73">
        <f t="shared" si="19"/>
        <v>99.227943677300871</v>
      </c>
      <c r="T37" s="74">
        <f t="shared" si="19"/>
        <v>103.95485239864361</v>
      </c>
      <c r="U37" s="71">
        <f t="shared" si="19"/>
        <v>93.341708542713562</v>
      </c>
      <c r="V37" s="72">
        <f t="shared" si="19"/>
        <v>106.31995936592136</v>
      </c>
      <c r="W37" s="73">
        <f t="shared" si="19"/>
        <v>85.1715197447148</v>
      </c>
      <c r="X37" s="74">
        <f t="shared" si="19"/>
        <v>90.688218738464627</v>
      </c>
      <c r="Y37" s="71">
        <f t="shared" si="19"/>
        <v>104.66037721330019</v>
      </c>
      <c r="Z37" s="72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1" t="s">
        <v>51</v>
      </c>
      <c r="C39" s="12" t="s">
        <v>43</v>
      </c>
      <c r="D39" s="102" t="s">
        <v>21</v>
      </c>
      <c r="E39" s="13">
        <f>+'(令和4年4月) '!E20</f>
        <v>1814</v>
      </c>
      <c r="F39" s="14">
        <f>+'(令和4年4月) '!F20</f>
        <v>233548</v>
      </c>
      <c r="G39" s="13">
        <f>+'(令和4年4月) '!G20</f>
        <v>1284</v>
      </c>
      <c r="H39" s="14">
        <f>+'(令和4年4月) '!H20</f>
        <v>398229</v>
      </c>
      <c r="I39" s="13">
        <f>+'(令和4年4月) '!I20</f>
        <v>3119</v>
      </c>
      <c r="J39" s="14">
        <f>+'(令和4年4月) '!J20</f>
        <v>5936980</v>
      </c>
      <c r="K39" s="13">
        <f>+'(令和4年4月) '!K20</f>
        <v>2155</v>
      </c>
      <c r="L39" s="14">
        <f>+'(令和4年4月) '!L20</f>
        <v>4586997</v>
      </c>
      <c r="M39" s="13">
        <f>+'(令和4年4月) '!M20</f>
        <v>10676</v>
      </c>
      <c r="N39" s="14">
        <f>+'(令和4年4月) '!N20</f>
        <v>1899821</v>
      </c>
      <c r="O39" s="13">
        <f>+'(令和4年4月) '!O20</f>
        <v>5506</v>
      </c>
      <c r="P39" s="14">
        <f>+'(令和4年4月) '!P20</f>
        <v>1818615</v>
      </c>
      <c r="Q39" s="13">
        <f>+'(令和4年4月) '!Q20</f>
        <v>29338</v>
      </c>
      <c r="R39" s="14">
        <f>+'(令和4年4月) '!R20</f>
        <v>5910182</v>
      </c>
      <c r="S39" s="25">
        <f>+'(令和4年4月) '!S20</f>
        <v>54312</v>
      </c>
      <c r="T39" s="26">
        <f>+'(令和4年4月) '!T20</f>
        <v>11855445</v>
      </c>
      <c r="U39" s="13">
        <f>+'(令和4年4月) '!U20</f>
        <v>4152</v>
      </c>
      <c r="V39" s="14">
        <f>+'(令和4年4月) '!V20</f>
        <v>1260320</v>
      </c>
      <c r="W39" s="13">
        <f>+'(令和4年4月) '!W20</f>
        <v>7971</v>
      </c>
      <c r="X39" s="14">
        <f>+'(令和4年4月) '!X20</f>
        <v>1599012</v>
      </c>
      <c r="Y39" s="55">
        <f>+'(令和4年4月) '!Y20</f>
        <v>120327</v>
      </c>
      <c r="Z39" s="56">
        <f>+'(令和4年4月) '!Z20</f>
        <v>35499149</v>
      </c>
    </row>
    <row r="40" spans="1:38" ht="18.95" customHeight="1" x14ac:dyDescent="0.15">
      <c r="A40" s="22"/>
      <c r="B40" s="192"/>
      <c r="C40" s="22"/>
      <c r="D40" s="107" t="s">
        <v>22</v>
      </c>
      <c r="E40" s="27">
        <f>+'(令和4年4月) '!E21</f>
        <v>1206</v>
      </c>
      <c r="F40" s="21">
        <f>+'(令和4年4月) '!F21</f>
        <v>104749</v>
      </c>
      <c r="G40" s="27">
        <f>+'(令和4年4月) '!G21</f>
        <v>1241</v>
      </c>
      <c r="H40" s="21">
        <f>+'(令和4年4月) '!H21</f>
        <v>382710</v>
      </c>
      <c r="I40" s="27">
        <f>+'(令和4年4月) '!I21</f>
        <v>3142</v>
      </c>
      <c r="J40" s="21">
        <f>+'(令和4年4月) '!J21</f>
        <v>5671842</v>
      </c>
      <c r="K40" s="27">
        <f>+'(令和4年4月) '!K21</f>
        <v>1326</v>
      </c>
      <c r="L40" s="21">
        <f>+'(令和4年4月) '!L21</f>
        <v>2930202</v>
      </c>
      <c r="M40" s="27">
        <f>+'(令和4年4月) '!M21</f>
        <v>8964</v>
      </c>
      <c r="N40" s="21">
        <f>+'(令和4年4月) '!N21</f>
        <v>1765247</v>
      </c>
      <c r="O40" s="27">
        <f>+'(令和4年4月) '!O21</f>
        <v>5338</v>
      </c>
      <c r="P40" s="21">
        <f>+'(令和4年4月) '!P21</f>
        <v>1757485</v>
      </c>
      <c r="Q40" s="27">
        <f>+'(令和4年4月) '!Q21</f>
        <v>28716</v>
      </c>
      <c r="R40" s="21">
        <f>+'(令和4年4月) '!R21</f>
        <v>6178385</v>
      </c>
      <c r="S40" s="25">
        <f>+'(令和4年4月) '!S21</f>
        <v>52518</v>
      </c>
      <c r="T40" s="26">
        <f>+'(令和4年4月) '!T21</f>
        <v>11650366</v>
      </c>
      <c r="U40" s="27">
        <f>+'(令和4年4月) '!U21</f>
        <v>3544</v>
      </c>
      <c r="V40" s="21">
        <f>+'(令和4年4月) '!V21</f>
        <v>824895</v>
      </c>
      <c r="W40" s="27">
        <f>+'(令和4年4月) '!W21</f>
        <v>7622</v>
      </c>
      <c r="X40" s="21">
        <f>+'(令和4年4月) '!X21</f>
        <v>1552537</v>
      </c>
      <c r="Y40" s="58">
        <f>+'(令和4年4月) '!Y21</f>
        <v>113617</v>
      </c>
      <c r="Z40" s="59">
        <f>+'(令和4年4月) '!Z21</f>
        <v>32818418</v>
      </c>
    </row>
    <row r="41" spans="1:38" ht="18.95" customHeight="1" x14ac:dyDescent="0.15">
      <c r="A41" s="22" t="s">
        <v>52</v>
      </c>
      <c r="B41" s="192"/>
      <c r="C41" s="22"/>
      <c r="D41" s="107" t="s">
        <v>24</v>
      </c>
      <c r="E41" s="27">
        <f>+'(令和4年4月) '!E22</f>
        <v>3761</v>
      </c>
      <c r="F41" s="21">
        <f>+'(令和4年4月) '!F22</f>
        <v>752407</v>
      </c>
      <c r="G41" s="27">
        <f>+'(令和4年4月) '!G22</f>
        <v>1222</v>
      </c>
      <c r="H41" s="21">
        <f>+'(令和4年4月) '!H22</f>
        <v>528743</v>
      </c>
      <c r="I41" s="27">
        <f>+'(令和4年4月) '!I22</f>
        <v>1929</v>
      </c>
      <c r="J41" s="21">
        <f>+'(令和4年4月) '!J22</f>
        <v>2078527</v>
      </c>
      <c r="K41" s="27">
        <f>+'(令和4年4月) '!K22</f>
        <v>4509</v>
      </c>
      <c r="L41" s="21">
        <f>+'(令和4年4月) '!L22</f>
        <v>6651106</v>
      </c>
      <c r="M41" s="27">
        <f>+'(令和4年4月) '!M22</f>
        <v>15316</v>
      </c>
      <c r="N41" s="21">
        <f>+'(令和4年4月) '!N22</f>
        <v>3175052</v>
      </c>
      <c r="O41" s="27">
        <f>+'(令和4年4月) '!O22</f>
        <v>4614</v>
      </c>
      <c r="P41" s="21">
        <f>+'(令和4年4月) '!P22</f>
        <v>1310036</v>
      </c>
      <c r="Q41" s="27">
        <f>+'(令和4年4月) '!Q22</f>
        <v>60273</v>
      </c>
      <c r="R41" s="21">
        <f>+'(令和4年4月) '!R22</f>
        <v>10232726</v>
      </c>
      <c r="S41" s="25">
        <f>+'(令和4年4月) '!S22</f>
        <v>30442</v>
      </c>
      <c r="T41" s="26">
        <f>+'(令和4年4月) '!T22</f>
        <v>2856694</v>
      </c>
      <c r="U41" s="27">
        <f>+'(令和4年4月) '!U22</f>
        <v>4759</v>
      </c>
      <c r="V41" s="21">
        <f>+'(令和4年4月) '!V22</f>
        <v>1399336</v>
      </c>
      <c r="W41" s="27">
        <f>+'(令和4年4月) '!W22</f>
        <v>8212</v>
      </c>
      <c r="X41" s="21">
        <f>+'(令和4年4月) '!X22</f>
        <v>1941106</v>
      </c>
      <c r="Y41" s="58">
        <f>+'(令和4年4月) '!Y22</f>
        <v>135037</v>
      </c>
      <c r="Z41" s="59">
        <f>+'(令和4年4月) '!Z22</f>
        <v>30925733</v>
      </c>
    </row>
    <row r="42" spans="1:38" ht="18.95" customHeight="1" thickBot="1" x14ac:dyDescent="0.2">
      <c r="A42" s="22"/>
      <c r="B42" s="192"/>
      <c r="C42" s="22"/>
      <c r="D42" s="108" t="s">
        <v>44</v>
      </c>
      <c r="E42" s="188">
        <f>+(E39+E40)/(E41+'(令和4年4月) '!E41)*100</f>
        <v>43.679490888053223</v>
      </c>
      <c r="F42" s="189"/>
      <c r="G42" s="188">
        <v>75.580865603644639</v>
      </c>
      <c r="H42" s="189"/>
      <c r="I42" s="188">
        <v>165.72748267898382</v>
      </c>
      <c r="J42" s="189"/>
      <c r="K42" s="188">
        <v>31.684110371075171</v>
      </c>
      <c r="L42" s="189"/>
      <c r="M42" s="188">
        <v>60.591926043255881</v>
      </c>
      <c r="N42" s="189"/>
      <c r="O42" s="188">
        <v>107.46417860713096</v>
      </c>
      <c r="P42" s="189"/>
      <c r="Q42" s="188">
        <v>47.749583256158544</v>
      </c>
      <c r="R42" s="189"/>
      <c r="S42" s="188">
        <v>132.12116112747162</v>
      </c>
      <c r="T42" s="189"/>
      <c r="U42" s="188">
        <v>92.405388069275176</v>
      </c>
      <c r="V42" s="189"/>
      <c r="W42" s="188">
        <v>95.745718290973372</v>
      </c>
      <c r="X42" s="189"/>
      <c r="Y42" s="188">
        <f>+'(令和4年4月) '!Y23</f>
        <v>89.310317314582335</v>
      </c>
      <c r="Z42" s="189">
        <f>+'(令和4年4月) '!Z23</f>
        <v>0</v>
      </c>
    </row>
    <row r="43" spans="1:38" ht="18.95" customHeight="1" x14ac:dyDescent="0.15">
      <c r="A43" s="22"/>
      <c r="B43" s="192"/>
      <c r="C43" s="12" t="s">
        <v>45</v>
      </c>
      <c r="D43" s="102" t="s">
        <v>21</v>
      </c>
      <c r="E43" s="94">
        <f t="shared" ref="E43:Z46" si="20">E20-E39</f>
        <v>-986</v>
      </c>
      <c r="F43" s="97">
        <f t="shared" si="20"/>
        <v>-168638</v>
      </c>
      <c r="G43" s="94">
        <f t="shared" si="20"/>
        <v>-118</v>
      </c>
      <c r="H43" s="95">
        <f t="shared" si="20"/>
        <v>24786</v>
      </c>
      <c r="I43" s="96">
        <f t="shared" si="20"/>
        <v>-748</v>
      </c>
      <c r="J43" s="97">
        <f t="shared" si="20"/>
        <v>37350</v>
      </c>
      <c r="K43" s="94">
        <f t="shared" si="20"/>
        <v>-56</v>
      </c>
      <c r="L43" s="95">
        <f t="shared" si="20"/>
        <v>33751</v>
      </c>
      <c r="M43" s="96">
        <f t="shared" si="20"/>
        <v>-449</v>
      </c>
      <c r="N43" s="97">
        <f t="shared" si="20"/>
        <v>61071</v>
      </c>
      <c r="O43" s="94">
        <f t="shared" si="20"/>
        <v>-1789</v>
      </c>
      <c r="P43" s="95">
        <f t="shared" si="20"/>
        <v>-519896</v>
      </c>
      <c r="Q43" s="96">
        <f t="shared" si="20"/>
        <v>275</v>
      </c>
      <c r="R43" s="97">
        <f t="shared" si="20"/>
        <v>-431856</v>
      </c>
      <c r="S43" s="94">
        <f t="shared" si="20"/>
        <v>-12036</v>
      </c>
      <c r="T43" s="95">
        <f t="shared" si="20"/>
        <v>-2100596</v>
      </c>
      <c r="U43" s="96">
        <f t="shared" si="20"/>
        <v>-1374</v>
      </c>
      <c r="V43" s="97">
        <f t="shared" si="20"/>
        <v>-604079</v>
      </c>
      <c r="W43" s="94">
        <f t="shared" si="20"/>
        <v>-794</v>
      </c>
      <c r="X43" s="95">
        <f t="shared" si="20"/>
        <v>-196722</v>
      </c>
      <c r="Y43" s="94">
        <f t="shared" si="20"/>
        <v>-18075</v>
      </c>
      <c r="Z43" s="95">
        <f t="shared" si="20"/>
        <v>-3864829</v>
      </c>
    </row>
    <row r="44" spans="1:38" ht="18.95" customHeight="1" x14ac:dyDescent="0.15">
      <c r="A44" s="22"/>
      <c r="B44" s="192"/>
      <c r="C44" s="22"/>
      <c r="D44" s="107" t="s">
        <v>22</v>
      </c>
      <c r="E44" s="98">
        <f t="shared" si="20"/>
        <v>116</v>
      </c>
      <c r="F44" s="101">
        <f t="shared" si="20"/>
        <v>83280</v>
      </c>
      <c r="G44" s="98">
        <f t="shared" si="20"/>
        <v>-173</v>
      </c>
      <c r="H44" s="99">
        <f t="shared" si="20"/>
        <v>9790</v>
      </c>
      <c r="I44" s="100">
        <f t="shared" si="20"/>
        <v>-840</v>
      </c>
      <c r="J44" s="101">
        <f t="shared" si="20"/>
        <v>-8876</v>
      </c>
      <c r="K44" s="98">
        <f t="shared" si="20"/>
        <v>1226</v>
      </c>
      <c r="L44" s="99">
        <f t="shared" si="20"/>
        <v>1101094</v>
      </c>
      <c r="M44" s="100">
        <f t="shared" si="20"/>
        <v>-517.75200000000041</v>
      </c>
      <c r="N44" s="101">
        <f t="shared" si="20"/>
        <v>43176</v>
      </c>
      <c r="O44" s="98">
        <f t="shared" si="20"/>
        <v>-1872</v>
      </c>
      <c r="P44" s="99">
        <f t="shared" si="20"/>
        <v>-496055</v>
      </c>
      <c r="Q44" s="100">
        <f t="shared" si="20"/>
        <v>-350</v>
      </c>
      <c r="R44" s="101">
        <f t="shared" si="20"/>
        <v>-805229</v>
      </c>
      <c r="S44" s="98">
        <f t="shared" si="20"/>
        <v>-8974</v>
      </c>
      <c r="T44" s="99">
        <f t="shared" si="20"/>
        <v>-1604108</v>
      </c>
      <c r="U44" s="100">
        <f t="shared" si="20"/>
        <v>-650</v>
      </c>
      <c r="V44" s="101">
        <f t="shared" si="20"/>
        <v>-284339</v>
      </c>
      <c r="W44" s="98">
        <f t="shared" si="20"/>
        <v>-956</v>
      </c>
      <c r="X44" s="99">
        <f t="shared" si="20"/>
        <v>-187730</v>
      </c>
      <c r="Y44" s="98">
        <f t="shared" si="20"/>
        <v>-12990.752000000008</v>
      </c>
      <c r="Z44" s="99">
        <f t="shared" si="20"/>
        <v>-2148997</v>
      </c>
    </row>
    <row r="45" spans="1:38" ht="18.95" customHeight="1" x14ac:dyDescent="0.15">
      <c r="A45" s="22"/>
      <c r="B45" s="192"/>
      <c r="C45" s="22"/>
      <c r="D45" s="107" t="s">
        <v>24</v>
      </c>
      <c r="E45" s="98">
        <f t="shared" si="20"/>
        <v>-1304</v>
      </c>
      <c r="F45" s="101">
        <f t="shared" si="20"/>
        <v>-313029</v>
      </c>
      <c r="G45" s="98">
        <f t="shared" si="20"/>
        <v>370</v>
      </c>
      <c r="H45" s="99">
        <f t="shared" si="20"/>
        <v>176915</v>
      </c>
      <c r="I45" s="100">
        <f t="shared" si="20"/>
        <v>515</v>
      </c>
      <c r="J45" s="101">
        <f t="shared" si="20"/>
        <v>428765</v>
      </c>
      <c r="K45" s="98">
        <f t="shared" si="20"/>
        <v>-453</v>
      </c>
      <c r="L45" s="99">
        <f t="shared" si="20"/>
        <v>594702</v>
      </c>
      <c r="M45" s="100">
        <f t="shared" si="20"/>
        <v>1764.2999999999993</v>
      </c>
      <c r="N45" s="101">
        <f t="shared" si="20"/>
        <v>154271</v>
      </c>
      <c r="O45" s="98">
        <f t="shared" si="20"/>
        <v>272</v>
      </c>
      <c r="P45" s="99">
        <f t="shared" si="20"/>
        <v>38361</v>
      </c>
      <c r="Q45" s="100">
        <f t="shared" si="20"/>
        <v>1047</v>
      </c>
      <c r="R45" s="101">
        <f t="shared" si="20"/>
        <v>331583</v>
      </c>
      <c r="S45" s="98">
        <f t="shared" si="20"/>
        <v>-1267</v>
      </c>
      <c r="T45" s="99">
        <f t="shared" si="20"/>
        <v>-291371</v>
      </c>
      <c r="U45" s="100">
        <f t="shared" si="20"/>
        <v>-301</v>
      </c>
      <c r="V45" s="101">
        <f t="shared" si="20"/>
        <v>101501</v>
      </c>
      <c r="W45" s="98">
        <f t="shared" si="20"/>
        <v>329</v>
      </c>
      <c r="X45" s="99">
        <f t="shared" si="20"/>
        <v>41528</v>
      </c>
      <c r="Y45" s="98">
        <f t="shared" si="20"/>
        <v>972.29999999998836</v>
      </c>
      <c r="Z45" s="99">
        <f t="shared" si="20"/>
        <v>1263226</v>
      </c>
    </row>
    <row r="46" spans="1:38" ht="18.95" customHeight="1" thickBot="1" x14ac:dyDescent="0.2">
      <c r="A46" s="22"/>
      <c r="B46" s="192"/>
      <c r="C46" s="46"/>
      <c r="D46" s="108" t="s">
        <v>44</v>
      </c>
      <c r="E46" s="188">
        <f>E23-E42</f>
        <v>-9.1024564718422241</v>
      </c>
      <c r="F46" s="189"/>
      <c r="G46" s="188">
        <f>G23-G42</f>
        <v>3.8079048299019149</v>
      </c>
      <c r="H46" s="189"/>
      <c r="I46" s="188">
        <f>I23-I42</f>
        <v>-58.867203694305104</v>
      </c>
      <c r="J46" s="189"/>
      <c r="K46" s="188">
        <f>K23-K42</f>
        <v>22.618283090687818</v>
      </c>
      <c r="L46" s="189"/>
      <c r="M46" s="188">
        <f>M23-M42</f>
        <v>-2.9518622088056503</v>
      </c>
      <c r="N46" s="189"/>
      <c r="O46" s="188">
        <f t="shared" si="20"/>
        <v>-31.85365229134149</v>
      </c>
      <c r="P46" s="189"/>
      <c r="Q46" s="188">
        <f t="shared" si="20"/>
        <v>-6.6739671412712198E-2</v>
      </c>
      <c r="R46" s="189"/>
      <c r="S46" s="188">
        <f t="shared" si="20"/>
        <v>11.831067263759081</v>
      </c>
      <c r="T46" s="189"/>
      <c r="U46" s="188">
        <f t="shared" si="20"/>
        <v>-30.866926530813636</v>
      </c>
      <c r="V46" s="189"/>
      <c r="W46" s="188">
        <f t="shared" si="20"/>
        <v>-13.115741570386007</v>
      </c>
      <c r="X46" s="189"/>
      <c r="Y46" s="188">
        <f t="shared" si="20"/>
        <v>-14.460283206018588</v>
      </c>
      <c r="Z46" s="189"/>
      <c r="AA46" s="186"/>
      <c r="AB46" s="187"/>
      <c r="AC46" s="186"/>
      <c r="AD46" s="187"/>
      <c r="AE46" s="186"/>
      <c r="AF46" s="187"/>
      <c r="AG46" s="111"/>
      <c r="AH46" s="112"/>
      <c r="AI46" s="111"/>
      <c r="AJ46" s="112"/>
      <c r="AK46" s="111"/>
      <c r="AL46" s="112"/>
    </row>
    <row r="47" spans="1:38" ht="18.95" customHeight="1" x14ac:dyDescent="0.15">
      <c r="A47" s="22"/>
      <c r="B47" s="192"/>
      <c r="C47" s="22" t="s">
        <v>48</v>
      </c>
      <c r="D47" s="54" t="s">
        <v>21</v>
      </c>
      <c r="E47" s="75">
        <f t="shared" ref="E47:Z49" si="21">E20/E39*100</f>
        <v>45.644983461962511</v>
      </c>
      <c r="F47" s="76">
        <f t="shared" si="21"/>
        <v>27.793001866853924</v>
      </c>
      <c r="G47" s="75">
        <f t="shared" si="21"/>
        <v>90.809968847352025</v>
      </c>
      <c r="H47" s="77">
        <f t="shared" si="21"/>
        <v>106.22405701242251</v>
      </c>
      <c r="I47" s="78">
        <f t="shared" si="21"/>
        <v>76.017954472587363</v>
      </c>
      <c r="J47" s="76">
        <f t="shared" si="21"/>
        <v>100.62910772817155</v>
      </c>
      <c r="K47" s="75">
        <f t="shared" si="21"/>
        <v>97.401392111368907</v>
      </c>
      <c r="L47" s="77">
        <f t="shared" si="21"/>
        <v>100.73579729831958</v>
      </c>
      <c r="M47" s="78">
        <f t="shared" si="21"/>
        <v>95.794304983139753</v>
      </c>
      <c r="N47" s="76">
        <f t="shared" si="21"/>
        <v>103.21456600384984</v>
      </c>
      <c r="O47" s="75">
        <f t="shared" si="21"/>
        <v>67.508172902288408</v>
      </c>
      <c r="P47" s="77">
        <f t="shared" si="21"/>
        <v>71.412530964497705</v>
      </c>
      <c r="Q47" s="78">
        <f t="shared" si="21"/>
        <v>100.937350875997</v>
      </c>
      <c r="R47" s="76">
        <f t="shared" si="21"/>
        <v>92.693016898633573</v>
      </c>
      <c r="S47" s="75">
        <f t="shared" si="21"/>
        <v>77.839151568714087</v>
      </c>
      <c r="T47" s="77">
        <f t="shared" si="21"/>
        <v>82.281592972680485</v>
      </c>
      <c r="U47" s="78">
        <f t="shared" si="21"/>
        <v>66.907514450867055</v>
      </c>
      <c r="V47" s="76">
        <f t="shared" si="21"/>
        <v>52.069395074266858</v>
      </c>
      <c r="W47" s="75">
        <f t="shared" si="21"/>
        <v>90.038890979801778</v>
      </c>
      <c r="X47" s="77">
        <f t="shared" si="21"/>
        <v>87.697278069207741</v>
      </c>
      <c r="Y47" s="75">
        <f t="shared" si="21"/>
        <v>84.978433767982253</v>
      </c>
      <c r="Z47" s="77">
        <f t="shared" si="21"/>
        <v>89.112896762680137</v>
      </c>
    </row>
    <row r="48" spans="1:38" ht="18.95" customHeight="1" x14ac:dyDescent="0.15">
      <c r="A48" s="22"/>
      <c r="B48" s="192"/>
      <c r="C48" s="22"/>
      <c r="D48" s="57" t="s">
        <v>22</v>
      </c>
      <c r="E48" s="67">
        <f t="shared" si="21"/>
        <v>109.61857379767828</v>
      </c>
      <c r="F48" s="70">
        <f t="shared" si="21"/>
        <v>179.50433894356988</v>
      </c>
      <c r="G48" s="67">
        <f t="shared" si="21"/>
        <v>86.059629331184524</v>
      </c>
      <c r="H48" s="68">
        <f t="shared" si="21"/>
        <v>102.55807269211674</v>
      </c>
      <c r="I48" s="69">
        <f t="shared" si="21"/>
        <v>73.265436028007642</v>
      </c>
      <c r="J48" s="70">
        <f t="shared" si="21"/>
        <v>99.843507629443835</v>
      </c>
      <c r="K48" s="67">
        <f t="shared" si="21"/>
        <v>192.45852187028657</v>
      </c>
      <c r="L48" s="68">
        <f t="shared" si="21"/>
        <v>137.57740933901485</v>
      </c>
      <c r="M48" s="69">
        <f t="shared" si="21"/>
        <v>94.224096385542168</v>
      </c>
      <c r="N48" s="70">
        <f t="shared" si="21"/>
        <v>102.44589000859369</v>
      </c>
      <c r="O48" s="67">
        <f t="shared" si="21"/>
        <v>64.930685650056191</v>
      </c>
      <c r="P48" s="68">
        <f t="shared" si="21"/>
        <v>71.774723539603471</v>
      </c>
      <c r="Q48" s="69">
        <f t="shared" si="21"/>
        <v>98.781167293494917</v>
      </c>
      <c r="R48" s="70">
        <f t="shared" si="21"/>
        <v>86.966998657416141</v>
      </c>
      <c r="S48" s="67">
        <f t="shared" si="21"/>
        <v>82.912525229445151</v>
      </c>
      <c r="T48" s="68">
        <f t="shared" si="21"/>
        <v>86.231265180853541</v>
      </c>
      <c r="U48" s="69">
        <f t="shared" si="21"/>
        <v>81.659142212189622</v>
      </c>
      <c r="V48" s="70">
        <f t="shared" si="21"/>
        <v>65.530279611344483</v>
      </c>
      <c r="W48" s="67">
        <f t="shared" si="21"/>
        <v>87.457360272894263</v>
      </c>
      <c r="X48" s="68">
        <f t="shared" si="21"/>
        <v>87.908178677867255</v>
      </c>
      <c r="Y48" s="67">
        <f t="shared" si="21"/>
        <v>88.566189918762149</v>
      </c>
      <c r="Z48" s="68">
        <f t="shared" si="21"/>
        <v>93.451856820155072</v>
      </c>
    </row>
    <row r="49" spans="1:26" ht="18.95" customHeight="1" thickBot="1" x14ac:dyDescent="0.2">
      <c r="A49" s="46"/>
      <c r="B49" s="193"/>
      <c r="C49" s="46"/>
      <c r="D49" s="47" t="s">
        <v>24</v>
      </c>
      <c r="E49" s="71">
        <f t="shared" si="21"/>
        <v>65.328370114331292</v>
      </c>
      <c r="F49" s="74">
        <f t="shared" si="21"/>
        <v>58.396320076766962</v>
      </c>
      <c r="G49" s="71">
        <f t="shared" si="21"/>
        <v>130.27823240589197</v>
      </c>
      <c r="H49" s="72">
        <f t="shared" si="21"/>
        <v>133.45954461808478</v>
      </c>
      <c r="I49" s="73">
        <f t="shared" si="21"/>
        <v>126.69777086573355</v>
      </c>
      <c r="J49" s="74">
        <f t="shared" si="21"/>
        <v>120.62831033708005</v>
      </c>
      <c r="K49" s="71">
        <f t="shared" si="21"/>
        <v>89.953426480372585</v>
      </c>
      <c r="L49" s="72">
        <f t="shared" si="21"/>
        <v>108.94140012202482</v>
      </c>
      <c r="M49" s="73">
        <f t="shared" si="21"/>
        <v>111.51932619482893</v>
      </c>
      <c r="N49" s="74">
        <f t="shared" si="21"/>
        <v>104.85884955584979</v>
      </c>
      <c r="O49" s="71">
        <f t="shared" si="21"/>
        <v>105.89510186389251</v>
      </c>
      <c r="P49" s="72">
        <f t="shared" si="21"/>
        <v>102.92824013996562</v>
      </c>
      <c r="Q49" s="73">
        <f t="shared" si="21"/>
        <v>101.73709621223432</v>
      </c>
      <c r="R49" s="74">
        <f t="shared" si="21"/>
        <v>103.24041706970361</v>
      </c>
      <c r="S49" s="71">
        <f t="shared" si="21"/>
        <v>95.837986991656265</v>
      </c>
      <c r="T49" s="72">
        <f t="shared" si="21"/>
        <v>89.800412644826494</v>
      </c>
      <c r="U49" s="73">
        <f t="shared" si="21"/>
        <v>93.675141836520282</v>
      </c>
      <c r="V49" s="74">
        <f t="shared" si="21"/>
        <v>107.25351166553278</v>
      </c>
      <c r="W49" s="71">
        <f t="shared" si="21"/>
        <v>104.00633219678519</v>
      </c>
      <c r="X49" s="72">
        <f t="shared" si="21"/>
        <v>102.13939887878354</v>
      </c>
      <c r="Y49" s="71">
        <f t="shared" si="21"/>
        <v>100.72002488206935</v>
      </c>
      <c r="Z49" s="72">
        <f t="shared" si="21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2" sqref="E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222" t="s">
        <v>65</v>
      </c>
      <c r="B1" s="223"/>
      <c r="C1" s="223"/>
      <c r="D1" s="223"/>
      <c r="E1" s="224" t="s">
        <v>0</v>
      </c>
      <c r="F1" s="225"/>
      <c r="G1" s="225"/>
      <c r="H1" s="225"/>
      <c r="J1" s="226" t="s">
        <v>1</v>
      </c>
      <c r="K1" s="223"/>
      <c r="L1" s="1" t="s">
        <v>2</v>
      </c>
      <c r="M1" s="1" t="s">
        <v>3</v>
      </c>
      <c r="N1" s="1" t="s">
        <v>4</v>
      </c>
      <c r="O1" s="226" t="s">
        <v>5</v>
      </c>
      <c r="P1" s="223"/>
      <c r="Q1" s="223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227" t="s">
        <v>7</v>
      </c>
      <c r="F2" s="228"/>
      <c r="G2" s="215" t="s">
        <v>8</v>
      </c>
      <c r="H2" s="215"/>
      <c r="I2" s="213" t="s">
        <v>9</v>
      </c>
      <c r="J2" s="214"/>
      <c r="K2" s="215" t="s">
        <v>10</v>
      </c>
      <c r="L2" s="215"/>
      <c r="M2" s="213" t="s">
        <v>11</v>
      </c>
      <c r="N2" s="214"/>
      <c r="O2" s="215" t="s">
        <v>12</v>
      </c>
      <c r="P2" s="215"/>
      <c r="Q2" s="213" t="s">
        <v>13</v>
      </c>
      <c r="R2" s="214"/>
      <c r="S2" s="215" t="s">
        <v>14</v>
      </c>
      <c r="T2" s="215"/>
      <c r="U2" s="213" t="s">
        <v>15</v>
      </c>
      <c r="V2" s="214"/>
      <c r="W2" s="215" t="s">
        <v>16</v>
      </c>
      <c r="X2" s="215"/>
      <c r="Y2" s="216" t="s">
        <v>17</v>
      </c>
      <c r="Z2" s="217"/>
    </row>
    <row r="3" spans="1:26" ht="18.75" x14ac:dyDescent="0.2">
      <c r="A3" s="7"/>
      <c r="C3" s="220"/>
      <c r="D3" s="221"/>
      <c r="E3" s="210" t="s">
        <v>53</v>
      </c>
      <c r="F3" s="211"/>
      <c r="G3" s="212" t="s">
        <v>54</v>
      </c>
      <c r="H3" s="212"/>
      <c r="I3" s="210" t="s">
        <v>55</v>
      </c>
      <c r="J3" s="211"/>
      <c r="K3" s="212" t="s">
        <v>56</v>
      </c>
      <c r="L3" s="212"/>
      <c r="M3" s="210" t="s">
        <v>57</v>
      </c>
      <c r="N3" s="211"/>
      <c r="O3" s="212">
        <v>26</v>
      </c>
      <c r="P3" s="212"/>
      <c r="Q3" s="210" t="s">
        <v>58</v>
      </c>
      <c r="R3" s="211"/>
      <c r="S3" s="212" t="s">
        <v>59</v>
      </c>
      <c r="T3" s="212"/>
      <c r="U3" s="210" t="s">
        <v>60</v>
      </c>
      <c r="V3" s="211"/>
      <c r="W3" s="212">
        <v>40</v>
      </c>
      <c r="X3" s="212"/>
      <c r="Y3" s="218"/>
      <c r="Z3" s="219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1615</v>
      </c>
      <c r="F5" s="14">
        <v>197246</v>
      </c>
      <c r="G5" s="15">
        <v>54</v>
      </c>
      <c r="H5" s="16">
        <v>10200</v>
      </c>
      <c r="I5" s="13">
        <v>1553</v>
      </c>
      <c r="J5" s="14">
        <v>5722336</v>
      </c>
      <c r="K5" s="17">
        <v>2017</v>
      </c>
      <c r="L5" s="18">
        <v>4478512</v>
      </c>
      <c r="M5" s="13">
        <v>661</v>
      </c>
      <c r="N5" s="79">
        <v>210357</v>
      </c>
      <c r="O5" s="19">
        <v>1101</v>
      </c>
      <c r="P5" s="18">
        <v>88888</v>
      </c>
      <c r="Q5" s="13">
        <v>13155</v>
      </c>
      <c r="R5" s="14">
        <v>2073613</v>
      </c>
      <c r="S5" s="19">
        <v>17907</v>
      </c>
      <c r="T5" s="18">
        <v>7352206</v>
      </c>
      <c r="U5" s="13">
        <v>3231</v>
      </c>
      <c r="V5" s="14">
        <v>1178340</v>
      </c>
      <c r="W5" s="13">
        <v>438</v>
      </c>
      <c r="X5" s="18">
        <v>64579</v>
      </c>
      <c r="Y5" s="20">
        <f>+E5+G5+I5+K5+M5+O5+Q5+S5+U5+W5</f>
        <v>41732</v>
      </c>
      <c r="Z5" s="21">
        <f t="shared" ref="Z5:Z22" si="0">+F5+H5+J5+L5+N5+P5+R5+T5+V5+X5</f>
        <v>21376277</v>
      </c>
    </row>
    <row r="6" spans="1:26" ht="18.95" customHeight="1" x14ac:dyDescent="0.15">
      <c r="A6" s="7"/>
      <c r="B6" s="22"/>
      <c r="C6" s="87"/>
      <c r="D6" s="85" t="s">
        <v>22</v>
      </c>
      <c r="E6" s="23">
        <v>945</v>
      </c>
      <c r="F6" s="24">
        <v>54843</v>
      </c>
      <c r="G6" s="25">
        <v>54</v>
      </c>
      <c r="H6" s="26">
        <v>10200</v>
      </c>
      <c r="I6" s="27">
        <v>1570</v>
      </c>
      <c r="J6" s="21">
        <v>5458648</v>
      </c>
      <c r="K6" s="25">
        <v>1244</v>
      </c>
      <c r="L6" s="26">
        <v>2866936</v>
      </c>
      <c r="M6" s="27">
        <v>579</v>
      </c>
      <c r="N6" s="80">
        <v>200053</v>
      </c>
      <c r="O6" s="25">
        <v>1182</v>
      </c>
      <c r="P6" s="26">
        <v>119079</v>
      </c>
      <c r="Q6" s="27">
        <v>13362</v>
      </c>
      <c r="R6" s="21">
        <v>2038666</v>
      </c>
      <c r="S6" s="25">
        <v>17709</v>
      </c>
      <c r="T6" s="26">
        <v>7262615</v>
      </c>
      <c r="U6" s="27">
        <v>2513</v>
      </c>
      <c r="V6" s="21">
        <v>734135</v>
      </c>
      <c r="W6" s="27">
        <v>240</v>
      </c>
      <c r="X6" s="26">
        <v>28535</v>
      </c>
      <c r="Y6" s="20">
        <f t="shared" ref="Y6:Y22" si="1">+E6+G6+I6+K6+M6+O6+Q6+S6+U6+W6</f>
        <v>39398</v>
      </c>
      <c r="Z6" s="21">
        <f t="shared" si="0"/>
        <v>18773710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3047</v>
      </c>
      <c r="F7" s="24">
        <v>593956</v>
      </c>
      <c r="G7" s="29">
        <v>156</v>
      </c>
      <c r="H7" s="30">
        <v>75238</v>
      </c>
      <c r="I7" s="31">
        <v>1265</v>
      </c>
      <c r="J7" s="32">
        <v>1825933</v>
      </c>
      <c r="K7" s="81">
        <v>3187</v>
      </c>
      <c r="L7" s="30">
        <v>6467669</v>
      </c>
      <c r="M7" s="23">
        <v>1141</v>
      </c>
      <c r="N7" s="24">
        <v>249634</v>
      </c>
      <c r="O7" s="33">
        <v>2642</v>
      </c>
      <c r="P7" s="34">
        <v>519354</v>
      </c>
      <c r="Q7" s="23">
        <v>31778</v>
      </c>
      <c r="R7" s="24">
        <v>4961768</v>
      </c>
      <c r="S7" s="33">
        <v>25084</v>
      </c>
      <c r="T7" s="34">
        <v>2094327</v>
      </c>
      <c r="U7" s="23">
        <v>2557</v>
      </c>
      <c r="V7" s="24">
        <v>1226190</v>
      </c>
      <c r="W7" s="23">
        <v>1451</v>
      </c>
      <c r="X7" s="34">
        <v>297013</v>
      </c>
      <c r="Y7" s="31">
        <f t="shared" si="1"/>
        <v>72308</v>
      </c>
      <c r="Z7" s="24">
        <f t="shared" si="0"/>
        <v>18311082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92</v>
      </c>
      <c r="J8" s="14">
        <v>28266</v>
      </c>
      <c r="K8" s="17">
        <v>0</v>
      </c>
      <c r="L8" s="18">
        <v>0</v>
      </c>
      <c r="M8" s="13">
        <v>7124</v>
      </c>
      <c r="N8" s="79">
        <v>1217817</v>
      </c>
      <c r="O8" s="19">
        <v>0</v>
      </c>
      <c r="P8" s="18">
        <v>0</v>
      </c>
      <c r="Q8" s="13">
        <v>8918</v>
      </c>
      <c r="R8" s="14">
        <v>1983474</v>
      </c>
      <c r="S8" s="19">
        <v>36177</v>
      </c>
      <c r="T8" s="18">
        <v>4449522</v>
      </c>
      <c r="U8" s="13">
        <v>915</v>
      </c>
      <c r="V8" s="14">
        <v>79690</v>
      </c>
      <c r="W8" s="13">
        <v>18</v>
      </c>
      <c r="X8" s="18">
        <v>900</v>
      </c>
      <c r="Y8" s="13">
        <f t="shared" si="1"/>
        <v>53410</v>
      </c>
      <c r="Z8" s="14">
        <f t="shared" si="0"/>
        <v>7786963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164</v>
      </c>
      <c r="F9" s="24">
        <v>26560</v>
      </c>
      <c r="G9" s="25">
        <v>0</v>
      </c>
      <c r="H9" s="26">
        <v>0</v>
      </c>
      <c r="I9" s="27">
        <v>84</v>
      </c>
      <c r="J9" s="21">
        <v>27654</v>
      </c>
      <c r="K9" s="25">
        <v>0</v>
      </c>
      <c r="L9" s="26">
        <v>1</v>
      </c>
      <c r="M9" s="27">
        <v>6195</v>
      </c>
      <c r="N9" s="80">
        <v>1046622</v>
      </c>
      <c r="O9" s="25">
        <v>0</v>
      </c>
      <c r="P9" s="26">
        <v>0</v>
      </c>
      <c r="Q9" s="27">
        <v>8500</v>
      </c>
      <c r="R9" s="21">
        <v>1947292</v>
      </c>
      <c r="S9" s="25">
        <v>34552</v>
      </c>
      <c r="T9" s="26">
        <v>4326966</v>
      </c>
      <c r="U9" s="27">
        <v>1021</v>
      </c>
      <c r="V9" s="21">
        <v>88900</v>
      </c>
      <c r="W9" s="27">
        <v>18</v>
      </c>
      <c r="X9" s="26">
        <v>900</v>
      </c>
      <c r="Y9" s="20">
        <f t="shared" si="1"/>
        <v>50534</v>
      </c>
      <c r="Z9" s="21">
        <f t="shared" si="0"/>
        <v>7464895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157</v>
      </c>
      <c r="F10" s="36">
        <v>24974</v>
      </c>
      <c r="G10" s="29">
        <v>0</v>
      </c>
      <c r="H10" s="30">
        <v>0</v>
      </c>
      <c r="I10" s="37">
        <v>166</v>
      </c>
      <c r="J10" s="38">
        <v>47694</v>
      </c>
      <c r="K10" s="81">
        <v>1108</v>
      </c>
      <c r="L10" s="30">
        <v>14067</v>
      </c>
      <c r="M10" s="35">
        <v>9563</v>
      </c>
      <c r="N10" s="36">
        <v>1968124</v>
      </c>
      <c r="O10" s="29">
        <v>0</v>
      </c>
      <c r="P10" s="30">
        <v>0</v>
      </c>
      <c r="Q10" s="35">
        <v>12879</v>
      </c>
      <c r="R10" s="36">
        <v>1532215</v>
      </c>
      <c r="S10" s="29">
        <v>5249</v>
      </c>
      <c r="T10" s="30">
        <v>734352</v>
      </c>
      <c r="U10" s="35">
        <v>2090</v>
      </c>
      <c r="V10" s="36">
        <v>153070</v>
      </c>
      <c r="W10" s="35">
        <v>15</v>
      </c>
      <c r="X10" s="30">
        <v>100</v>
      </c>
      <c r="Y10" s="37">
        <f t="shared" si="1"/>
        <v>31227</v>
      </c>
      <c r="Z10" s="36">
        <f t="shared" si="0"/>
        <v>4474596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166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3138</v>
      </c>
      <c r="R11" s="14">
        <v>789511</v>
      </c>
      <c r="S11" s="19">
        <v>0</v>
      </c>
      <c r="T11" s="18">
        <v>0</v>
      </c>
      <c r="U11" s="13">
        <v>6</v>
      </c>
      <c r="V11" s="14">
        <v>2290</v>
      </c>
      <c r="W11" s="13">
        <v>0</v>
      </c>
      <c r="X11" s="18">
        <v>0</v>
      </c>
      <c r="Y11" s="13">
        <f t="shared" si="1"/>
        <v>3236</v>
      </c>
      <c r="Z11" s="14">
        <f t="shared" si="0"/>
        <v>881967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80</v>
      </c>
      <c r="J12" s="21">
        <v>13609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3878</v>
      </c>
      <c r="R12" s="21">
        <v>1030830</v>
      </c>
      <c r="S12" s="25">
        <v>0</v>
      </c>
      <c r="T12" s="26">
        <v>0</v>
      </c>
      <c r="U12" s="27">
        <v>5</v>
      </c>
      <c r="V12" s="21">
        <v>760</v>
      </c>
      <c r="W12" s="27">
        <v>31</v>
      </c>
      <c r="X12" s="26">
        <v>23200</v>
      </c>
      <c r="Y12" s="20">
        <f t="shared" si="1"/>
        <v>4084</v>
      </c>
      <c r="Z12" s="21">
        <f t="shared" si="0"/>
        <v>1158399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45</v>
      </c>
      <c r="J13" s="38">
        <v>29382</v>
      </c>
      <c r="K13" s="81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6601</v>
      </c>
      <c r="R13" s="36">
        <v>1801740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6906</v>
      </c>
      <c r="Z13" s="36">
        <f t="shared" si="0"/>
        <v>2050678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1763</v>
      </c>
      <c r="N14" s="79">
        <v>137180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1763</v>
      </c>
      <c r="Z14" s="14">
        <f t="shared" si="0"/>
        <v>137180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1241</v>
      </c>
      <c r="N15" s="80">
        <v>128293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1241</v>
      </c>
      <c r="Z15" s="24">
        <f t="shared" si="0"/>
        <v>128293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2370</v>
      </c>
      <c r="N16" s="36">
        <v>328720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2370</v>
      </c>
      <c r="Z16" s="36">
        <f t="shared" si="0"/>
        <v>328720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33</v>
      </c>
      <c r="F17" s="14">
        <v>9008</v>
      </c>
      <c r="G17" s="19">
        <v>1155</v>
      </c>
      <c r="H17" s="18">
        <v>313029</v>
      </c>
      <c r="I17" s="13">
        <v>1472</v>
      </c>
      <c r="J17" s="14">
        <v>186212</v>
      </c>
      <c r="K17" s="19">
        <v>138</v>
      </c>
      <c r="L17" s="18">
        <v>108485</v>
      </c>
      <c r="M17" s="13">
        <v>1113</v>
      </c>
      <c r="N17" s="79">
        <v>319467</v>
      </c>
      <c r="O17" s="19">
        <v>4405</v>
      </c>
      <c r="P17" s="18">
        <v>1729727</v>
      </c>
      <c r="Q17" s="13">
        <v>4127</v>
      </c>
      <c r="R17" s="14">
        <v>1063584</v>
      </c>
      <c r="S17" s="19">
        <v>228</v>
      </c>
      <c r="T17" s="18">
        <v>53717</v>
      </c>
      <c r="U17" s="13">
        <v>0</v>
      </c>
      <c r="V17" s="14">
        <v>0</v>
      </c>
      <c r="W17" s="13">
        <v>7515</v>
      </c>
      <c r="X17" s="18">
        <v>1533533</v>
      </c>
      <c r="Y17" s="41">
        <f t="shared" si="1"/>
        <v>20186</v>
      </c>
      <c r="Z17" s="42">
        <f t="shared" si="0"/>
        <v>5316762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97</v>
      </c>
      <c r="F18" s="21">
        <v>23346</v>
      </c>
      <c r="G18" s="25">
        <v>1112</v>
      </c>
      <c r="H18" s="26">
        <v>297510</v>
      </c>
      <c r="I18" s="27">
        <v>1408</v>
      </c>
      <c r="J18" s="21">
        <v>171931</v>
      </c>
      <c r="K18" s="25">
        <v>82</v>
      </c>
      <c r="L18" s="26">
        <v>63265</v>
      </c>
      <c r="M18" s="27">
        <v>934</v>
      </c>
      <c r="N18" s="21">
        <v>375279</v>
      </c>
      <c r="O18" s="25">
        <v>4156</v>
      </c>
      <c r="P18" s="26">
        <v>1638406</v>
      </c>
      <c r="Q18" s="27">
        <v>2976</v>
      </c>
      <c r="R18" s="21">
        <v>1161597</v>
      </c>
      <c r="S18" s="25">
        <v>257</v>
      </c>
      <c r="T18" s="26">
        <v>60785</v>
      </c>
      <c r="U18" s="27">
        <v>5</v>
      </c>
      <c r="V18" s="21">
        <v>1100</v>
      </c>
      <c r="W18" s="27">
        <v>7333</v>
      </c>
      <c r="X18" s="26">
        <v>1499902</v>
      </c>
      <c r="Y18" s="23">
        <f t="shared" si="1"/>
        <v>18360</v>
      </c>
      <c r="Z18" s="24">
        <f t="shared" si="0"/>
        <v>5293121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557</v>
      </c>
      <c r="F19" s="24">
        <v>133477</v>
      </c>
      <c r="G19" s="33">
        <v>871</v>
      </c>
      <c r="H19" s="34">
        <v>258505</v>
      </c>
      <c r="I19" s="23">
        <v>453</v>
      </c>
      <c r="J19" s="24">
        <v>175518</v>
      </c>
      <c r="K19" s="82">
        <v>214</v>
      </c>
      <c r="L19" s="34">
        <v>169370</v>
      </c>
      <c r="M19" s="23">
        <v>2223</v>
      </c>
      <c r="N19" s="24">
        <v>609574</v>
      </c>
      <c r="O19" s="33">
        <v>1972</v>
      </c>
      <c r="P19" s="34">
        <v>790682</v>
      </c>
      <c r="Q19" s="23">
        <v>9015</v>
      </c>
      <c r="R19" s="24">
        <v>1937003</v>
      </c>
      <c r="S19" s="33">
        <v>109</v>
      </c>
      <c r="T19" s="34">
        <v>28015</v>
      </c>
      <c r="U19" s="23">
        <v>66</v>
      </c>
      <c r="V19" s="24">
        <v>14520</v>
      </c>
      <c r="W19" s="23">
        <v>6746</v>
      </c>
      <c r="X19" s="34">
        <v>1643993</v>
      </c>
      <c r="Y19" s="35">
        <f t="shared" si="1"/>
        <v>22226</v>
      </c>
      <c r="Z19" s="36">
        <f t="shared" si="0"/>
        <v>5760657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+E5+E8+E11+E14+E17</f>
        <v>1814</v>
      </c>
      <c r="F20" s="14">
        <f t="shared" ref="F20:X20" si="2">+F5+F8+F11+F14+F17</f>
        <v>233548</v>
      </c>
      <c r="G20" s="19">
        <f t="shared" si="2"/>
        <v>1284</v>
      </c>
      <c r="H20" s="18">
        <f t="shared" si="2"/>
        <v>398229</v>
      </c>
      <c r="I20" s="13">
        <f t="shared" si="2"/>
        <v>3119</v>
      </c>
      <c r="J20" s="14">
        <f t="shared" si="2"/>
        <v>5936980</v>
      </c>
      <c r="K20" s="19">
        <f t="shared" si="2"/>
        <v>2155</v>
      </c>
      <c r="L20" s="18">
        <f t="shared" si="2"/>
        <v>4586997</v>
      </c>
      <c r="M20" s="13">
        <f t="shared" si="2"/>
        <v>10676</v>
      </c>
      <c r="N20" s="14">
        <f t="shared" si="2"/>
        <v>1899821</v>
      </c>
      <c r="O20" s="19">
        <f t="shared" si="2"/>
        <v>5506</v>
      </c>
      <c r="P20" s="18">
        <f t="shared" si="2"/>
        <v>1818615</v>
      </c>
      <c r="Q20" s="13">
        <f t="shared" si="2"/>
        <v>29338</v>
      </c>
      <c r="R20" s="14">
        <f t="shared" si="2"/>
        <v>5910182</v>
      </c>
      <c r="S20" s="19">
        <f t="shared" si="2"/>
        <v>54312</v>
      </c>
      <c r="T20" s="18">
        <f t="shared" si="2"/>
        <v>11855445</v>
      </c>
      <c r="U20" s="13">
        <f t="shared" si="2"/>
        <v>4152</v>
      </c>
      <c r="V20" s="14">
        <f t="shared" si="2"/>
        <v>1260320</v>
      </c>
      <c r="W20" s="13">
        <f t="shared" si="2"/>
        <v>7971</v>
      </c>
      <c r="X20" s="18">
        <f t="shared" si="2"/>
        <v>1599012</v>
      </c>
      <c r="Y20" s="31">
        <f t="shared" si="1"/>
        <v>120327</v>
      </c>
      <c r="Z20" s="32">
        <f t="shared" si="0"/>
        <v>35499149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X21" si="3">+E6+E9+E12+E15+E18</f>
        <v>1206</v>
      </c>
      <c r="F21" s="21">
        <f t="shared" si="3"/>
        <v>104749</v>
      </c>
      <c r="G21" s="25">
        <f t="shared" si="3"/>
        <v>1241</v>
      </c>
      <c r="H21" s="26">
        <f t="shared" si="3"/>
        <v>382710</v>
      </c>
      <c r="I21" s="27">
        <f t="shared" si="3"/>
        <v>3142</v>
      </c>
      <c r="J21" s="21">
        <f t="shared" si="3"/>
        <v>5671842</v>
      </c>
      <c r="K21" s="25">
        <f t="shared" si="3"/>
        <v>1326</v>
      </c>
      <c r="L21" s="26">
        <f t="shared" si="3"/>
        <v>2930202</v>
      </c>
      <c r="M21" s="27">
        <f t="shared" si="3"/>
        <v>8964</v>
      </c>
      <c r="N21" s="21">
        <f t="shared" si="3"/>
        <v>1765247</v>
      </c>
      <c r="O21" s="25">
        <f t="shared" si="3"/>
        <v>5338</v>
      </c>
      <c r="P21" s="26">
        <f t="shared" si="3"/>
        <v>1757485</v>
      </c>
      <c r="Q21" s="27">
        <f t="shared" si="3"/>
        <v>28716</v>
      </c>
      <c r="R21" s="21">
        <f t="shared" si="3"/>
        <v>6178385</v>
      </c>
      <c r="S21" s="25">
        <f t="shared" si="3"/>
        <v>52518</v>
      </c>
      <c r="T21" s="26">
        <f t="shared" si="3"/>
        <v>11650366</v>
      </c>
      <c r="U21" s="27">
        <f t="shared" si="3"/>
        <v>3544</v>
      </c>
      <c r="V21" s="21">
        <f t="shared" si="3"/>
        <v>824895</v>
      </c>
      <c r="W21" s="27">
        <f t="shared" si="3"/>
        <v>7622</v>
      </c>
      <c r="X21" s="26">
        <f t="shared" si="3"/>
        <v>1552537</v>
      </c>
      <c r="Y21" s="23">
        <f t="shared" si="1"/>
        <v>113617</v>
      </c>
      <c r="Z21" s="24">
        <f t="shared" si="0"/>
        <v>32818418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ref="E22:X22" si="4">+E7+E10+E13+E16+E19</f>
        <v>3761</v>
      </c>
      <c r="F22" s="24">
        <f t="shared" si="4"/>
        <v>752407</v>
      </c>
      <c r="G22" s="33">
        <f t="shared" si="4"/>
        <v>1222</v>
      </c>
      <c r="H22" s="34">
        <f t="shared" si="4"/>
        <v>528743</v>
      </c>
      <c r="I22" s="23">
        <f t="shared" si="4"/>
        <v>1929</v>
      </c>
      <c r="J22" s="24">
        <f t="shared" si="4"/>
        <v>2078527</v>
      </c>
      <c r="K22" s="33">
        <f t="shared" si="4"/>
        <v>4509</v>
      </c>
      <c r="L22" s="34">
        <f t="shared" si="4"/>
        <v>6651106</v>
      </c>
      <c r="M22" s="23">
        <f t="shared" si="4"/>
        <v>15316</v>
      </c>
      <c r="N22" s="24">
        <f t="shared" si="4"/>
        <v>3175052</v>
      </c>
      <c r="O22" s="33">
        <f t="shared" si="4"/>
        <v>4614</v>
      </c>
      <c r="P22" s="34">
        <f t="shared" si="4"/>
        <v>1310036</v>
      </c>
      <c r="Q22" s="23">
        <f t="shared" si="4"/>
        <v>60273</v>
      </c>
      <c r="R22" s="24">
        <f t="shared" si="4"/>
        <v>10232726</v>
      </c>
      <c r="S22" s="33">
        <f t="shared" si="4"/>
        <v>30442</v>
      </c>
      <c r="T22" s="34">
        <f t="shared" si="4"/>
        <v>2856694</v>
      </c>
      <c r="U22" s="23">
        <f t="shared" si="4"/>
        <v>4759</v>
      </c>
      <c r="V22" s="24">
        <f t="shared" si="4"/>
        <v>1399336</v>
      </c>
      <c r="W22" s="23">
        <f t="shared" si="4"/>
        <v>8212</v>
      </c>
      <c r="X22" s="34">
        <f t="shared" si="4"/>
        <v>1941106</v>
      </c>
      <c r="Y22" s="23">
        <f t="shared" si="1"/>
        <v>135037</v>
      </c>
      <c r="Z22" s="24">
        <f t="shared" si="0"/>
        <v>30925733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f>(E20+E21)/(E22+E41)*100</f>
        <v>43.679490888053223</v>
      </c>
      <c r="F23" s="207"/>
      <c r="G23" s="206">
        <f>(G20+G21)/(G22+G41)*100</f>
        <v>105.16451478550604</v>
      </c>
      <c r="H23" s="207"/>
      <c r="I23" s="206">
        <f>(I20+I21)/(I22+I41)*100</f>
        <v>165.72260455267337</v>
      </c>
      <c r="J23" s="207"/>
      <c r="K23" s="206">
        <f>(K20+K21)/(K22+K41)*100</f>
        <v>42.508242764684333</v>
      </c>
      <c r="L23" s="207"/>
      <c r="M23" s="206">
        <f>(M20+M21)/(M22+M41)*100</f>
        <v>67.822129214278561</v>
      </c>
      <c r="N23" s="207"/>
      <c r="O23" s="206">
        <f>(O20+O21)/(O22+O41)*100</f>
        <v>119.78349718325416</v>
      </c>
      <c r="P23" s="207"/>
      <c r="Q23" s="206">
        <f>(Q20+Q21)/(Q22+Q41)*100</f>
        <v>49.008087254554354</v>
      </c>
      <c r="R23" s="207"/>
      <c r="S23" s="206">
        <f>(S20+S21)/(S22+S41)*100</f>
        <v>180.79201218480284</v>
      </c>
      <c r="T23" s="207"/>
      <c r="U23" s="206">
        <f>(U20+U21)/(U22+U41)*100</f>
        <v>84.907325684024713</v>
      </c>
      <c r="V23" s="207"/>
      <c r="W23" s="206">
        <f>(W20+W21)/(W22+W41)*100</f>
        <v>97.213216957605979</v>
      </c>
      <c r="X23" s="207"/>
      <c r="Y23" s="206">
        <f>(Y20+Y21)/(Y22+Y41)*100</f>
        <v>89.310317314582335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v>213223</v>
      </c>
      <c r="F24" s="209"/>
      <c r="G24" s="202">
        <v>448777</v>
      </c>
      <c r="H24" s="203"/>
      <c r="I24" s="204">
        <v>712555</v>
      </c>
      <c r="J24" s="205"/>
      <c r="K24" s="202">
        <v>1799642</v>
      </c>
      <c r="L24" s="203"/>
      <c r="M24" s="204">
        <v>214458</v>
      </c>
      <c r="N24" s="205"/>
      <c r="O24" s="202">
        <v>289183</v>
      </c>
      <c r="P24" s="203"/>
      <c r="Q24" s="204">
        <v>172559</v>
      </c>
      <c r="R24" s="205"/>
      <c r="S24" s="202">
        <v>86008</v>
      </c>
      <c r="T24" s="203"/>
      <c r="U24" s="204">
        <v>282735</v>
      </c>
      <c r="V24" s="205"/>
      <c r="W24" s="202">
        <v>224538</v>
      </c>
      <c r="X24" s="203"/>
      <c r="Y24" s="204">
        <v>195521</v>
      </c>
      <c r="Z24" s="205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2.7851625850692776</v>
      </c>
      <c r="F25" s="49"/>
      <c r="G25" s="50">
        <f>G22/Y22*100</f>
        <v>0.90493716536949131</v>
      </c>
      <c r="H25" s="51"/>
      <c r="I25" s="48">
        <f>I22/Y22*100</f>
        <v>1.4284973747935752</v>
      </c>
      <c r="J25" s="49"/>
      <c r="K25" s="50">
        <f>K22/Y22*100</f>
        <v>3.3390848434132869</v>
      </c>
      <c r="L25" s="51"/>
      <c r="M25" s="48">
        <f>M22/Y22*100</f>
        <v>11.342076616038566</v>
      </c>
      <c r="N25" s="49"/>
      <c r="O25" s="50">
        <f>O22/Y22*100</f>
        <v>3.4168413101594379</v>
      </c>
      <c r="P25" s="51"/>
      <c r="Q25" s="48">
        <f>Q22/Y22*100</f>
        <v>44.634433525626314</v>
      </c>
      <c r="R25" s="49"/>
      <c r="S25" s="50">
        <f>S22/Y22*100</f>
        <v>22.543451054155529</v>
      </c>
      <c r="T25" s="51"/>
      <c r="U25" s="48">
        <f>U22/Y22*100</f>
        <v>3.52421928804698</v>
      </c>
      <c r="V25" s="49"/>
      <c r="W25" s="50">
        <f>W22/Y22*100</f>
        <v>6.081296237327547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199" t="s">
        <v>42</v>
      </c>
      <c r="C27" s="4" t="s">
        <v>43</v>
      </c>
      <c r="D27" s="54" t="s">
        <v>21</v>
      </c>
      <c r="E27" s="146">
        <v>1204</v>
      </c>
      <c r="F27" s="147">
        <v>92074</v>
      </c>
      <c r="G27" s="162">
        <v>789</v>
      </c>
      <c r="H27" s="148">
        <v>247717</v>
      </c>
      <c r="I27" s="146">
        <v>2618</v>
      </c>
      <c r="J27" s="147">
        <v>1269080</v>
      </c>
      <c r="K27" s="162">
        <v>942</v>
      </c>
      <c r="L27" s="148">
        <v>2117450</v>
      </c>
      <c r="M27" s="146">
        <v>7415</v>
      </c>
      <c r="N27" s="147">
        <v>1559699</v>
      </c>
      <c r="O27" s="150">
        <v>5132</v>
      </c>
      <c r="P27" s="148">
        <v>1775138</v>
      </c>
      <c r="Q27" s="146">
        <v>29729</v>
      </c>
      <c r="R27" s="147">
        <v>5894967</v>
      </c>
      <c r="S27" s="150">
        <v>48013</v>
      </c>
      <c r="T27" s="148">
        <v>11077067</v>
      </c>
      <c r="U27" s="146">
        <v>3761</v>
      </c>
      <c r="V27" s="147">
        <v>857535</v>
      </c>
      <c r="W27" s="146">
        <v>9826</v>
      </c>
      <c r="X27" s="148">
        <v>2027866</v>
      </c>
      <c r="Y27" s="55">
        <v>92666</v>
      </c>
      <c r="Z27" s="56">
        <v>22372544</v>
      </c>
    </row>
    <row r="28" spans="1:28" ht="18.95" customHeight="1" x14ac:dyDescent="0.15">
      <c r="A28" s="22"/>
      <c r="B28" s="200"/>
      <c r="C28" s="7"/>
      <c r="D28" s="57" t="s">
        <v>22</v>
      </c>
      <c r="E28" s="154">
        <v>1334</v>
      </c>
      <c r="F28" s="155">
        <v>143499</v>
      </c>
      <c r="G28" s="156">
        <v>1018</v>
      </c>
      <c r="H28" s="153">
        <v>231230</v>
      </c>
      <c r="I28" s="154">
        <v>2531</v>
      </c>
      <c r="J28" s="155">
        <v>1312824</v>
      </c>
      <c r="K28" s="152">
        <v>775</v>
      </c>
      <c r="L28" s="153">
        <v>1668752</v>
      </c>
      <c r="M28" s="154">
        <v>6891</v>
      </c>
      <c r="N28" s="155">
        <v>1479316</v>
      </c>
      <c r="O28" s="156">
        <v>4842</v>
      </c>
      <c r="P28" s="153">
        <v>1658452</v>
      </c>
      <c r="Q28" s="154">
        <v>29836</v>
      </c>
      <c r="R28" s="155">
        <v>6170649</v>
      </c>
      <c r="S28" s="156">
        <v>46204</v>
      </c>
      <c r="T28" s="153">
        <v>10685446</v>
      </c>
      <c r="U28" s="154">
        <v>3867</v>
      </c>
      <c r="V28" s="155">
        <v>887394</v>
      </c>
      <c r="W28" s="154">
        <v>9342</v>
      </c>
      <c r="X28" s="153">
        <v>1913336</v>
      </c>
      <c r="Y28" s="58">
        <v>93642</v>
      </c>
      <c r="Z28" s="59">
        <v>22381669</v>
      </c>
    </row>
    <row r="29" spans="1:28" ht="18.95" customHeight="1" thickBot="1" x14ac:dyDescent="0.2">
      <c r="A29" s="22"/>
      <c r="B29" s="200"/>
      <c r="C29" s="7"/>
      <c r="D29" s="57" t="s">
        <v>24</v>
      </c>
      <c r="E29" s="157">
        <v>2951</v>
      </c>
      <c r="F29" s="151">
        <v>629220</v>
      </c>
      <c r="G29" s="163">
        <v>894</v>
      </c>
      <c r="H29" s="161">
        <v>401207</v>
      </c>
      <c r="I29" s="157">
        <v>2214</v>
      </c>
      <c r="J29" s="151">
        <v>1577597</v>
      </c>
      <c r="K29" s="160">
        <v>1079</v>
      </c>
      <c r="L29" s="161">
        <v>1941814</v>
      </c>
      <c r="M29" s="157">
        <v>11835</v>
      </c>
      <c r="N29" s="151">
        <v>2538137</v>
      </c>
      <c r="O29" s="160">
        <v>4048</v>
      </c>
      <c r="P29" s="161">
        <v>1170614</v>
      </c>
      <c r="Q29" s="157">
        <v>57538</v>
      </c>
      <c r="R29" s="151">
        <v>9928691</v>
      </c>
      <c r="S29" s="160">
        <v>28776</v>
      </c>
      <c r="T29" s="161">
        <v>2474977</v>
      </c>
      <c r="U29" s="157">
        <v>4973</v>
      </c>
      <c r="V29" s="151">
        <v>1406041</v>
      </c>
      <c r="W29" s="157">
        <v>9697</v>
      </c>
      <c r="X29" s="161">
        <v>2177344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200"/>
      <c r="C30" s="7"/>
      <c r="D30" s="60" t="s">
        <v>44</v>
      </c>
      <c r="E30" s="196">
        <v>42.1</v>
      </c>
      <c r="F30" s="197"/>
      <c r="G30" s="196">
        <v>89.6</v>
      </c>
      <c r="H30" s="197"/>
      <c r="I30" s="196">
        <v>118.6</v>
      </c>
      <c r="J30" s="197"/>
      <c r="K30" s="196">
        <v>86.2</v>
      </c>
      <c r="L30" s="197"/>
      <c r="M30" s="196">
        <v>61.8</v>
      </c>
      <c r="N30" s="197"/>
      <c r="O30" s="196">
        <v>127.8</v>
      </c>
      <c r="P30" s="197"/>
      <c r="Q30" s="196">
        <v>51.7</v>
      </c>
      <c r="R30" s="197"/>
      <c r="S30" s="196">
        <v>169</v>
      </c>
      <c r="T30" s="197"/>
      <c r="U30" s="196">
        <v>75.900000000000006</v>
      </c>
      <c r="V30" s="197"/>
      <c r="W30" s="196">
        <v>101.4</v>
      </c>
      <c r="X30" s="197"/>
      <c r="Y30" s="233">
        <v>68.599999999999994</v>
      </c>
      <c r="Z30" s="234"/>
    </row>
    <row r="31" spans="1:28" ht="18.95" customHeight="1" x14ac:dyDescent="0.15">
      <c r="A31" s="22"/>
      <c r="B31" s="200"/>
      <c r="C31" s="4" t="s">
        <v>45</v>
      </c>
      <c r="D31" s="89" t="s">
        <v>21</v>
      </c>
      <c r="E31" s="94">
        <f>E20-E27</f>
        <v>610</v>
      </c>
      <c r="F31" s="95">
        <f t="shared" ref="F31:Z33" si="5">F20-F27</f>
        <v>141474</v>
      </c>
      <c r="G31" s="96">
        <f t="shared" si="5"/>
        <v>495</v>
      </c>
      <c r="H31" s="97">
        <f t="shared" si="5"/>
        <v>150512</v>
      </c>
      <c r="I31" s="94">
        <f t="shared" si="5"/>
        <v>501</v>
      </c>
      <c r="J31" s="95">
        <f t="shared" si="5"/>
        <v>4667900</v>
      </c>
      <c r="K31" s="96">
        <f t="shared" si="5"/>
        <v>1213</v>
      </c>
      <c r="L31" s="97">
        <f t="shared" si="5"/>
        <v>2469547</v>
      </c>
      <c r="M31" s="94">
        <f t="shared" si="5"/>
        <v>3261</v>
      </c>
      <c r="N31" s="95">
        <f t="shared" si="5"/>
        <v>340122</v>
      </c>
      <c r="O31" s="96">
        <f t="shared" si="5"/>
        <v>374</v>
      </c>
      <c r="P31" s="97">
        <f t="shared" si="5"/>
        <v>43477</v>
      </c>
      <c r="Q31" s="94">
        <f t="shared" si="5"/>
        <v>-391</v>
      </c>
      <c r="R31" s="95">
        <f t="shared" si="5"/>
        <v>15215</v>
      </c>
      <c r="S31" s="96">
        <f t="shared" si="5"/>
        <v>6299</v>
      </c>
      <c r="T31" s="97">
        <f t="shared" si="5"/>
        <v>778378</v>
      </c>
      <c r="U31" s="94">
        <f t="shared" si="5"/>
        <v>391</v>
      </c>
      <c r="V31" s="95">
        <f t="shared" si="5"/>
        <v>402785</v>
      </c>
      <c r="W31" s="96">
        <f t="shared" si="5"/>
        <v>-1855</v>
      </c>
      <c r="X31" s="97">
        <f t="shared" si="5"/>
        <v>-428854</v>
      </c>
      <c r="Y31" s="94">
        <f t="shared" si="5"/>
        <v>27661</v>
      </c>
      <c r="Z31" s="95">
        <f t="shared" si="5"/>
        <v>13126605</v>
      </c>
    </row>
    <row r="32" spans="1:28" ht="18.95" customHeight="1" x14ac:dyDescent="0.15">
      <c r="A32" s="22" t="s">
        <v>46</v>
      </c>
      <c r="B32" s="200"/>
      <c r="C32" s="7"/>
      <c r="D32" s="85" t="s">
        <v>22</v>
      </c>
      <c r="E32" s="98">
        <f t="shared" ref="E32:T33" si="6">E21-E28</f>
        <v>-128</v>
      </c>
      <c r="F32" s="99">
        <f t="shared" si="6"/>
        <v>-38750</v>
      </c>
      <c r="G32" s="100">
        <f t="shared" si="6"/>
        <v>223</v>
      </c>
      <c r="H32" s="101">
        <f t="shared" si="6"/>
        <v>151480</v>
      </c>
      <c r="I32" s="98">
        <f t="shared" si="6"/>
        <v>611</v>
      </c>
      <c r="J32" s="99">
        <f t="shared" si="6"/>
        <v>4359018</v>
      </c>
      <c r="K32" s="100">
        <f t="shared" si="6"/>
        <v>551</v>
      </c>
      <c r="L32" s="101">
        <f t="shared" si="6"/>
        <v>1261450</v>
      </c>
      <c r="M32" s="98">
        <f t="shared" si="6"/>
        <v>2073</v>
      </c>
      <c r="N32" s="99">
        <f t="shared" si="6"/>
        <v>285931</v>
      </c>
      <c r="O32" s="100">
        <f t="shared" si="6"/>
        <v>496</v>
      </c>
      <c r="P32" s="101">
        <f t="shared" si="6"/>
        <v>99033</v>
      </c>
      <c r="Q32" s="98">
        <f t="shared" si="6"/>
        <v>-1120</v>
      </c>
      <c r="R32" s="99">
        <f t="shared" si="6"/>
        <v>7736</v>
      </c>
      <c r="S32" s="100">
        <f t="shared" si="6"/>
        <v>6314</v>
      </c>
      <c r="T32" s="101">
        <f t="shared" si="6"/>
        <v>964920</v>
      </c>
      <c r="U32" s="98">
        <f t="shared" si="5"/>
        <v>-323</v>
      </c>
      <c r="V32" s="99">
        <f t="shared" si="5"/>
        <v>-62499</v>
      </c>
      <c r="W32" s="100">
        <f t="shared" si="5"/>
        <v>-1720</v>
      </c>
      <c r="X32" s="101">
        <f t="shared" si="5"/>
        <v>-360799</v>
      </c>
      <c r="Y32" s="98">
        <f t="shared" si="5"/>
        <v>19975</v>
      </c>
      <c r="Z32" s="99">
        <f t="shared" si="5"/>
        <v>10436749</v>
      </c>
    </row>
    <row r="33" spans="1:38" ht="18.95" customHeight="1" x14ac:dyDescent="0.15">
      <c r="A33" s="22"/>
      <c r="B33" s="200"/>
      <c r="C33" s="7"/>
      <c r="D33" s="85" t="s">
        <v>24</v>
      </c>
      <c r="E33" s="98">
        <f t="shared" si="6"/>
        <v>810</v>
      </c>
      <c r="F33" s="99">
        <f t="shared" si="5"/>
        <v>123187</v>
      </c>
      <c r="G33" s="100">
        <f t="shared" si="5"/>
        <v>328</v>
      </c>
      <c r="H33" s="101">
        <f t="shared" si="5"/>
        <v>127536</v>
      </c>
      <c r="I33" s="98">
        <f t="shared" si="5"/>
        <v>-285</v>
      </c>
      <c r="J33" s="99">
        <f t="shared" si="5"/>
        <v>500930</v>
      </c>
      <c r="K33" s="100">
        <f t="shared" si="5"/>
        <v>3430</v>
      </c>
      <c r="L33" s="101">
        <f t="shared" si="5"/>
        <v>4709292</v>
      </c>
      <c r="M33" s="98">
        <f t="shared" si="5"/>
        <v>3481</v>
      </c>
      <c r="N33" s="99">
        <f t="shared" si="5"/>
        <v>636915</v>
      </c>
      <c r="O33" s="100">
        <f t="shared" si="5"/>
        <v>566</v>
      </c>
      <c r="P33" s="101">
        <f t="shared" si="5"/>
        <v>139422</v>
      </c>
      <c r="Q33" s="98">
        <f t="shared" si="5"/>
        <v>2735</v>
      </c>
      <c r="R33" s="99">
        <f t="shared" si="5"/>
        <v>304035</v>
      </c>
      <c r="S33" s="100">
        <f t="shared" si="5"/>
        <v>1666</v>
      </c>
      <c r="T33" s="101">
        <f t="shared" si="5"/>
        <v>381717</v>
      </c>
      <c r="U33" s="98">
        <f t="shared" si="5"/>
        <v>-214</v>
      </c>
      <c r="V33" s="99">
        <f t="shared" si="5"/>
        <v>-6705</v>
      </c>
      <c r="W33" s="100">
        <f t="shared" si="5"/>
        <v>-1485</v>
      </c>
      <c r="X33" s="101">
        <f t="shared" si="5"/>
        <v>-236238</v>
      </c>
      <c r="Y33" s="98">
        <f t="shared" si="5"/>
        <v>-267</v>
      </c>
      <c r="Z33" s="99">
        <f t="shared" si="5"/>
        <v>6070451</v>
      </c>
    </row>
    <row r="34" spans="1:38" ht="18.95" customHeight="1" thickBot="1" x14ac:dyDescent="0.2">
      <c r="A34" s="22" t="s">
        <v>47</v>
      </c>
      <c r="B34" s="200"/>
      <c r="C34" s="61"/>
      <c r="D34" s="28" t="s">
        <v>44</v>
      </c>
      <c r="E34" s="190">
        <v>87.05268389662028</v>
      </c>
      <c r="F34" s="189"/>
      <c r="G34" s="194">
        <v>56.006240249609988</v>
      </c>
      <c r="H34" s="195"/>
      <c r="I34" s="190">
        <v>114.56217666219581</v>
      </c>
      <c r="J34" s="189"/>
      <c r="K34" s="194">
        <v>31.067961165048541</v>
      </c>
      <c r="L34" s="195"/>
      <c r="M34" s="190">
        <v>60.09323577016454</v>
      </c>
      <c r="N34" s="189"/>
      <c r="O34" s="194">
        <v>110.78748651564186</v>
      </c>
      <c r="P34" s="195"/>
      <c r="Q34" s="190">
        <v>44.466676927812834</v>
      </c>
      <c r="R34" s="189"/>
      <c r="S34" s="194">
        <v>133.80239238956392</v>
      </c>
      <c r="T34" s="195"/>
      <c r="U34" s="190">
        <v>67.037804246504408</v>
      </c>
      <c r="V34" s="189"/>
      <c r="W34" s="194">
        <v>48.559225820403306</v>
      </c>
      <c r="X34" s="195"/>
      <c r="Y34" s="190">
        <v>70.541282564502538</v>
      </c>
      <c r="Z34" s="189"/>
    </row>
    <row r="35" spans="1:38" ht="18.95" customHeight="1" x14ac:dyDescent="0.15">
      <c r="A35" s="22"/>
      <c r="B35" s="200"/>
      <c r="C35" s="7" t="s">
        <v>48</v>
      </c>
      <c r="D35" s="62" t="s">
        <v>21</v>
      </c>
      <c r="E35" s="63">
        <f t="shared" ref="E35:Z37" si="7">E20/E27*100</f>
        <v>150.66445182724252</v>
      </c>
      <c r="F35" s="64">
        <f t="shared" si="7"/>
        <v>253.65249690466362</v>
      </c>
      <c r="G35" s="65">
        <f t="shared" si="7"/>
        <v>162.73764258555133</v>
      </c>
      <c r="H35" s="66">
        <f t="shared" si="7"/>
        <v>160.75965718945409</v>
      </c>
      <c r="I35" s="63">
        <f t="shared" si="7"/>
        <v>119.13674560733385</v>
      </c>
      <c r="J35" s="64">
        <f t="shared" si="7"/>
        <v>467.81763167018624</v>
      </c>
      <c r="K35" s="65">
        <f t="shared" si="7"/>
        <v>228.76857749469215</v>
      </c>
      <c r="L35" s="66">
        <f t="shared" si="7"/>
        <v>216.62835013813785</v>
      </c>
      <c r="M35" s="63">
        <f t="shared" si="7"/>
        <v>143.97842211732973</v>
      </c>
      <c r="N35" s="64">
        <f t="shared" si="7"/>
        <v>121.80689992107452</v>
      </c>
      <c r="O35" s="65">
        <f t="shared" si="7"/>
        <v>107.28760717069368</v>
      </c>
      <c r="P35" s="66">
        <f t="shared" si="7"/>
        <v>102.44921803262619</v>
      </c>
      <c r="Q35" s="63">
        <f t="shared" si="7"/>
        <v>98.684785899290247</v>
      </c>
      <c r="R35" s="64">
        <f t="shared" si="7"/>
        <v>100.25810152966082</v>
      </c>
      <c r="S35" s="65">
        <f t="shared" si="7"/>
        <v>113.1193635057172</v>
      </c>
      <c r="T35" s="66">
        <f t="shared" si="7"/>
        <v>107.02693230978923</v>
      </c>
      <c r="U35" s="63">
        <f t="shared" si="7"/>
        <v>110.39617123105556</v>
      </c>
      <c r="V35" s="64">
        <f t="shared" si="7"/>
        <v>146.97009451509268</v>
      </c>
      <c r="W35" s="65">
        <f t="shared" si="7"/>
        <v>81.121514349684503</v>
      </c>
      <c r="X35" s="66">
        <f t="shared" si="7"/>
        <v>78.851955701214976</v>
      </c>
      <c r="Y35" s="63">
        <f t="shared" si="7"/>
        <v>129.85021474974641</v>
      </c>
      <c r="Z35" s="64">
        <f t="shared" si="7"/>
        <v>158.67283130608661</v>
      </c>
    </row>
    <row r="36" spans="1:38" ht="18.95" customHeight="1" x14ac:dyDescent="0.15">
      <c r="A36" s="22" t="s">
        <v>49</v>
      </c>
      <c r="B36" s="200"/>
      <c r="C36" s="7" t="s">
        <v>62</v>
      </c>
      <c r="D36" s="60" t="s">
        <v>22</v>
      </c>
      <c r="E36" s="67">
        <f t="shared" si="7"/>
        <v>90.404797601199405</v>
      </c>
      <c r="F36" s="68">
        <f t="shared" si="7"/>
        <v>72.996327500540076</v>
      </c>
      <c r="G36" s="69">
        <f t="shared" si="7"/>
        <v>121.90569744597251</v>
      </c>
      <c r="H36" s="70">
        <f t="shared" si="7"/>
        <v>165.51053064048781</v>
      </c>
      <c r="I36" s="67">
        <f t="shared" si="7"/>
        <v>124.14065586724614</v>
      </c>
      <c r="J36" s="68">
        <f t="shared" si="7"/>
        <v>432.0336922542549</v>
      </c>
      <c r="K36" s="69">
        <f t="shared" si="7"/>
        <v>171.09677419354838</v>
      </c>
      <c r="L36" s="70">
        <f t="shared" si="7"/>
        <v>175.59241876564042</v>
      </c>
      <c r="M36" s="67">
        <f t="shared" si="7"/>
        <v>130.08271658685243</v>
      </c>
      <c r="N36" s="68">
        <f t="shared" si="7"/>
        <v>119.32859510746859</v>
      </c>
      <c r="O36" s="69">
        <f t="shared" si="7"/>
        <v>110.24370095002065</v>
      </c>
      <c r="P36" s="70">
        <f t="shared" si="7"/>
        <v>105.97141189494781</v>
      </c>
      <c r="Q36" s="67">
        <f t="shared" si="7"/>
        <v>96.246145595924375</v>
      </c>
      <c r="R36" s="68">
        <f t="shared" si="7"/>
        <v>100.12536768822858</v>
      </c>
      <c r="S36" s="69">
        <f t="shared" si="7"/>
        <v>113.66548350792138</v>
      </c>
      <c r="T36" s="70">
        <f t="shared" si="7"/>
        <v>109.0302267214677</v>
      </c>
      <c r="U36" s="67">
        <f t="shared" si="7"/>
        <v>91.647271786914914</v>
      </c>
      <c r="V36" s="68">
        <f t="shared" si="7"/>
        <v>92.957017964962574</v>
      </c>
      <c r="W36" s="69">
        <f t="shared" si="7"/>
        <v>81.588524941126096</v>
      </c>
      <c r="X36" s="70">
        <f t="shared" si="7"/>
        <v>81.142935689288237</v>
      </c>
      <c r="Y36" s="67">
        <f t="shared" si="7"/>
        <v>121.33124025544093</v>
      </c>
      <c r="Z36" s="68">
        <f t="shared" si="7"/>
        <v>146.63078968775741</v>
      </c>
    </row>
    <row r="37" spans="1:38" ht="18.95" customHeight="1" thickBot="1" x14ac:dyDescent="0.2">
      <c r="A37" s="22"/>
      <c r="B37" s="201"/>
      <c r="C37" s="61"/>
      <c r="D37" s="47" t="s">
        <v>24</v>
      </c>
      <c r="E37" s="71">
        <f t="shared" si="7"/>
        <v>127.44832260250763</v>
      </c>
      <c r="F37" s="72">
        <f t="shared" si="7"/>
        <v>119.577731159213</v>
      </c>
      <c r="G37" s="73">
        <f t="shared" si="7"/>
        <v>136.68903803131991</v>
      </c>
      <c r="H37" s="74">
        <f t="shared" si="7"/>
        <v>131.78807947019868</v>
      </c>
      <c r="I37" s="71">
        <f t="shared" si="7"/>
        <v>87.12737127371274</v>
      </c>
      <c r="J37" s="72">
        <f t="shared" si="7"/>
        <v>131.75272265350404</v>
      </c>
      <c r="K37" s="73">
        <f t="shared" si="7"/>
        <v>417.88693234476364</v>
      </c>
      <c r="L37" s="74">
        <f t="shared" si="7"/>
        <v>342.52024138254228</v>
      </c>
      <c r="M37" s="71">
        <f t="shared" si="7"/>
        <v>129.41275876637093</v>
      </c>
      <c r="N37" s="72">
        <f t="shared" si="7"/>
        <v>125.09379911328664</v>
      </c>
      <c r="O37" s="73">
        <f t="shared" si="7"/>
        <v>113.98221343873519</v>
      </c>
      <c r="P37" s="74">
        <f t="shared" si="7"/>
        <v>111.91015996733339</v>
      </c>
      <c r="Q37" s="71">
        <f t="shared" si="7"/>
        <v>104.7533803747089</v>
      </c>
      <c r="R37" s="72">
        <f t="shared" si="7"/>
        <v>103.0621861431683</v>
      </c>
      <c r="S37" s="73">
        <f t="shared" si="7"/>
        <v>105.78954684459272</v>
      </c>
      <c r="T37" s="74">
        <f t="shared" si="7"/>
        <v>115.42305241624469</v>
      </c>
      <c r="U37" s="71">
        <f t="shared" si="7"/>
        <v>95.696762517595019</v>
      </c>
      <c r="V37" s="72">
        <f t="shared" si="7"/>
        <v>99.523129126391055</v>
      </c>
      <c r="W37" s="73">
        <f t="shared" si="7"/>
        <v>84.68598535629576</v>
      </c>
      <c r="X37" s="74">
        <f t="shared" si="7"/>
        <v>89.150175626818722</v>
      </c>
      <c r="Y37" s="71">
        <f t="shared" si="7"/>
        <v>99.802666587831851</v>
      </c>
      <c r="Z37" s="72">
        <f t="shared" si="7"/>
        <v>124.42318296770884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1" t="s">
        <v>51</v>
      </c>
      <c r="C39" s="12" t="s">
        <v>43</v>
      </c>
      <c r="D39" s="90" t="s">
        <v>21</v>
      </c>
      <c r="E39" s="13">
        <f>+'(令和4年3月) '!E20</f>
        <v>1734</v>
      </c>
      <c r="F39" s="14">
        <f>+'(令和4年3月) '!F20</f>
        <v>239031</v>
      </c>
      <c r="G39" s="13">
        <f>+'(令和4年3月) '!G20</f>
        <v>1037</v>
      </c>
      <c r="H39" s="14">
        <f>+'(令和4年3月) '!H20</f>
        <v>352921</v>
      </c>
      <c r="I39" s="13">
        <f>+'(令和4年3月) '!I20</f>
        <v>2934</v>
      </c>
      <c r="J39" s="14">
        <f>+'(令和4年3月) '!J20</f>
        <v>5848721</v>
      </c>
      <c r="K39" s="13">
        <f>+'(令和4年3月) '!K20</f>
        <v>1692</v>
      </c>
      <c r="L39" s="14">
        <f>+'(令和4年3月) '!L20</f>
        <v>3436378</v>
      </c>
      <c r="M39" s="13">
        <f>+'(令和4年3月) '!M20</f>
        <v>8675</v>
      </c>
      <c r="N39" s="14">
        <f>+'(令和4年3月) '!N20</f>
        <v>2095663</v>
      </c>
      <c r="O39" s="13">
        <f>+'(令和4年3月) '!O20</f>
        <v>4994</v>
      </c>
      <c r="P39" s="14">
        <f>+'(令和4年3月) '!P20</f>
        <v>1614810</v>
      </c>
      <c r="Q39" s="13">
        <f>+'(令和4年3月) '!Q20</f>
        <v>29495</v>
      </c>
      <c r="R39" s="14">
        <f>+'(令和4年3月) '!R20</f>
        <v>5886224</v>
      </c>
      <c r="S39" s="25">
        <f>+'(令和4年3月) '!S20</f>
        <v>48976</v>
      </c>
      <c r="T39" s="26">
        <f>+'(令和4年3月) '!T20</f>
        <v>10337793</v>
      </c>
      <c r="U39" s="13">
        <f>+'(令和4年3月) '!U20</f>
        <v>4984</v>
      </c>
      <c r="V39" s="14">
        <f>+'(令和4年3月) '!V20</f>
        <v>1531048</v>
      </c>
      <c r="W39" s="13">
        <f>+'(令和4年3月) '!W20</f>
        <v>8839</v>
      </c>
      <c r="X39" s="14">
        <f>+'(令和4年3月) '!X20</f>
        <v>1892756</v>
      </c>
      <c r="Y39" s="55">
        <f>+'(令和4年3月) '!Y20</f>
        <v>113360</v>
      </c>
      <c r="Z39" s="56">
        <f>+'(令和4年3月) '!Z20</f>
        <v>33235345</v>
      </c>
    </row>
    <row r="40" spans="1:38" ht="18.95" customHeight="1" x14ac:dyDescent="0.15">
      <c r="A40" s="22"/>
      <c r="B40" s="192"/>
      <c r="C40" s="22"/>
      <c r="D40" s="86" t="s">
        <v>22</v>
      </c>
      <c r="E40" s="27">
        <f>+'(令和4年3月) '!E21</f>
        <v>995</v>
      </c>
      <c r="F40" s="21">
        <f>+'(令和4年3月) '!F21</f>
        <v>91440</v>
      </c>
      <c r="G40" s="27">
        <f>+'(令和4年3月) '!G21</f>
        <v>923</v>
      </c>
      <c r="H40" s="21">
        <f>+'(令和4年3月) '!H21</f>
        <v>316405</v>
      </c>
      <c r="I40" s="27">
        <f>+'(令和4年3月) '!I21</f>
        <v>3224</v>
      </c>
      <c r="J40" s="21">
        <f>+'(令和4年3月) '!J21</f>
        <v>5874108</v>
      </c>
      <c r="K40" s="27">
        <f>+'(令和4年3月) '!K21</f>
        <v>811</v>
      </c>
      <c r="L40" s="21">
        <f>+'(令和4年3月) '!L21</f>
        <v>1971094</v>
      </c>
      <c r="M40" s="27">
        <f>+'(令和4年3月) '!M21</f>
        <v>9857</v>
      </c>
      <c r="N40" s="21">
        <f>+'(令和4年3月) '!N21</f>
        <v>1929725</v>
      </c>
      <c r="O40" s="27">
        <f>+'(令和4年3月) '!O21</f>
        <v>5091</v>
      </c>
      <c r="P40" s="21">
        <f>+'(令和4年3月) '!P21</f>
        <v>1630821</v>
      </c>
      <c r="Q40" s="27">
        <f>+'(令和4年3月) '!Q21</f>
        <v>30743</v>
      </c>
      <c r="R40" s="21">
        <f>+'(令和4年3月) '!R21</f>
        <v>6127578</v>
      </c>
      <c r="S40" s="25">
        <f>+'(令和4年3月) '!S21</f>
        <v>48697</v>
      </c>
      <c r="T40" s="26">
        <f>+'(令和4年3月) '!T21</f>
        <v>10254929</v>
      </c>
      <c r="U40" s="27">
        <f>+'(令和4年3月) '!U21</f>
        <v>4316</v>
      </c>
      <c r="V40" s="21">
        <f>+'(令和4年3月) '!V21</f>
        <v>1674858</v>
      </c>
      <c r="W40" s="27">
        <f>+'(令和4年3月) '!W21</f>
        <v>9372</v>
      </c>
      <c r="X40" s="21">
        <f>+'(令和4年3月) '!X21</f>
        <v>1925560</v>
      </c>
      <c r="Y40" s="58">
        <f>+'(令和4年3月) '!Y21</f>
        <v>114029</v>
      </c>
      <c r="Z40" s="59">
        <f>+'(令和4年3月) '!Z21</f>
        <v>31796518</v>
      </c>
    </row>
    <row r="41" spans="1:38" ht="18.95" customHeight="1" x14ac:dyDescent="0.15">
      <c r="A41" s="22" t="s">
        <v>52</v>
      </c>
      <c r="B41" s="192"/>
      <c r="C41" s="22"/>
      <c r="D41" s="86" t="s">
        <v>24</v>
      </c>
      <c r="E41" s="27">
        <f>+'(令和4年3月) '!E22</f>
        <v>3153</v>
      </c>
      <c r="F41" s="21">
        <f>+'(令和4年3月) '!F22</f>
        <v>623608</v>
      </c>
      <c r="G41" s="27">
        <f>+'(令和4年3月) '!G22</f>
        <v>1179</v>
      </c>
      <c r="H41" s="21">
        <f>+'(令和4年3月) '!H22</f>
        <v>513224</v>
      </c>
      <c r="I41" s="27">
        <f>+'(令和4年3月) '!I22</f>
        <v>1849</v>
      </c>
      <c r="J41" s="21">
        <f>+'(令和4年3月) '!J22</f>
        <v>1783704</v>
      </c>
      <c r="K41" s="27">
        <f>+'(令和4年3月) '!K22</f>
        <v>3680</v>
      </c>
      <c r="L41" s="21">
        <f>+'(令和4年3月) '!L22</f>
        <v>4994311</v>
      </c>
      <c r="M41" s="27">
        <f>+'(令和4年3月) '!M22</f>
        <v>13642.1</v>
      </c>
      <c r="N41" s="21">
        <f>+'(令和4年3月) '!N22</f>
        <v>3043285</v>
      </c>
      <c r="O41" s="27">
        <f>+'(令和4年3月) '!O22</f>
        <v>4439</v>
      </c>
      <c r="P41" s="21">
        <f>+'(令和4年3月) '!P22</f>
        <v>1248308</v>
      </c>
      <c r="Q41" s="27">
        <f>+'(令和4年3月) '!Q22</f>
        <v>58185</v>
      </c>
      <c r="R41" s="21">
        <f>+'(令和4年3月) '!R22</f>
        <v>10166948</v>
      </c>
      <c r="S41" s="25">
        <f>+'(令和4年3月) '!S22</f>
        <v>28648</v>
      </c>
      <c r="T41" s="26">
        <f>+'(令和4年3月) '!T22</f>
        <v>2651615</v>
      </c>
      <c r="U41" s="27">
        <f>+'(令和4年3月) '!U22</f>
        <v>4305</v>
      </c>
      <c r="V41" s="21">
        <f>+'(令和4年3月) '!V22</f>
        <v>977801</v>
      </c>
      <c r="W41" s="27">
        <f>+'(令和4年3月) '!W22</f>
        <v>7828</v>
      </c>
      <c r="X41" s="21">
        <f>+'(令和4年3月) '!X22</f>
        <v>1869869</v>
      </c>
      <c r="Y41" s="58">
        <f>+'(令和4年3月) '!Y22</f>
        <v>126908.1</v>
      </c>
      <c r="Z41" s="59">
        <f>+'(令和4年3月) '!Z22</f>
        <v>27872673</v>
      </c>
    </row>
    <row r="42" spans="1:38" ht="18.95" customHeight="1" thickBot="1" x14ac:dyDescent="0.2">
      <c r="A42" s="22"/>
      <c r="B42" s="192"/>
      <c r="C42" s="22"/>
      <c r="D42" s="93" t="s">
        <v>44</v>
      </c>
      <c r="E42" s="188">
        <f>+(E39+E40)/(E41+'(令和4年3月) '!E41)*100</f>
        <v>42.774294670846395</v>
      </c>
      <c r="F42" s="189" t="e">
        <f>+#REF!</f>
        <v>#REF!</v>
      </c>
      <c r="G42" s="188">
        <f>+(G39+G40)/(G41+'(令和4年3月) '!G41)*100</f>
        <v>89.538602101416174</v>
      </c>
      <c r="H42" s="189" t="e">
        <f>+#REF!</f>
        <v>#REF!</v>
      </c>
      <c r="I42" s="188">
        <f>+(I39+I40)/(I41+'(令和4年3月) '!I41)*100</f>
        <v>150.45199120449547</v>
      </c>
      <c r="J42" s="189" t="e">
        <f>+#REF!</f>
        <v>#REF!</v>
      </c>
      <c r="K42" s="188">
        <f>+(K39+K40)/(K41+'(令和4年3月) '!K41)*100</f>
        <v>53.758591065292094</v>
      </c>
      <c r="L42" s="189" t="e">
        <f>+#REF!</f>
        <v>#REF!</v>
      </c>
      <c r="M42" s="231">
        <f>+(M39+M40)/(M41+'(令和4年3月) '!M41)*100</f>
        <v>70.194044945096991</v>
      </c>
      <c r="N42" s="232" t="e">
        <f>+#REF!</f>
        <v>#REF!</v>
      </c>
      <c r="O42" s="188">
        <f>+(O39+O40)/(O41+'(令和4年3月) '!O41)*100</f>
        <v>124.30666831011956</v>
      </c>
      <c r="P42" s="189" t="e">
        <f>+#REF!</f>
        <v>#REF!</v>
      </c>
      <c r="Q42" s="188">
        <f>+(Q39+Q40)/(Q41+'(令和4年3月) '!Q41)*100</f>
        <v>52.433302868085477</v>
      </c>
      <c r="R42" s="189" t="e">
        <f>+#REF!</f>
        <v>#REF!</v>
      </c>
      <c r="S42" s="188">
        <f>+(S39+S40)/(S41+'(令和4年3月) '!S41)*100</f>
        <v>178.10214985138856</v>
      </c>
      <c r="T42" s="189" t="e">
        <f>+#REF!</f>
        <v>#REF!</v>
      </c>
      <c r="U42" s="188">
        <f>+(U39+U40)/(U41+'(令和4年3月) '!U41)*100</f>
        <v>87.976539589442808</v>
      </c>
      <c r="V42" s="189" t="e">
        <f>+#REF!</f>
        <v>#REF!</v>
      </c>
      <c r="W42" s="188">
        <f>+(W39+W40)/(W41+'(令和4年3月) '!W41)*100</f>
        <v>108.45691144065273</v>
      </c>
      <c r="X42" s="189" t="e">
        <f>+#REF!</f>
        <v>#REF!</v>
      </c>
      <c r="Y42" s="188">
        <f>+(Y39+Y40)/(Y41+'(令和4年3月) '!Y41)*100</f>
        <v>87.920207585244</v>
      </c>
      <c r="Z42" s="189" t="e">
        <f>+#REF!</f>
        <v>#REF!</v>
      </c>
    </row>
    <row r="43" spans="1:38" ht="18.95" customHeight="1" x14ac:dyDescent="0.15">
      <c r="A43" s="22"/>
      <c r="B43" s="192"/>
      <c r="C43" s="12" t="s">
        <v>45</v>
      </c>
      <c r="D43" s="90" t="s">
        <v>21</v>
      </c>
      <c r="E43" s="94">
        <f t="shared" ref="E43:Z46" si="8">E20-E39</f>
        <v>80</v>
      </c>
      <c r="F43" s="97">
        <f t="shared" si="8"/>
        <v>-5483</v>
      </c>
      <c r="G43" s="94">
        <f t="shared" si="8"/>
        <v>247</v>
      </c>
      <c r="H43" s="95">
        <f t="shared" si="8"/>
        <v>45308</v>
      </c>
      <c r="I43" s="96">
        <f t="shared" si="8"/>
        <v>185</v>
      </c>
      <c r="J43" s="97">
        <f t="shared" si="8"/>
        <v>88259</v>
      </c>
      <c r="K43" s="94">
        <f t="shared" si="8"/>
        <v>463</v>
      </c>
      <c r="L43" s="95">
        <f t="shared" si="8"/>
        <v>1150619</v>
      </c>
      <c r="M43" s="96">
        <f t="shared" si="8"/>
        <v>2001</v>
      </c>
      <c r="N43" s="97">
        <f t="shared" si="8"/>
        <v>-195842</v>
      </c>
      <c r="O43" s="94">
        <f t="shared" si="8"/>
        <v>512</v>
      </c>
      <c r="P43" s="95">
        <f t="shared" si="8"/>
        <v>203805</v>
      </c>
      <c r="Q43" s="96">
        <f t="shared" si="8"/>
        <v>-157</v>
      </c>
      <c r="R43" s="97">
        <f t="shared" si="8"/>
        <v>23958</v>
      </c>
      <c r="S43" s="94">
        <f t="shared" si="8"/>
        <v>5336</v>
      </c>
      <c r="T43" s="95">
        <f t="shared" si="8"/>
        <v>1517652</v>
      </c>
      <c r="U43" s="96">
        <f t="shared" si="8"/>
        <v>-832</v>
      </c>
      <c r="V43" s="97">
        <f t="shared" si="8"/>
        <v>-270728</v>
      </c>
      <c r="W43" s="94">
        <f t="shared" si="8"/>
        <v>-868</v>
      </c>
      <c r="X43" s="95">
        <f t="shared" si="8"/>
        <v>-293744</v>
      </c>
      <c r="Y43" s="94">
        <f t="shared" si="8"/>
        <v>6967</v>
      </c>
      <c r="Z43" s="95">
        <f t="shared" si="8"/>
        <v>2263804</v>
      </c>
    </row>
    <row r="44" spans="1:38" ht="18.95" customHeight="1" x14ac:dyDescent="0.15">
      <c r="A44" s="22"/>
      <c r="B44" s="192"/>
      <c r="C44" s="22"/>
      <c r="D44" s="86" t="s">
        <v>22</v>
      </c>
      <c r="E44" s="98">
        <f t="shared" si="8"/>
        <v>211</v>
      </c>
      <c r="F44" s="101">
        <f t="shared" si="8"/>
        <v>13309</v>
      </c>
      <c r="G44" s="98">
        <f t="shared" si="8"/>
        <v>318</v>
      </c>
      <c r="H44" s="99">
        <f t="shared" si="8"/>
        <v>66305</v>
      </c>
      <c r="I44" s="100">
        <f t="shared" si="8"/>
        <v>-82</v>
      </c>
      <c r="J44" s="101">
        <f t="shared" si="8"/>
        <v>-202266</v>
      </c>
      <c r="K44" s="98">
        <f t="shared" si="8"/>
        <v>515</v>
      </c>
      <c r="L44" s="99">
        <f t="shared" si="8"/>
        <v>959108</v>
      </c>
      <c r="M44" s="100">
        <f t="shared" si="8"/>
        <v>-893</v>
      </c>
      <c r="N44" s="101">
        <f t="shared" si="8"/>
        <v>-164478</v>
      </c>
      <c r="O44" s="98">
        <f t="shared" si="8"/>
        <v>247</v>
      </c>
      <c r="P44" s="99">
        <f t="shared" si="8"/>
        <v>126664</v>
      </c>
      <c r="Q44" s="100">
        <f t="shared" si="8"/>
        <v>-2027</v>
      </c>
      <c r="R44" s="101">
        <f t="shared" si="8"/>
        <v>50807</v>
      </c>
      <c r="S44" s="98">
        <f t="shared" si="8"/>
        <v>3821</v>
      </c>
      <c r="T44" s="99">
        <f t="shared" si="8"/>
        <v>1395437</v>
      </c>
      <c r="U44" s="100">
        <f t="shared" si="8"/>
        <v>-772</v>
      </c>
      <c r="V44" s="101">
        <f t="shared" si="8"/>
        <v>-849963</v>
      </c>
      <c r="W44" s="98">
        <f t="shared" si="8"/>
        <v>-1750</v>
      </c>
      <c r="X44" s="99">
        <f t="shared" si="8"/>
        <v>-373023</v>
      </c>
      <c r="Y44" s="98">
        <f t="shared" si="8"/>
        <v>-412</v>
      </c>
      <c r="Z44" s="99">
        <f t="shared" si="8"/>
        <v>1021900</v>
      </c>
    </row>
    <row r="45" spans="1:38" ht="18.95" customHeight="1" x14ac:dyDescent="0.15">
      <c r="A45" s="22"/>
      <c r="B45" s="192"/>
      <c r="C45" s="22"/>
      <c r="D45" s="86" t="s">
        <v>24</v>
      </c>
      <c r="E45" s="98">
        <f t="shared" si="8"/>
        <v>608</v>
      </c>
      <c r="F45" s="101">
        <f t="shared" si="8"/>
        <v>128799</v>
      </c>
      <c r="G45" s="98">
        <f t="shared" si="8"/>
        <v>43</v>
      </c>
      <c r="H45" s="99">
        <f t="shared" si="8"/>
        <v>15519</v>
      </c>
      <c r="I45" s="100">
        <f t="shared" si="8"/>
        <v>80</v>
      </c>
      <c r="J45" s="101">
        <f t="shared" si="8"/>
        <v>294823</v>
      </c>
      <c r="K45" s="98">
        <f t="shared" si="8"/>
        <v>829</v>
      </c>
      <c r="L45" s="99">
        <f t="shared" si="8"/>
        <v>1656795</v>
      </c>
      <c r="M45" s="100">
        <f t="shared" si="8"/>
        <v>1673.8999999999996</v>
      </c>
      <c r="N45" s="101">
        <f t="shared" si="8"/>
        <v>131767</v>
      </c>
      <c r="O45" s="98">
        <f t="shared" si="8"/>
        <v>175</v>
      </c>
      <c r="P45" s="99">
        <f t="shared" si="8"/>
        <v>61728</v>
      </c>
      <c r="Q45" s="100">
        <f t="shared" si="8"/>
        <v>2088</v>
      </c>
      <c r="R45" s="101">
        <f t="shared" si="8"/>
        <v>65778</v>
      </c>
      <c r="S45" s="98">
        <f t="shared" si="8"/>
        <v>1794</v>
      </c>
      <c r="T45" s="99">
        <f t="shared" si="8"/>
        <v>205079</v>
      </c>
      <c r="U45" s="100">
        <f t="shared" si="8"/>
        <v>454</v>
      </c>
      <c r="V45" s="101">
        <f t="shared" si="8"/>
        <v>421535</v>
      </c>
      <c r="W45" s="98">
        <f t="shared" si="8"/>
        <v>384</v>
      </c>
      <c r="X45" s="99">
        <f t="shared" si="8"/>
        <v>71237</v>
      </c>
      <c r="Y45" s="98">
        <f t="shared" si="8"/>
        <v>8128.8999999999942</v>
      </c>
      <c r="Z45" s="99">
        <f t="shared" si="8"/>
        <v>3053060</v>
      </c>
    </row>
    <row r="46" spans="1:38" ht="18.95" customHeight="1" thickBot="1" x14ac:dyDescent="0.2">
      <c r="A46" s="22"/>
      <c r="B46" s="192"/>
      <c r="C46" s="46"/>
      <c r="D46" s="93" t="s">
        <v>44</v>
      </c>
      <c r="E46" s="188">
        <f>E23-E42</f>
        <v>0.90519621720682863</v>
      </c>
      <c r="F46" s="189"/>
      <c r="G46" s="188">
        <f>G23-G42</f>
        <v>15.625912684089869</v>
      </c>
      <c r="H46" s="189"/>
      <c r="I46" s="188">
        <f>I23-I42</f>
        <v>15.270613348177903</v>
      </c>
      <c r="J46" s="189"/>
      <c r="K46" s="188">
        <f>K23-K42</f>
        <v>-11.250348300607762</v>
      </c>
      <c r="L46" s="189"/>
      <c r="M46" s="188">
        <f>M23-M42</f>
        <v>-2.3719157308184293</v>
      </c>
      <c r="N46" s="189"/>
      <c r="O46" s="188">
        <f t="shared" si="8"/>
        <v>-4.5231711268654067</v>
      </c>
      <c r="P46" s="189"/>
      <c r="Q46" s="188">
        <f t="shared" si="8"/>
        <v>-3.4252156135311225</v>
      </c>
      <c r="R46" s="189"/>
      <c r="S46" s="188">
        <f t="shared" si="8"/>
        <v>2.6898623334142826</v>
      </c>
      <c r="T46" s="189"/>
      <c r="U46" s="188">
        <f t="shared" si="8"/>
        <v>-3.0692139054180956</v>
      </c>
      <c r="V46" s="189"/>
      <c r="W46" s="188">
        <f t="shared" si="8"/>
        <v>-11.243694483046752</v>
      </c>
      <c r="X46" s="189"/>
      <c r="Y46" s="188">
        <f t="shared" si="8"/>
        <v>1.3901097293383344</v>
      </c>
      <c r="Z46" s="189"/>
      <c r="AA46" s="186"/>
      <c r="AB46" s="187"/>
      <c r="AC46" s="186"/>
      <c r="AD46" s="187"/>
      <c r="AE46" s="186"/>
      <c r="AF46" s="187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192"/>
      <c r="C47" s="22" t="s">
        <v>48</v>
      </c>
      <c r="D47" s="54" t="s">
        <v>21</v>
      </c>
      <c r="E47" s="75">
        <f t="shared" ref="E47:Z49" si="9">E20/E39*100</f>
        <v>104.61361014994233</v>
      </c>
      <c r="F47" s="76">
        <f t="shared" si="9"/>
        <v>97.706155268563492</v>
      </c>
      <c r="G47" s="75">
        <f t="shared" si="9"/>
        <v>123.81870781099325</v>
      </c>
      <c r="H47" s="77">
        <f t="shared" si="9"/>
        <v>112.83800057236606</v>
      </c>
      <c r="I47" s="78">
        <f t="shared" si="9"/>
        <v>106.30538513974098</v>
      </c>
      <c r="J47" s="76">
        <f t="shared" si="9"/>
        <v>101.50903077784015</v>
      </c>
      <c r="K47" s="75">
        <f t="shared" si="9"/>
        <v>127.36406619385343</v>
      </c>
      <c r="L47" s="77">
        <f t="shared" si="9"/>
        <v>133.48348173571128</v>
      </c>
      <c r="M47" s="78">
        <f t="shared" si="9"/>
        <v>123.06628242074929</v>
      </c>
      <c r="N47" s="76">
        <f t="shared" si="9"/>
        <v>90.654890600253964</v>
      </c>
      <c r="O47" s="75">
        <f t="shared" si="9"/>
        <v>110.252302763316</v>
      </c>
      <c r="P47" s="77">
        <f t="shared" si="9"/>
        <v>112.62098946625298</v>
      </c>
      <c r="Q47" s="78">
        <f t="shared" si="9"/>
        <v>99.467706390913719</v>
      </c>
      <c r="R47" s="76">
        <f t="shared" si="9"/>
        <v>100.40701814949617</v>
      </c>
      <c r="S47" s="75">
        <f t="shared" si="9"/>
        <v>110.89513230970272</v>
      </c>
      <c r="T47" s="77">
        <f t="shared" si="9"/>
        <v>114.68061896770423</v>
      </c>
      <c r="U47" s="78">
        <f t="shared" si="9"/>
        <v>83.306581059390055</v>
      </c>
      <c r="V47" s="76">
        <f t="shared" si="9"/>
        <v>82.317471431333317</v>
      </c>
      <c r="W47" s="75">
        <f t="shared" si="9"/>
        <v>90.179884602330588</v>
      </c>
      <c r="X47" s="77">
        <f t="shared" si="9"/>
        <v>84.480619794627515</v>
      </c>
      <c r="Y47" s="75">
        <f t="shared" si="9"/>
        <v>106.14590684544814</v>
      </c>
      <c r="Z47" s="77">
        <f t="shared" si="9"/>
        <v>106.81143523559031</v>
      </c>
    </row>
    <row r="48" spans="1:38" ht="18.95" customHeight="1" x14ac:dyDescent="0.15">
      <c r="A48" s="22"/>
      <c r="B48" s="192"/>
      <c r="C48" s="22"/>
      <c r="D48" s="57" t="s">
        <v>22</v>
      </c>
      <c r="E48" s="67">
        <f t="shared" si="9"/>
        <v>121.20603015075378</v>
      </c>
      <c r="F48" s="70">
        <f t="shared" si="9"/>
        <v>114.55489938757654</v>
      </c>
      <c r="G48" s="67">
        <f t="shared" si="9"/>
        <v>134.45287107258937</v>
      </c>
      <c r="H48" s="68">
        <f t="shared" si="9"/>
        <v>120.95573710908486</v>
      </c>
      <c r="I48" s="69">
        <f t="shared" si="9"/>
        <v>97.456575682382123</v>
      </c>
      <c r="J48" s="70">
        <f t="shared" si="9"/>
        <v>96.556651665240068</v>
      </c>
      <c r="K48" s="67">
        <f t="shared" si="9"/>
        <v>163.50184956843404</v>
      </c>
      <c r="L48" s="68">
        <f t="shared" si="9"/>
        <v>148.65866366596418</v>
      </c>
      <c r="M48" s="69">
        <f t="shared" si="9"/>
        <v>90.940448412295822</v>
      </c>
      <c r="N48" s="70">
        <f t="shared" si="9"/>
        <v>91.476609361437511</v>
      </c>
      <c r="O48" s="67">
        <f t="shared" si="9"/>
        <v>104.85169907680221</v>
      </c>
      <c r="P48" s="68">
        <f t="shared" si="9"/>
        <v>107.76688551349289</v>
      </c>
      <c r="Q48" s="69">
        <f t="shared" si="9"/>
        <v>93.406629151351524</v>
      </c>
      <c r="R48" s="70">
        <f t="shared" si="9"/>
        <v>100.8291530519889</v>
      </c>
      <c r="S48" s="67">
        <f t="shared" si="9"/>
        <v>107.84647924923507</v>
      </c>
      <c r="T48" s="68">
        <f t="shared" si="9"/>
        <v>113.60747597569909</v>
      </c>
      <c r="U48" s="69">
        <f t="shared" si="9"/>
        <v>82.113067655236321</v>
      </c>
      <c r="V48" s="70">
        <f t="shared" si="9"/>
        <v>49.251638049315225</v>
      </c>
      <c r="W48" s="67">
        <f t="shared" si="9"/>
        <v>81.327358087921468</v>
      </c>
      <c r="X48" s="68">
        <f t="shared" si="9"/>
        <v>80.627817362221904</v>
      </c>
      <c r="Y48" s="67">
        <f t="shared" si="9"/>
        <v>99.638688403827089</v>
      </c>
      <c r="Z48" s="68">
        <f t="shared" si="9"/>
        <v>103.21387392166652</v>
      </c>
    </row>
    <row r="49" spans="1:26" ht="18.95" customHeight="1" thickBot="1" x14ac:dyDescent="0.2">
      <c r="A49" s="46"/>
      <c r="B49" s="193"/>
      <c r="C49" s="46"/>
      <c r="D49" s="47" t="s">
        <v>24</v>
      </c>
      <c r="E49" s="71">
        <f t="shared" si="9"/>
        <v>119.28322232794164</v>
      </c>
      <c r="F49" s="74">
        <f t="shared" si="9"/>
        <v>120.65384023296686</v>
      </c>
      <c r="G49" s="71">
        <f t="shared" si="9"/>
        <v>103.64715860899068</v>
      </c>
      <c r="H49" s="72">
        <f t="shared" si="9"/>
        <v>103.02382585381822</v>
      </c>
      <c r="I49" s="73">
        <f t="shared" si="9"/>
        <v>104.32666306111412</v>
      </c>
      <c r="J49" s="74">
        <f t="shared" si="9"/>
        <v>116.52869534407053</v>
      </c>
      <c r="K49" s="71">
        <f t="shared" si="9"/>
        <v>122.52717391304348</v>
      </c>
      <c r="L49" s="72">
        <f t="shared" si="9"/>
        <v>133.17364497325056</v>
      </c>
      <c r="M49" s="73">
        <f t="shared" si="9"/>
        <v>112.27010504247879</v>
      </c>
      <c r="N49" s="74">
        <f t="shared" si="9"/>
        <v>104.3297620827494</v>
      </c>
      <c r="O49" s="71">
        <f t="shared" si="9"/>
        <v>103.94232935345799</v>
      </c>
      <c r="P49" s="72">
        <f t="shared" si="9"/>
        <v>104.94493346193407</v>
      </c>
      <c r="Q49" s="73">
        <f t="shared" si="9"/>
        <v>103.58855375096674</v>
      </c>
      <c r="R49" s="74">
        <f t="shared" si="9"/>
        <v>100.64697881802877</v>
      </c>
      <c r="S49" s="71">
        <f t="shared" si="9"/>
        <v>106.26221725774923</v>
      </c>
      <c r="T49" s="72">
        <f t="shared" si="9"/>
        <v>107.73411675526047</v>
      </c>
      <c r="U49" s="73">
        <f t="shared" si="9"/>
        <v>110.5458768873403</v>
      </c>
      <c r="V49" s="74">
        <f t="shared" si="9"/>
        <v>143.11051021629146</v>
      </c>
      <c r="W49" s="71">
        <f t="shared" si="9"/>
        <v>104.90546755237608</v>
      </c>
      <c r="X49" s="72">
        <f t="shared" si="9"/>
        <v>103.8097321256195</v>
      </c>
      <c r="Y49" s="71">
        <f t="shared" si="9"/>
        <v>106.40534370934557</v>
      </c>
      <c r="Z49" s="72">
        <f t="shared" si="9"/>
        <v>110.95359601858064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BB6B-223E-40A4-80ED-91D4CEE63E52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1" sqref="E41"/>
    </sheetView>
  </sheetViews>
  <sheetFormatPr defaultRowHeight="13.5" x14ac:dyDescent="0.15"/>
  <cols>
    <col min="1" max="1" width="2.625" style="127" customWidth="1"/>
    <col min="2" max="2" width="3.125" style="127" customWidth="1"/>
    <col min="3" max="3" width="12.625" style="127" customWidth="1"/>
    <col min="4" max="4" width="7.25" style="127" customWidth="1"/>
    <col min="5" max="5" width="7.625" style="127" customWidth="1"/>
    <col min="6" max="6" width="10.125" style="127" customWidth="1"/>
    <col min="7" max="7" width="7.625" style="127" customWidth="1"/>
    <col min="8" max="8" width="10.125" style="127" customWidth="1"/>
    <col min="9" max="9" width="7.625" style="127" customWidth="1"/>
    <col min="10" max="10" width="10.125" style="127" customWidth="1"/>
    <col min="11" max="11" width="7.625" style="127" customWidth="1"/>
    <col min="12" max="12" width="10.125" style="127" customWidth="1"/>
    <col min="13" max="13" width="7.625" style="127" customWidth="1"/>
    <col min="14" max="14" width="10.125" style="127" customWidth="1"/>
    <col min="15" max="15" width="7.625" style="127" customWidth="1"/>
    <col min="16" max="16" width="10.125" style="127" customWidth="1"/>
    <col min="17" max="17" width="8.125" style="127" customWidth="1"/>
    <col min="18" max="18" width="11.125" style="127" customWidth="1"/>
    <col min="19" max="19" width="8.125" style="127" customWidth="1"/>
    <col min="20" max="20" width="11.125" style="127" customWidth="1"/>
    <col min="21" max="21" width="8.125" style="127" customWidth="1"/>
    <col min="22" max="22" width="11.125" style="127" customWidth="1"/>
    <col min="23" max="23" width="7.625" style="127" customWidth="1"/>
    <col min="24" max="24" width="10.5" style="127" bestFit="1" customWidth="1"/>
    <col min="25" max="25" width="8.625" style="127" customWidth="1"/>
    <col min="26" max="26" width="11.625" style="127" customWidth="1"/>
    <col min="27" max="16384" width="9" style="127"/>
  </cols>
  <sheetData>
    <row r="1" spans="1:26" ht="29.25" thickBot="1" x14ac:dyDescent="0.35">
      <c r="A1" s="222" t="s">
        <v>66</v>
      </c>
      <c r="B1" s="223"/>
      <c r="C1" s="223"/>
      <c r="D1" s="223"/>
      <c r="E1" s="224" t="s">
        <v>0</v>
      </c>
      <c r="F1" s="225"/>
      <c r="G1" s="225"/>
      <c r="H1" s="225"/>
      <c r="J1" s="226" t="s">
        <v>1</v>
      </c>
      <c r="K1" s="223"/>
      <c r="L1" s="1" t="s">
        <v>2</v>
      </c>
      <c r="M1" s="1" t="s">
        <v>3</v>
      </c>
      <c r="N1" s="1" t="s">
        <v>4</v>
      </c>
      <c r="O1" s="226" t="s">
        <v>5</v>
      </c>
      <c r="P1" s="223"/>
      <c r="Q1" s="223"/>
      <c r="R1" s="1"/>
      <c r="S1" s="1"/>
      <c r="T1" s="1"/>
      <c r="V1" s="1"/>
      <c r="W1" s="1"/>
      <c r="X1" s="126" t="s">
        <v>6</v>
      </c>
      <c r="Y1" s="1"/>
      <c r="Z1" s="1"/>
    </row>
    <row r="2" spans="1:26" x14ac:dyDescent="0.15">
      <c r="A2" s="4"/>
      <c r="B2" s="5"/>
      <c r="C2" s="5"/>
      <c r="D2" s="6"/>
      <c r="E2" s="227" t="s">
        <v>7</v>
      </c>
      <c r="F2" s="228"/>
      <c r="G2" s="215" t="s">
        <v>8</v>
      </c>
      <c r="H2" s="215"/>
      <c r="I2" s="213" t="s">
        <v>9</v>
      </c>
      <c r="J2" s="214"/>
      <c r="K2" s="215" t="s">
        <v>10</v>
      </c>
      <c r="L2" s="215"/>
      <c r="M2" s="213" t="s">
        <v>11</v>
      </c>
      <c r="N2" s="214"/>
      <c r="O2" s="215" t="s">
        <v>12</v>
      </c>
      <c r="P2" s="215"/>
      <c r="Q2" s="213" t="s">
        <v>13</v>
      </c>
      <c r="R2" s="214"/>
      <c r="S2" s="215" t="s">
        <v>14</v>
      </c>
      <c r="T2" s="215"/>
      <c r="U2" s="213" t="s">
        <v>15</v>
      </c>
      <c r="V2" s="214"/>
      <c r="W2" s="215" t="s">
        <v>16</v>
      </c>
      <c r="X2" s="215"/>
      <c r="Y2" s="216" t="s">
        <v>17</v>
      </c>
      <c r="Z2" s="217"/>
    </row>
    <row r="3" spans="1:26" ht="18.75" x14ac:dyDescent="0.2">
      <c r="A3" s="7"/>
      <c r="C3" s="220"/>
      <c r="D3" s="221"/>
      <c r="E3" s="210" t="s">
        <v>53</v>
      </c>
      <c r="F3" s="211"/>
      <c r="G3" s="212" t="s">
        <v>54</v>
      </c>
      <c r="H3" s="212"/>
      <c r="I3" s="210" t="s">
        <v>55</v>
      </c>
      <c r="J3" s="211"/>
      <c r="K3" s="212" t="s">
        <v>56</v>
      </c>
      <c r="L3" s="212"/>
      <c r="M3" s="210" t="s">
        <v>57</v>
      </c>
      <c r="N3" s="211"/>
      <c r="O3" s="212">
        <v>26</v>
      </c>
      <c r="P3" s="212"/>
      <c r="Q3" s="210" t="s">
        <v>58</v>
      </c>
      <c r="R3" s="211"/>
      <c r="S3" s="212" t="s">
        <v>59</v>
      </c>
      <c r="T3" s="212"/>
      <c r="U3" s="210" t="s">
        <v>60</v>
      </c>
      <c r="V3" s="211"/>
      <c r="W3" s="212">
        <v>40</v>
      </c>
      <c r="X3" s="212"/>
      <c r="Y3" s="218"/>
      <c r="Z3" s="219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25" t="s">
        <v>21</v>
      </c>
      <c r="E5" s="13">
        <v>1471</v>
      </c>
      <c r="F5" s="14">
        <v>187902</v>
      </c>
      <c r="G5" s="15">
        <v>54</v>
      </c>
      <c r="H5" s="16">
        <v>10200</v>
      </c>
      <c r="I5" s="13">
        <v>1556</v>
      </c>
      <c r="J5" s="14">
        <v>5663655</v>
      </c>
      <c r="K5" s="17">
        <v>1514</v>
      </c>
      <c r="L5" s="18">
        <v>3346528</v>
      </c>
      <c r="M5" s="13">
        <v>924</v>
      </c>
      <c r="N5" s="79">
        <v>263251</v>
      </c>
      <c r="O5" s="19">
        <v>1127</v>
      </c>
      <c r="P5" s="18">
        <v>75642</v>
      </c>
      <c r="Q5" s="13">
        <v>13074</v>
      </c>
      <c r="R5" s="14">
        <v>2120286</v>
      </c>
      <c r="S5" s="19">
        <v>15281</v>
      </c>
      <c r="T5" s="18">
        <v>6365090</v>
      </c>
      <c r="U5" s="13">
        <v>3617</v>
      </c>
      <c r="V5" s="14">
        <v>1410948</v>
      </c>
      <c r="W5" s="13">
        <v>438</v>
      </c>
      <c r="X5" s="18">
        <v>33360</v>
      </c>
      <c r="Y5" s="20">
        <f>+E5+G5+I5+K5+M5+O5+Q5+S5+U5+W5</f>
        <v>39056</v>
      </c>
      <c r="Z5" s="21">
        <f t="shared" ref="Z5:Z22" si="0">+F5+H5+J5+L5+N5+P5+R5+T5+V5+X5</f>
        <v>19476862</v>
      </c>
    </row>
    <row r="6" spans="1:26" ht="18.95" customHeight="1" x14ac:dyDescent="0.15">
      <c r="A6" s="7"/>
      <c r="B6" s="22"/>
      <c r="C6" s="131"/>
      <c r="D6" s="128" t="s">
        <v>22</v>
      </c>
      <c r="E6" s="23">
        <v>743</v>
      </c>
      <c r="F6" s="24">
        <v>42943</v>
      </c>
      <c r="G6" s="25">
        <v>54</v>
      </c>
      <c r="H6" s="26">
        <v>10200</v>
      </c>
      <c r="I6" s="27">
        <v>1796</v>
      </c>
      <c r="J6" s="21">
        <v>5668829</v>
      </c>
      <c r="K6" s="25">
        <v>703</v>
      </c>
      <c r="L6" s="26">
        <v>1885619</v>
      </c>
      <c r="M6" s="27">
        <v>940</v>
      </c>
      <c r="N6" s="80">
        <v>281633</v>
      </c>
      <c r="O6" s="25">
        <v>1154</v>
      </c>
      <c r="P6" s="26">
        <v>74389</v>
      </c>
      <c r="Q6" s="27">
        <v>13963</v>
      </c>
      <c r="R6" s="21">
        <v>2181324</v>
      </c>
      <c r="S6" s="25">
        <v>15223</v>
      </c>
      <c r="T6" s="26">
        <v>6340401</v>
      </c>
      <c r="U6" s="27">
        <v>3498</v>
      </c>
      <c r="V6" s="21">
        <v>1602108</v>
      </c>
      <c r="W6" s="27">
        <v>337</v>
      </c>
      <c r="X6" s="26">
        <v>46979</v>
      </c>
      <c r="Y6" s="20">
        <f t="shared" ref="Y6:Y22" si="1">+E6+G6+I6+K6+M6+O6+Q6+S6+U6+W6</f>
        <v>38411</v>
      </c>
      <c r="Z6" s="21">
        <f t="shared" si="0"/>
        <v>18134425</v>
      </c>
    </row>
    <row r="7" spans="1:26" ht="18.95" customHeight="1" thickBot="1" x14ac:dyDescent="0.2">
      <c r="A7" s="7" t="s">
        <v>23</v>
      </c>
      <c r="B7" s="22"/>
      <c r="C7" s="132"/>
      <c r="D7" s="28" t="s">
        <v>24</v>
      </c>
      <c r="E7" s="23">
        <v>2377</v>
      </c>
      <c r="F7" s="24">
        <v>451553</v>
      </c>
      <c r="G7" s="29">
        <v>156</v>
      </c>
      <c r="H7" s="30">
        <v>75238</v>
      </c>
      <c r="I7" s="31">
        <v>1253</v>
      </c>
      <c r="J7" s="32">
        <v>1540598</v>
      </c>
      <c r="K7" s="81">
        <v>2414</v>
      </c>
      <c r="L7" s="30">
        <v>4856093</v>
      </c>
      <c r="M7" s="23">
        <v>1097</v>
      </c>
      <c r="N7" s="24">
        <v>242137</v>
      </c>
      <c r="O7" s="33">
        <v>2716</v>
      </c>
      <c r="P7" s="34">
        <v>548947</v>
      </c>
      <c r="Q7" s="23">
        <v>31250</v>
      </c>
      <c r="R7" s="24">
        <v>4830163</v>
      </c>
      <c r="S7" s="33">
        <v>24886</v>
      </c>
      <c r="T7" s="34">
        <v>2004736</v>
      </c>
      <c r="U7" s="23">
        <v>1993</v>
      </c>
      <c r="V7" s="24">
        <v>795875</v>
      </c>
      <c r="W7" s="23">
        <v>1249</v>
      </c>
      <c r="X7" s="34">
        <v>259407</v>
      </c>
      <c r="Y7" s="31">
        <f t="shared" si="1"/>
        <v>69391</v>
      </c>
      <c r="Z7" s="24">
        <f t="shared" si="0"/>
        <v>15604747</v>
      </c>
    </row>
    <row r="8" spans="1:26" ht="18.95" customHeight="1" x14ac:dyDescent="0.15">
      <c r="A8" s="7"/>
      <c r="B8" s="22" t="s">
        <v>25</v>
      </c>
      <c r="C8" s="2" t="s">
        <v>26</v>
      </c>
      <c r="D8" s="125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77</v>
      </c>
      <c r="J8" s="14">
        <v>23730</v>
      </c>
      <c r="K8" s="17">
        <v>65</v>
      </c>
      <c r="L8" s="18">
        <v>1620</v>
      </c>
      <c r="M8" s="13">
        <v>5759</v>
      </c>
      <c r="N8" s="79">
        <v>1123394</v>
      </c>
      <c r="O8" s="19">
        <v>0</v>
      </c>
      <c r="P8" s="18">
        <v>0</v>
      </c>
      <c r="Q8" s="13">
        <v>8520</v>
      </c>
      <c r="R8" s="14">
        <v>1915878</v>
      </c>
      <c r="S8" s="19">
        <v>33410</v>
      </c>
      <c r="T8" s="18">
        <v>3910028</v>
      </c>
      <c r="U8" s="13">
        <v>1353</v>
      </c>
      <c r="V8" s="14">
        <v>117720</v>
      </c>
      <c r="W8" s="13">
        <v>45</v>
      </c>
      <c r="X8" s="18">
        <v>7326</v>
      </c>
      <c r="Y8" s="13">
        <f t="shared" si="1"/>
        <v>49395</v>
      </c>
      <c r="Z8" s="14">
        <f t="shared" si="0"/>
        <v>7126990</v>
      </c>
    </row>
    <row r="9" spans="1:26" ht="18.95" customHeight="1" x14ac:dyDescent="0.15">
      <c r="A9" s="7" t="s">
        <v>27</v>
      </c>
      <c r="B9" s="22"/>
      <c r="C9" s="131"/>
      <c r="D9" s="128" t="s">
        <v>22</v>
      </c>
      <c r="E9" s="23">
        <v>186</v>
      </c>
      <c r="F9" s="24">
        <v>32064</v>
      </c>
      <c r="G9" s="25">
        <v>0</v>
      </c>
      <c r="H9" s="26">
        <v>0</v>
      </c>
      <c r="I9" s="27">
        <v>87</v>
      </c>
      <c r="J9" s="21">
        <v>30467</v>
      </c>
      <c r="K9" s="25">
        <v>1</v>
      </c>
      <c r="L9" s="26">
        <v>20</v>
      </c>
      <c r="M9" s="27">
        <v>6166</v>
      </c>
      <c r="N9" s="80">
        <v>1006413</v>
      </c>
      <c r="O9" s="25">
        <v>0</v>
      </c>
      <c r="P9" s="26">
        <v>0</v>
      </c>
      <c r="Q9" s="27">
        <v>8209</v>
      </c>
      <c r="R9" s="21">
        <v>1875514</v>
      </c>
      <c r="S9" s="25">
        <v>33237</v>
      </c>
      <c r="T9" s="26">
        <v>3858270</v>
      </c>
      <c r="U9" s="27">
        <v>807</v>
      </c>
      <c r="V9" s="21">
        <v>70310</v>
      </c>
      <c r="W9" s="27">
        <v>41</v>
      </c>
      <c r="X9" s="26">
        <v>7246</v>
      </c>
      <c r="Y9" s="20">
        <f t="shared" si="1"/>
        <v>48734</v>
      </c>
      <c r="Z9" s="21">
        <f t="shared" si="0"/>
        <v>6880304</v>
      </c>
    </row>
    <row r="10" spans="1:26" ht="18.95" customHeight="1" thickBot="1" x14ac:dyDescent="0.2">
      <c r="A10" s="7"/>
      <c r="B10" s="22"/>
      <c r="C10" s="132"/>
      <c r="D10" s="28" t="s">
        <v>24</v>
      </c>
      <c r="E10" s="35">
        <v>155</v>
      </c>
      <c r="F10" s="36">
        <v>24240</v>
      </c>
      <c r="G10" s="29">
        <v>0</v>
      </c>
      <c r="H10" s="30">
        <v>0</v>
      </c>
      <c r="I10" s="37">
        <v>158</v>
      </c>
      <c r="J10" s="38">
        <v>47082</v>
      </c>
      <c r="K10" s="81">
        <v>1108</v>
      </c>
      <c r="L10" s="30">
        <v>14068</v>
      </c>
      <c r="M10" s="35">
        <v>8634</v>
      </c>
      <c r="N10" s="36">
        <v>1796929</v>
      </c>
      <c r="O10" s="29">
        <v>0</v>
      </c>
      <c r="P10" s="30">
        <v>0</v>
      </c>
      <c r="Q10" s="35">
        <v>12461</v>
      </c>
      <c r="R10" s="36">
        <v>1496033</v>
      </c>
      <c r="S10" s="29">
        <v>3624</v>
      </c>
      <c r="T10" s="30">
        <v>611796</v>
      </c>
      <c r="U10" s="35">
        <v>2196</v>
      </c>
      <c r="V10" s="36">
        <v>162280</v>
      </c>
      <c r="W10" s="35">
        <v>15</v>
      </c>
      <c r="X10" s="30">
        <v>100</v>
      </c>
      <c r="Y10" s="37">
        <f t="shared" si="1"/>
        <v>28351</v>
      </c>
      <c r="Z10" s="36">
        <f t="shared" si="0"/>
        <v>4152528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2869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3099</v>
      </c>
      <c r="R11" s="14">
        <v>760388</v>
      </c>
      <c r="S11" s="19">
        <v>0</v>
      </c>
      <c r="T11" s="18">
        <v>0</v>
      </c>
      <c r="U11" s="13">
        <v>7</v>
      </c>
      <c r="V11" s="14">
        <v>840</v>
      </c>
      <c r="W11" s="13">
        <v>0</v>
      </c>
      <c r="X11" s="18">
        <v>0</v>
      </c>
      <c r="Y11" s="13">
        <f t="shared" si="1"/>
        <v>3200</v>
      </c>
      <c r="Z11" s="14">
        <f t="shared" si="0"/>
        <v>854097</v>
      </c>
    </row>
    <row r="12" spans="1:26" ht="18.95" customHeight="1" x14ac:dyDescent="0.15">
      <c r="A12" s="7"/>
      <c r="B12" s="7"/>
      <c r="C12" s="131"/>
      <c r="D12" s="129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77</v>
      </c>
      <c r="J12" s="21">
        <v>9556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3803</v>
      </c>
      <c r="R12" s="21">
        <v>983457</v>
      </c>
      <c r="S12" s="25">
        <v>0</v>
      </c>
      <c r="T12" s="26">
        <v>0</v>
      </c>
      <c r="U12" s="27">
        <v>3</v>
      </c>
      <c r="V12" s="21">
        <v>680</v>
      </c>
      <c r="W12" s="27">
        <v>31</v>
      </c>
      <c r="X12" s="26">
        <v>23200</v>
      </c>
      <c r="Y12" s="20">
        <f t="shared" si="1"/>
        <v>4004</v>
      </c>
      <c r="Z12" s="21">
        <f t="shared" si="0"/>
        <v>1106893</v>
      </c>
    </row>
    <row r="13" spans="1:26" ht="18.95" customHeight="1" thickBot="1" x14ac:dyDescent="0.2">
      <c r="A13" s="7"/>
      <c r="B13" s="7"/>
      <c r="C13" s="132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49</v>
      </c>
      <c r="J13" s="38">
        <v>34787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6610</v>
      </c>
      <c r="R13" s="36">
        <v>1805736</v>
      </c>
      <c r="S13" s="29">
        <v>0</v>
      </c>
      <c r="T13" s="30">
        <v>0</v>
      </c>
      <c r="U13" s="35">
        <v>45</v>
      </c>
      <c r="V13" s="36">
        <v>4026</v>
      </c>
      <c r="W13" s="35">
        <v>0</v>
      </c>
      <c r="X13" s="30">
        <v>0</v>
      </c>
      <c r="Y13" s="37">
        <f t="shared" si="1"/>
        <v>6918.1</v>
      </c>
      <c r="Z13" s="36">
        <f t="shared" si="0"/>
        <v>2058549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2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560</v>
      </c>
      <c r="N14" s="79">
        <v>115852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560</v>
      </c>
      <c r="Z14" s="14">
        <f t="shared" si="0"/>
        <v>115852</v>
      </c>
    </row>
    <row r="15" spans="1:26" ht="18.95" customHeight="1" x14ac:dyDescent="0.15">
      <c r="A15" s="7"/>
      <c r="B15" s="22"/>
      <c r="C15" s="131"/>
      <c r="D15" s="12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1515</v>
      </c>
      <c r="N15" s="80">
        <v>142485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1515</v>
      </c>
      <c r="Z15" s="24">
        <f t="shared" si="0"/>
        <v>142485</v>
      </c>
    </row>
    <row r="16" spans="1:26" ht="18.95" customHeight="1" thickBot="1" x14ac:dyDescent="0.2">
      <c r="A16" s="7" t="s">
        <v>34</v>
      </c>
      <c r="B16" s="22"/>
      <c r="C16" s="13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1848</v>
      </c>
      <c r="N16" s="36">
        <v>319833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1848</v>
      </c>
      <c r="Z16" s="36">
        <f t="shared" si="0"/>
        <v>319833</v>
      </c>
    </row>
    <row r="17" spans="1:28" ht="18.95" customHeight="1" x14ac:dyDescent="0.15">
      <c r="A17" s="7"/>
      <c r="B17" s="22"/>
      <c r="C17" s="2" t="s">
        <v>35</v>
      </c>
      <c r="D17" s="125" t="s">
        <v>21</v>
      </c>
      <c r="E17" s="13">
        <v>97</v>
      </c>
      <c r="F17" s="14">
        <v>23835</v>
      </c>
      <c r="G17" s="19">
        <v>908</v>
      </c>
      <c r="H17" s="18">
        <v>267721</v>
      </c>
      <c r="I17" s="13">
        <v>1297</v>
      </c>
      <c r="J17" s="14">
        <v>158467</v>
      </c>
      <c r="K17" s="19">
        <v>113</v>
      </c>
      <c r="L17" s="18">
        <v>88230</v>
      </c>
      <c r="M17" s="13">
        <v>1417</v>
      </c>
      <c r="N17" s="79">
        <v>578166</v>
      </c>
      <c r="O17" s="19">
        <v>3867</v>
      </c>
      <c r="P17" s="18">
        <v>1539168</v>
      </c>
      <c r="Q17" s="13">
        <v>4802</v>
      </c>
      <c r="R17" s="14">
        <v>1089672</v>
      </c>
      <c r="S17" s="19">
        <v>285</v>
      </c>
      <c r="T17" s="18">
        <v>62675</v>
      </c>
      <c r="U17" s="13">
        <v>7</v>
      </c>
      <c r="V17" s="14">
        <v>1540</v>
      </c>
      <c r="W17" s="13">
        <v>8356</v>
      </c>
      <c r="X17" s="18">
        <v>1852070</v>
      </c>
      <c r="Y17" s="41">
        <f t="shared" si="1"/>
        <v>21149</v>
      </c>
      <c r="Z17" s="42">
        <f t="shared" si="0"/>
        <v>5661544</v>
      </c>
    </row>
    <row r="18" spans="1:28" ht="18.95" customHeight="1" x14ac:dyDescent="0.15">
      <c r="A18" s="7" t="s">
        <v>36</v>
      </c>
      <c r="B18" s="22"/>
      <c r="C18" s="131"/>
      <c r="D18" s="128" t="s">
        <v>22</v>
      </c>
      <c r="E18" s="27">
        <v>66</v>
      </c>
      <c r="F18" s="21">
        <v>16433</v>
      </c>
      <c r="G18" s="25">
        <v>794</v>
      </c>
      <c r="H18" s="26">
        <v>231205</v>
      </c>
      <c r="I18" s="27">
        <v>1264</v>
      </c>
      <c r="J18" s="21">
        <v>165256</v>
      </c>
      <c r="K18" s="25">
        <v>107</v>
      </c>
      <c r="L18" s="26">
        <v>85455</v>
      </c>
      <c r="M18" s="27">
        <v>1221</v>
      </c>
      <c r="N18" s="21">
        <v>484194</v>
      </c>
      <c r="O18" s="25">
        <v>3937</v>
      </c>
      <c r="P18" s="26">
        <v>1556432</v>
      </c>
      <c r="Q18" s="27">
        <v>4768</v>
      </c>
      <c r="R18" s="21">
        <v>1087283</v>
      </c>
      <c r="S18" s="25">
        <v>237</v>
      </c>
      <c r="T18" s="26">
        <v>56258</v>
      </c>
      <c r="U18" s="27">
        <v>8</v>
      </c>
      <c r="V18" s="21">
        <v>1760</v>
      </c>
      <c r="W18" s="27">
        <v>8963</v>
      </c>
      <c r="X18" s="26">
        <v>1848135</v>
      </c>
      <c r="Y18" s="23">
        <f t="shared" si="1"/>
        <v>21365</v>
      </c>
      <c r="Z18" s="24">
        <f t="shared" si="0"/>
        <v>5532411</v>
      </c>
    </row>
    <row r="19" spans="1:28" ht="18.95" customHeight="1" thickBot="1" x14ac:dyDescent="0.2">
      <c r="A19" s="7"/>
      <c r="B19" s="22"/>
      <c r="C19" s="132"/>
      <c r="D19" s="43" t="s">
        <v>24</v>
      </c>
      <c r="E19" s="23">
        <v>621</v>
      </c>
      <c r="F19" s="24">
        <v>147815</v>
      </c>
      <c r="G19" s="33">
        <v>828</v>
      </c>
      <c r="H19" s="34">
        <v>242986</v>
      </c>
      <c r="I19" s="23">
        <v>389</v>
      </c>
      <c r="J19" s="24">
        <v>161237</v>
      </c>
      <c r="K19" s="82">
        <v>158</v>
      </c>
      <c r="L19" s="34">
        <v>124150</v>
      </c>
      <c r="M19" s="23">
        <v>2044</v>
      </c>
      <c r="N19" s="24">
        <v>665386</v>
      </c>
      <c r="O19" s="33">
        <v>1723</v>
      </c>
      <c r="P19" s="34">
        <v>699361</v>
      </c>
      <c r="Q19" s="23">
        <v>7864</v>
      </c>
      <c r="R19" s="24">
        <v>2035016</v>
      </c>
      <c r="S19" s="33">
        <v>138</v>
      </c>
      <c r="T19" s="34">
        <v>35083</v>
      </c>
      <c r="U19" s="23">
        <v>71</v>
      </c>
      <c r="V19" s="24">
        <v>15620</v>
      </c>
      <c r="W19" s="23">
        <v>6564</v>
      </c>
      <c r="X19" s="34">
        <v>1610362</v>
      </c>
      <c r="Y19" s="35">
        <f t="shared" si="1"/>
        <v>20400</v>
      </c>
      <c r="Z19" s="36">
        <f t="shared" si="0"/>
        <v>5737016</v>
      </c>
    </row>
    <row r="20" spans="1:28" ht="18.95" customHeight="1" x14ac:dyDescent="0.15">
      <c r="A20" s="7"/>
      <c r="B20" s="22"/>
      <c r="C20" s="2" t="s">
        <v>17</v>
      </c>
      <c r="D20" s="125" t="s">
        <v>21</v>
      </c>
      <c r="E20" s="13">
        <f>+E5+E8+E11+E14+E17</f>
        <v>1734</v>
      </c>
      <c r="F20" s="14">
        <f t="shared" ref="F20:X20" si="2">+F5+F8+F11+F14+F17</f>
        <v>239031</v>
      </c>
      <c r="G20" s="19">
        <f t="shared" si="2"/>
        <v>1037</v>
      </c>
      <c r="H20" s="18">
        <f t="shared" si="2"/>
        <v>352921</v>
      </c>
      <c r="I20" s="13">
        <f t="shared" si="2"/>
        <v>2934</v>
      </c>
      <c r="J20" s="14">
        <f t="shared" si="2"/>
        <v>5848721</v>
      </c>
      <c r="K20" s="19">
        <f t="shared" si="2"/>
        <v>1692</v>
      </c>
      <c r="L20" s="18">
        <f t="shared" si="2"/>
        <v>3436378</v>
      </c>
      <c r="M20" s="13">
        <f t="shared" si="2"/>
        <v>8675</v>
      </c>
      <c r="N20" s="14">
        <f t="shared" si="2"/>
        <v>2095663</v>
      </c>
      <c r="O20" s="19">
        <f t="shared" si="2"/>
        <v>4994</v>
      </c>
      <c r="P20" s="18">
        <f t="shared" si="2"/>
        <v>1614810</v>
      </c>
      <c r="Q20" s="13">
        <f t="shared" si="2"/>
        <v>29495</v>
      </c>
      <c r="R20" s="14">
        <f t="shared" si="2"/>
        <v>5886224</v>
      </c>
      <c r="S20" s="19">
        <f t="shared" si="2"/>
        <v>48976</v>
      </c>
      <c r="T20" s="18">
        <f t="shared" si="2"/>
        <v>10337793</v>
      </c>
      <c r="U20" s="13">
        <f t="shared" si="2"/>
        <v>4984</v>
      </c>
      <c r="V20" s="14">
        <f t="shared" si="2"/>
        <v>1531048</v>
      </c>
      <c r="W20" s="13">
        <f t="shared" si="2"/>
        <v>8839</v>
      </c>
      <c r="X20" s="18">
        <f t="shared" si="2"/>
        <v>1892756</v>
      </c>
      <c r="Y20" s="31">
        <f t="shared" si="1"/>
        <v>113360</v>
      </c>
      <c r="Z20" s="32">
        <f t="shared" si="0"/>
        <v>33235345</v>
      </c>
      <c r="AA20" s="3"/>
      <c r="AB20" s="3"/>
    </row>
    <row r="21" spans="1:28" ht="18.95" customHeight="1" x14ac:dyDescent="0.15">
      <c r="A21" s="7" t="s">
        <v>37</v>
      </c>
      <c r="B21" s="22"/>
      <c r="C21" s="131"/>
      <c r="D21" s="128" t="s">
        <v>22</v>
      </c>
      <c r="E21" s="27">
        <f t="shared" ref="E21:X22" si="3">+E6+E9+E12+E15+E18</f>
        <v>995</v>
      </c>
      <c r="F21" s="21">
        <f t="shared" si="3"/>
        <v>91440</v>
      </c>
      <c r="G21" s="25">
        <f t="shared" si="3"/>
        <v>923</v>
      </c>
      <c r="H21" s="26">
        <f t="shared" si="3"/>
        <v>316405</v>
      </c>
      <c r="I21" s="27">
        <f t="shared" si="3"/>
        <v>3224</v>
      </c>
      <c r="J21" s="21">
        <f t="shared" si="3"/>
        <v>5874108</v>
      </c>
      <c r="K21" s="25">
        <f t="shared" si="3"/>
        <v>811</v>
      </c>
      <c r="L21" s="26">
        <f t="shared" si="3"/>
        <v>1971094</v>
      </c>
      <c r="M21" s="27">
        <f t="shared" si="3"/>
        <v>9857</v>
      </c>
      <c r="N21" s="21">
        <f t="shared" si="3"/>
        <v>1929725</v>
      </c>
      <c r="O21" s="25">
        <f t="shared" si="3"/>
        <v>5091</v>
      </c>
      <c r="P21" s="26">
        <f t="shared" si="3"/>
        <v>1630821</v>
      </c>
      <c r="Q21" s="27">
        <f t="shared" si="3"/>
        <v>30743</v>
      </c>
      <c r="R21" s="21">
        <f t="shared" si="3"/>
        <v>6127578</v>
      </c>
      <c r="S21" s="25">
        <f t="shared" si="3"/>
        <v>48697</v>
      </c>
      <c r="T21" s="26">
        <f t="shared" si="3"/>
        <v>10254929</v>
      </c>
      <c r="U21" s="27">
        <f t="shared" si="3"/>
        <v>4316</v>
      </c>
      <c r="V21" s="21">
        <f t="shared" si="3"/>
        <v>1674858</v>
      </c>
      <c r="W21" s="27">
        <f t="shared" si="3"/>
        <v>9372</v>
      </c>
      <c r="X21" s="26">
        <f t="shared" si="3"/>
        <v>1925560</v>
      </c>
      <c r="Y21" s="23">
        <f t="shared" si="1"/>
        <v>114029</v>
      </c>
      <c r="Z21" s="24">
        <f t="shared" si="0"/>
        <v>31796518</v>
      </c>
      <c r="AA21" s="3"/>
      <c r="AB21" s="3"/>
    </row>
    <row r="22" spans="1:28" ht="18.95" customHeight="1" thickBot="1" x14ac:dyDescent="0.2">
      <c r="A22" s="7"/>
      <c r="B22" s="22"/>
      <c r="C22" s="132"/>
      <c r="D22" s="43" t="s">
        <v>24</v>
      </c>
      <c r="E22" s="23">
        <f t="shared" si="3"/>
        <v>3153</v>
      </c>
      <c r="F22" s="24">
        <f t="shared" si="3"/>
        <v>623608</v>
      </c>
      <c r="G22" s="33">
        <f t="shared" si="3"/>
        <v>1179</v>
      </c>
      <c r="H22" s="34">
        <f t="shared" si="3"/>
        <v>513224</v>
      </c>
      <c r="I22" s="23">
        <f t="shared" si="3"/>
        <v>1849</v>
      </c>
      <c r="J22" s="24">
        <f t="shared" si="3"/>
        <v>1783704</v>
      </c>
      <c r="K22" s="33">
        <f t="shared" si="3"/>
        <v>3680</v>
      </c>
      <c r="L22" s="34">
        <f t="shared" si="3"/>
        <v>4994311</v>
      </c>
      <c r="M22" s="23">
        <f t="shared" si="3"/>
        <v>13642.1</v>
      </c>
      <c r="N22" s="24">
        <f t="shared" si="3"/>
        <v>3043285</v>
      </c>
      <c r="O22" s="33">
        <f t="shared" si="3"/>
        <v>4439</v>
      </c>
      <c r="P22" s="34">
        <f t="shared" si="3"/>
        <v>1248308</v>
      </c>
      <c r="Q22" s="23">
        <f t="shared" si="3"/>
        <v>58185</v>
      </c>
      <c r="R22" s="24">
        <f t="shared" si="3"/>
        <v>10166948</v>
      </c>
      <c r="S22" s="33">
        <f t="shared" si="3"/>
        <v>28648</v>
      </c>
      <c r="T22" s="34">
        <f t="shared" si="3"/>
        <v>2651615</v>
      </c>
      <c r="U22" s="23">
        <f t="shared" si="3"/>
        <v>4305</v>
      </c>
      <c r="V22" s="24">
        <f t="shared" si="3"/>
        <v>977801</v>
      </c>
      <c r="W22" s="23">
        <f t="shared" si="3"/>
        <v>7828</v>
      </c>
      <c r="X22" s="34">
        <f t="shared" si="3"/>
        <v>1869869</v>
      </c>
      <c r="Y22" s="23">
        <f t="shared" si="1"/>
        <v>126908.1</v>
      </c>
      <c r="Z22" s="24">
        <f t="shared" si="0"/>
        <v>27872673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06">
        <f>(E20+E21)/(E22+E41)*100</f>
        <v>42.774294670846395</v>
      </c>
      <c r="F23" s="207"/>
      <c r="G23" s="206">
        <f>(G20+G21)/(G22+G41)*100</f>
        <v>89.538602101416174</v>
      </c>
      <c r="H23" s="207"/>
      <c r="I23" s="206">
        <f>(I20+I21)/(I22+I41)*100</f>
        <v>150.45199120449547</v>
      </c>
      <c r="J23" s="207"/>
      <c r="K23" s="206">
        <f>(K20+K21)/(K22+K41)*100</f>
        <v>53.758591065292094</v>
      </c>
      <c r="L23" s="207"/>
      <c r="M23" s="206">
        <f>(M20+M21)/(M22+M41)*100</f>
        <v>70.194044945096991</v>
      </c>
      <c r="N23" s="207"/>
      <c r="O23" s="206">
        <f>(O20+O21)/(O22+O41)*100</f>
        <v>124.30666831011956</v>
      </c>
      <c r="P23" s="207"/>
      <c r="Q23" s="206">
        <f>(Q20+Q21)/(Q22+Q41)*100</f>
        <v>52.433302868085477</v>
      </c>
      <c r="R23" s="207"/>
      <c r="S23" s="206">
        <f>(S20+S21)/(S22+S41)*100</f>
        <v>178.10214985138856</v>
      </c>
      <c r="T23" s="207"/>
      <c r="U23" s="206">
        <f>(U20+U21)/(U22+U41)*100</f>
        <v>87.976539589442808</v>
      </c>
      <c r="V23" s="207"/>
      <c r="W23" s="206">
        <f>(W20+W21)/(W22+W41)*100</f>
        <v>108.45691144065273</v>
      </c>
      <c r="X23" s="207"/>
      <c r="Y23" s="206">
        <f>(Y20+Y21)/(Y22+Y41)*100</f>
        <v>87.920207585244</v>
      </c>
      <c r="Z23" s="207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08">
        <f>+F22/E22*1000</f>
        <v>197782.42943228671</v>
      </c>
      <c r="F24" s="209"/>
      <c r="G24" s="202">
        <f t="shared" ref="G24" si="4">+H22/G22*1000</f>
        <v>435304.49533502967</v>
      </c>
      <c r="H24" s="203"/>
      <c r="I24" s="204">
        <f t="shared" ref="I24" si="5">+J22/I22*1000</f>
        <v>964685.77609518659</v>
      </c>
      <c r="J24" s="205"/>
      <c r="K24" s="202">
        <f t="shared" ref="K24" si="6">+L22/K22*1000</f>
        <v>1357149.7282608696</v>
      </c>
      <c r="L24" s="203"/>
      <c r="M24" s="204">
        <f t="shared" ref="M24" si="7">+N22/M22*1000</f>
        <v>223080.3908489162</v>
      </c>
      <c r="N24" s="205"/>
      <c r="O24" s="202">
        <f t="shared" ref="O24" si="8">+P22/O22*1000</f>
        <v>281213.78688893898</v>
      </c>
      <c r="P24" s="203"/>
      <c r="Q24" s="204">
        <f t="shared" ref="Q24" si="9">+R22/Q22*1000</f>
        <v>174734.86293718312</v>
      </c>
      <c r="R24" s="205"/>
      <c r="S24" s="202">
        <f t="shared" ref="S24" si="10">+T22/S22*1000</f>
        <v>92558.468304942755</v>
      </c>
      <c r="T24" s="203"/>
      <c r="U24" s="204">
        <f t="shared" ref="U24" si="11">+V22/U22*1000</f>
        <v>227131.47502903602</v>
      </c>
      <c r="V24" s="205"/>
      <c r="W24" s="202">
        <f t="shared" ref="W24" si="12">+X22/W22*1000</f>
        <v>238869.31527848748</v>
      </c>
      <c r="X24" s="203"/>
      <c r="Y24" s="204">
        <f t="shared" ref="Y24" si="13">+Z22/Y22*1000</f>
        <v>219628.79437955495</v>
      </c>
      <c r="Z24" s="205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2.4844749862301936</v>
      </c>
      <c r="F25" s="49"/>
      <c r="G25" s="50">
        <f>G22/Y22*100</f>
        <v>0.92901871511747469</v>
      </c>
      <c r="H25" s="51"/>
      <c r="I25" s="48">
        <f>I22/Y22*100</f>
        <v>1.456959800044284</v>
      </c>
      <c r="J25" s="49"/>
      <c r="K25" s="50">
        <f>K22/Y22*100</f>
        <v>2.8997361082547131</v>
      </c>
      <c r="L25" s="51"/>
      <c r="M25" s="48">
        <f>M22/Y22*100</f>
        <v>10.749589663701528</v>
      </c>
      <c r="N25" s="49"/>
      <c r="O25" s="50">
        <f>O22/Y22*100</f>
        <v>3.4978066805822481</v>
      </c>
      <c r="P25" s="51"/>
      <c r="Q25" s="48">
        <f>Q22/Y22*100</f>
        <v>45.848137352934913</v>
      </c>
      <c r="R25" s="49"/>
      <c r="S25" s="50">
        <f>S22/Y22*100</f>
        <v>22.573815225348103</v>
      </c>
      <c r="T25" s="51"/>
      <c r="U25" s="48">
        <f>U22/Y22*100</f>
        <v>3.3922184635968864</v>
      </c>
      <c r="V25" s="49"/>
      <c r="W25" s="50">
        <f>W22/Y22*100</f>
        <v>6.1682430041896454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34"/>
      <c r="E26" s="52"/>
      <c r="F26" s="134"/>
      <c r="G26" s="52"/>
      <c r="H26" s="134"/>
      <c r="I26" s="52"/>
      <c r="J26" s="134"/>
      <c r="K26" s="52"/>
      <c r="L26" s="134"/>
      <c r="M26" s="52"/>
      <c r="N26" s="134"/>
      <c r="O26" s="52"/>
      <c r="P26" s="134"/>
      <c r="Q26" s="52"/>
      <c r="R26" s="134"/>
      <c r="S26" s="52"/>
      <c r="T26" s="134"/>
      <c r="U26" s="52"/>
      <c r="V26" s="134"/>
      <c r="W26" s="52"/>
      <c r="X26" s="134"/>
      <c r="Y26" s="52"/>
      <c r="Z26" s="53"/>
    </row>
    <row r="27" spans="1:28" ht="18.95" customHeight="1" x14ac:dyDescent="0.15">
      <c r="A27" s="22"/>
      <c r="B27" s="199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200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200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200"/>
      <c r="C30" s="7"/>
      <c r="D30" s="60" t="s">
        <v>44</v>
      </c>
      <c r="E30" s="233">
        <v>64.7</v>
      </c>
      <c r="F30" s="234"/>
      <c r="G30" s="233">
        <v>55.6</v>
      </c>
      <c r="H30" s="234"/>
      <c r="I30" s="233">
        <v>86.4</v>
      </c>
      <c r="J30" s="234"/>
      <c r="K30" s="233">
        <v>68.400000000000006</v>
      </c>
      <c r="L30" s="234"/>
      <c r="M30" s="233">
        <v>60.3</v>
      </c>
      <c r="N30" s="234"/>
      <c r="O30" s="233">
        <v>134</v>
      </c>
      <c r="P30" s="234"/>
      <c r="Q30" s="233">
        <v>44.3</v>
      </c>
      <c r="R30" s="234"/>
      <c r="S30" s="233">
        <v>142.30000000000001</v>
      </c>
      <c r="T30" s="234"/>
      <c r="U30" s="233">
        <v>48.7</v>
      </c>
      <c r="V30" s="234"/>
      <c r="W30" s="233">
        <v>51.3</v>
      </c>
      <c r="X30" s="234"/>
      <c r="Y30" s="233">
        <v>68.599999999999994</v>
      </c>
      <c r="Z30" s="234"/>
    </row>
    <row r="31" spans="1:28" ht="18.95" customHeight="1" x14ac:dyDescent="0.15">
      <c r="A31" s="22"/>
      <c r="B31" s="200"/>
      <c r="C31" s="4" t="s">
        <v>45</v>
      </c>
      <c r="D31" s="125" t="s">
        <v>21</v>
      </c>
      <c r="E31" s="94">
        <f>E20-E27</f>
        <v>473</v>
      </c>
      <c r="F31" s="95">
        <f t="shared" ref="F31:Z33" si="14">F20-F27</f>
        <v>141327</v>
      </c>
      <c r="G31" s="96">
        <f t="shared" si="14"/>
        <v>236</v>
      </c>
      <c r="H31" s="97">
        <f t="shared" si="14"/>
        <v>54445</v>
      </c>
      <c r="I31" s="94">
        <f t="shared" si="14"/>
        <v>910</v>
      </c>
      <c r="J31" s="95">
        <f t="shared" si="14"/>
        <v>4894511</v>
      </c>
      <c r="K31" s="96">
        <f t="shared" si="14"/>
        <v>1272</v>
      </c>
      <c r="L31" s="97">
        <f t="shared" si="14"/>
        <v>3330910</v>
      </c>
      <c r="M31" s="94">
        <f t="shared" si="14"/>
        <v>3024</v>
      </c>
      <c r="N31" s="95">
        <f t="shared" si="14"/>
        <v>861119</v>
      </c>
      <c r="O31" s="96">
        <f t="shared" si="14"/>
        <v>-27</v>
      </c>
      <c r="P31" s="97">
        <f t="shared" si="14"/>
        <v>-101884</v>
      </c>
      <c r="Q31" s="94">
        <f t="shared" si="14"/>
        <v>1839</v>
      </c>
      <c r="R31" s="95">
        <f t="shared" si="14"/>
        <v>5313413</v>
      </c>
      <c r="S31" s="96">
        <f t="shared" si="14"/>
        <v>12940</v>
      </c>
      <c r="T31" s="97">
        <f t="shared" si="14"/>
        <v>913873</v>
      </c>
      <c r="U31" s="94">
        <f t="shared" si="14"/>
        <v>1604</v>
      </c>
      <c r="V31" s="95">
        <f t="shared" si="14"/>
        <v>423602</v>
      </c>
      <c r="W31" s="96">
        <f t="shared" si="14"/>
        <v>-1577</v>
      </c>
      <c r="X31" s="97">
        <f t="shared" si="14"/>
        <v>331485</v>
      </c>
      <c r="Y31" s="94">
        <f t="shared" si="14"/>
        <v>20694</v>
      </c>
      <c r="Z31" s="95">
        <f t="shared" si="14"/>
        <v>10862801</v>
      </c>
    </row>
    <row r="32" spans="1:28" ht="18.95" customHeight="1" x14ac:dyDescent="0.15">
      <c r="A32" s="22" t="s">
        <v>46</v>
      </c>
      <c r="B32" s="200"/>
      <c r="C32" s="7"/>
      <c r="D32" s="128" t="s">
        <v>22</v>
      </c>
      <c r="E32" s="98">
        <f t="shared" ref="E32:T33" si="15">E21-E28</f>
        <v>-282</v>
      </c>
      <c r="F32" s="99">
        <f t="shared" si="15"/>
        <v>-31209</v>
      </c>
      <c r="G32" s="100">
        <f t="shared" si="15"/>
        <v>120</v>
      </c>
      <c r="H32" s="101">
        <f t="shared" si="15"/>
        <v>3460</v>
      </c>
      <c r="I32" s="98">
        <f t="shared" si="15"/>
        <v>1167</v>
      </c>
      <c r="J32" s="99">
        <f t="shared" si="15"/>
        <v>4904602</v>
      </c>
      <c r="K32" s="100">
        <f t="shared" si="15"/>
        <v>637</v>
      </c>
      <c r="L32" s="101">
        <f t="shared" si="15"/>
        <v>1901124</v>
      </c>
      <c r="M32" s="98">
        <f t="shared" si="15"/>
        <v>4762</v>
      </c>
      <c r="N32" s="99">
        <f t="shared" si="15"/>
        <v>775341</v>
      </c>
      <c r="O32" s="100">
        <f t="shared" si="15"/>
        <v>57</v>
      </c>
      <c r="P32" s="101">
        <f t="shared" si="15"/>
        <v>-41335</v>
      </c>
      <c r="Q32" s="98">
        <f t="shared" si="15"/>
        <v>3220</v>
      </c>
      <c r="R32" s="99">
        <f t="shared" si="15"/>
        <v>-165604</v>
      </c>
      <c r="S32" s="100">
        <f t="shared" si="15"/>
        <v>13121</v>
      </c>
      <c r="T32" s="101">
        <f t="shared" si="15"/>
        <v>1089967</v>
      </c>
      <c r="U32" s="98">
        <f t="shared" si="14"/>
        <v>758</v>
      </c>
      <c r="V32" s="99">
        <f t="shared" si="14"/>
        <v>627547</v>
      </c>
      <c r="W32" s="100">
        <f t="shared" si="14"/>
        <v>-3173</v>
      </c>
      <c r="X32" s="101">
        <f t="shared" si="14"/>
        <v>350956</v>
      </c>
      <c r="Y32" s="98">
        <f t="shared" si="14"/>
        <v>20387</v>
      </c>
      <c r="Z32" s="99">
        <f t="shared" si="14"/>
        <v>9414849</v>
      </c>
    </row>
    <row r="33" spans="1:38" ht="18.95" customHeight="1" x14ac:dyDescent="0.15">
      <c r="A33" s="22"/>
      <c r="B33" s="200"/>
      <c r="C33" s="7"/>
      <c r="D33" s="128" t="s">
        <v>24</v>
      </c>
      <c r="E33" s="98">
        <f t="shared" si="15"/>
        <v>1201</v>
      </c>
      <c r="F33" s="99">
        <f t="shared" si="14"/>
        <v>364493</v>
      </c>
      <c r="G33" s="100">
        <f t="shared" si="14"/>
        <v>-262</v>
      </c>
      <c r="H33" s="101">
        <f t="shared" si="14"/>
        <v>7506</v>
      </c>
      <c r="I33" s="98">
        <f t="shared" si="14"/>
        <v>-496</v>
      </c>
      <c r="J33" s="99">
        <f t="shared" si="14"/>
        <v>-552892</v>
      </c>
      <c r="K33" s="100">
        <f t="shared" si="14"/>
        <v>3123</v>
      </c>
      <c r="L33" s="101">
        <f t="shared" si="14"/>
        <v>4803972</v>
      </c>
      <c r="M33" s="98">
        <f t="shared" si="14"/>
        <v>4447.1000000000004</v>
      </c>
      <c r="N33" s="99">
        <f t="shared" si="14"/>
        <v>886326</v>
      </c>
      <c r="O33" s="100">
        <f t="shared" si="14"/>
        <v>695</v>
      </c>
      <c r="P33" s="101">
        <f t="shared" si="14"/>
        <v>111446</v>
      </c>
      <c r="Q33" s="98">
        <f t="shared" si="14"/>
        <v>-4122</v>
      </c>
      <c r="R33" s="99">
        <f t="shared" si="14"/>
        <v>-1661729</v>
      </c>
      <c r="S33" s="100">
        <f t="shared" si="14"/>
        <v>3247</v>
      </c>
      <c r="T33" s="101">
        <f t="shared" si="14"/>
        <v>540846</v>
      </c>
      <c r="U33" s="98">
        <f t="shared" si="14"/>
        <v>-2734</v>
      </c>
      <c r="V33" s="99">
        <f t="shared" si="14"/>
        <v>-1415907</v>
      </c>
      <c r="W33" s="100">
        <f t="shared" si="14"/>
        <v>-13495</v>
      </c>
      <c r="X33" s="101">
        <f t="shared" si="14"/>
        <v>-66670</v>
      </c>
      <c r="Y33" s="98">
        <f t="shared" si="14"/>
        <v>-8395.8999999999942</v>
      </c>
      <c r="Z33" s="99">
        <f t="shared" si="14"/>
        <v>3017391</v>
      </c>
    </row>
    <row r="34" spans="1:38" ht="18.95" customHeight="1" thickBot="1" x14ac:dyDescent="0.2">
      <c r="A34" s="22" t="s">
        <v>47</v>
      </c>
      <c r="B34" s="200"/>
      <c r="C34" s="61"/>
      <c r="D34" s="28" t="s">
        <v>44</v>
      </c>
      <c r="E34" s="190">
        <f>+E23-E30</f>
        <v>-21.925705329153608</v>
      </c>
      <c r="F34" s="189"/>
      <c r="G34" s="194">
        <f t="shared" ref="G34" si="16">+G23-G30</f>
        <v>33.938602101416173</v>
      </c>
      <c r="H34" s="195"/>
      <c r="I34" s="190">
        <f t="shared" ref="I34" si="17">+I23-I30</f>
        <v>64.051991204495465</v>
      </c>
      <c r="J34" s="189"/>
      <c r="K34" s="194">
        <f t="shared" ref="K34" si="18">+K23-K30</f>
        <v>-14.641408934707911</v>
      </c>
      <c r="L34" s="195"/>
      <c r="M34" s="190">
        <f t="shared" ref="M34" si="19">+M23-M30</f>
        <v>9.8940449450969936</v>
      </c>
      <c r="N34" s="189"/>
      <c r="O34" s="194">
        <f t="shared" ref="O34" si="20">+O23-O30</f>
        <v>-9.6933316898804378</v>
      </c>
      <c r="P34" s="195"/>
      <c r="Q34" s="190">
        <f t="shared" ref="Q34" si="21">+Q23-Q30</f>
        <v>8.1333028680854795</v>
      </c>
      <c r="R34" s="189"/>
      <c r="S34" s="194">
        <f t="shared" ref="S34" si="22">+S23-S30</f>
        <v>35.802149851388549</v>
      </c>
      <c r="T34" s="195"/>
      <c r="U34" s="190">
        <f t="shared" ref="U34" si="23">+U23-U30</f>
        <v>39.276539589442805</v>
      </c>
      <c r="V34" s="189"/>
      <c r="W34" s="194">
        <f t="shared" ref="W34" si="24">+W23-W30</f>
        <v>57.156911440652735</v>
      </c>
      <c r="X34" s="195"/>
      <c r="Y34" s="190">
        <f t="shared" ref="Y34" si="25">+Y23-Y30</f>
        <v>19.320207585244006</v>
      </c>
      <c r="Z34" s="189"/>
    </row>
    <row r="35" spans="1:38" ht="18.95" customHeight="1" x14ac:dyDescent="0.15">
      <c r="A35" s="22"/>
      <c r="B35" s="200"/>
      <c r="C35" s="7" t="s">
        <v>48</v>
      </c>
      <c r="D35" s="62" t="s">
        <v>21</v>
      </c>
      <c r="E35" s="63">
        <f t="shared" ref="E35:Z37" si="26">E20/E27*100</f>
        <v>137.50991276764472</v>
      </c>
      <c r="F35" s="64">
        <f t="shared" si="26"/>
        <v>244.64812085482683</v>
      </c>
      <c r="G35" s="65">
        <f t="shared" si="26"/>
        <v>129.46317103620476</v>
      </c>
      <c r="H35" s="66">
        <f t="shared" si="26"/>
        <v>118.24099760114717</v>
      </c>
      <c r="I35" s="63">
        <f t="shared" si="26"/>
        <v>144.96047430830038</v>
      </c>
      <c r="J35" s="64">
        <f t="shared" si="26"/>
        <v>612.93855650223747</v>
      </c>
      <c r="K35" s="65">
        <f t="shared" si="26"/>
        <v>402.85714285714283</v>
      </c>
      <c r="L35" s="66">
        <f t="shared" si="26"/>
        <v>3258.218606591573</v>
      </c>
      <c r="M35" s="63">
        <f t="shared" si="26"/>
        <v>153.51265262785347</v>
      </c>
      <c r="N35" s="64">
        <f t="shared" si="26"/>
        <v>169.75198939851475</v>
      </c>
      <c r="O35" s="65">
        <f t="shared" si="26"/>
        <v>99.46225851424019</v>
      </c>
      <c r="P35" s="66">
        <f t="shared" si="26"/>
        <v>94.06510420610779</v>
      </c>
      <c r="Q35" s="63">
        <f t="shared" si="26"/>
        <v>106.64955163436505</v>
      </c>
      <c r="R35" s="64">
        <f t="shared" si="26"/>
        <v>1027.6031710284894</v>
      </c>
      <c r="S35" s="65">
        <f t="shared" si="26"/>
        <v>135.9085359085359</v>
      </c>
      <c r="T35" s="66">
        <f t="shared" si="26"/>
        <v>109.69737646329764</v>
      </c>
      <c r="U35" s="63">
        <f t="shared" si="26"/>
        <v>147.45562130177515</v>
      </c>
      <c r="V35" s="64">
        <f t="shared" si="26"/>
        <v>138.25035261312968</v>
      </c>
      <c r="W35" s="65">
        <f t="shared" si="26"/>
        <v>84.85983102918587</v>
      </c>
      <c r="X35" s="66">
        <f t="shared" si="26"/>
        <v>121.23174003744386</v>
      </c>
      <c r="Y35" s="63">
        <f t="shared" si="26"/>
        <v>122.33181533680097</v>
      </c>
      <c r="Z35" s="64">
        <f t="shared" si="26"/>
        <v>148.55416085001329</v>
      </c>
    </row>
    <row r="36" spans="1:38" ht="18.95" customHeight="1" x14ac:dyDescent="0.15">
      <c r="A36" s="22" t="s">
        <v>49</v>
      </c>
      <c r="B36" s="200"/>
      <c r="C36" s="7" t="s">
        <v>62</v>
      </c>
      <c r="D36" s="60" t="s">
        <v>22</v>
      </c>
      <c r="E36" s="67">
        <f t="shared" si="26"/>
        <v>77.916992952231794</v>
      </c>
      <c r="F36" s="68">
        <f t="shared" si="26"/>
        <v>74.554215688672556</v>
      </c>
      <c r="G36" s="69">
        <f t="shared" si="26"/>
        <v>114.94396014943959</v>
      </c>
      <c r="H36" s="70">
        <f t="shared" si="26"/>
        <v>101.10562558916104</v>
      </c>
      <c r="I36" s="67">
        <f t="shared" si="26"/>
        <v>156.73310646572679</v>
      </c>
      <c r="J36" s="68">
        <f t="shared" si="26"/>
        <v>605.88670931381557</v>
      </c>
      <c r="K36" s="69">
        <f t="shared" si="26"/>
        <v>466.09195402298849</v>
      </c>
      <c r="L36" s="70">
        <f t="shared" si="26"/>
        <v>2817.0558810918965</v>
      </c>
      <c r="M36" s="67">
        <f t="shared" si="26"/>
        <v>193.46418056918549</v>
      </c>
      <c r="N36" s="68">
        <f t="shared" si="26"/>
        <v>167.16491219559521</v>
      </c>
      <c r="O36" s="69">
        <f t="shared" si="26"/>
        <v>101.13230035756852</v>
      </c>
      <c r="P36" s="70">
        <f t="shared" si="26"/>
        <v>97.528041642047754</v>
      </c>
      <c r="Q36" s="67">
        <f t="shared" si="26"/>
        <v>111.6993060349526</v>
      </c>
      <c r="R36" s="68">
        <f t="shared" si="26"/>
        <v>97.368517230234247</v>
      </c>
      <c r="S36" s="69">
        <f t="shared" si="26"/>
        <v>136.88160557679333</v>
      </c>
      <c r="T36" s="70">
        <f t="shared" si="26"/>
        <v>111.89276071193748</v>
      </c>
      <c r="U36" s="67">
        <f t="shared" si="26"/>
        <v>121.30410342889265</v>
      </c>
      <c r="V36" s="68">
        <f t="shared" si="26"/>
        <v>159.91983279083291</v>
      </c>
      <c r="W36" s="69">
        <f t="shared" si="26"/>
        <v>74.707054603427665</v>
      </c>
      <c r="X36" s="70">
        <f t="shared" si="26"/>
        <v>122.28852460682178</v>
      </c>
      <c r="Y36" s="67">
        <f t="shared" si="26"/>
        <v>121.77121377159821</v>
      </c>
      <c r="Z36" s="68">
        <f t="shared" si="26"/>
        <v>142.06499971025394</v>
      </c>
    </row>
    <row r="37" spans="1:38" ht="18.95" customHeight="1" thickBot="1" x14ac:dyDescent="0.2">
      <c r="A37" s="22"/>
      <c r="B37" s="201"/>
      <c r="C37" s="61"/>
      <c r="D37" s="47" t="s">
        <v>24</v>
      </c>
      <c r="E37" s="71">
        <f t="shared" si="26"/>
        <v>161.52663934426229</v>
      </c>
      <c r="F37" s="72">
        <f t="shared" si="26"/>
        <v>240.66842907589296</v>
      </c>
      <c r="G37" s="73">
        <f t="shared" si="26"/>
        <v>81.818181818181827</v>
      </c>
      <c r="H37" s="74">
        <f t="shared" si="26"/>
        <v>101.48422638703785</v>
      </c>
      <c r="I37" s="71">
        <f t="shared" si="26"/>
        <v>78.848614072494669</v>
      </c>
      <c r="J37" s="72">
        <f t="shared" si="26"/>
        <v>76.337715206223066</v>
      </c>
      <c r="K37" s="73">
        <f t="shared" si="26"/>
        <v>660.68222621184918</v>
      </c>
      <c r="L37" s="74">
        <f t="shared" si="26"/>
        <v>2623.9031412374766</v>
      </c>
      <c r="M37" s="71">
        <f t="shared" si="26"/>
        <v>148.36432843936922</v>
      </c>
      <c r="N37" s="72">
        <f t="shared" si="26"/>
        <v>141.09146256372978</v>
      </c>
      <c r="O37" s="73">
        <f t="shared" si="26"/>
        <v>118.56303418803418</v>
      </c>
      <c r="P37" s="74">
        <f t="shared" si="26"/>
        <v>109.80294881876604</v>
      </c>
      <c r="Q37" s="71">
        <f t="shared" si="26"/>
        <v>93.384370937454861</v>
      </c>
      <c r="R37" s="72">
        <f t="shared" si="26"/>
        <v>85.951691807968047</v>
      </c>
      <c r="S37" s="73">
        <f t="shared" si="26"/>
        <v>112.78296130073619</v>
      </c>
      <c r="T37" s="74">
        <f t="shared" si="26"/>
        <v>125.62317335530322</v>
      </c>
      <c r="U37" s="71">
        <f t="shared" si="26"/>
        <v>61.159255576076141</v>
      </c>
      <c r="V37" s="72">
        <f t="shared" si="26"/>
        <v>40.848800271378124</v>
      </c>
      <c r="W37" s="73">
        <f t="shared" si="26"/>
        <v>36.711532148384372</v>
      </c>
      <c r="X37" s="74">
        <f t="shared" si="26"/>
        <v>96.557260142966399</v>
      </c>
      <c r="Y37" s="71">
        <f t="shared" si="26"/>
        <v>93.794788032874123</v>
      </c>
      <c r="Z37" s="72">
        <f t="shared" si="26"/>
        <v>112.13983812374369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91" t="s">
        <v>51</v>
      </c>
      <c r="C39" s="12" t="s">
        <v>43</v>
      </c>
      <c r="D39" s="124" t="s">
        <v>21</v>
      </c>
      <c r="E39" s="13"/>
      <c r="F39" s="14">
        <v>119444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192"/>
      <c r="C40" s="22"/>
      <c r="D40" s="129" t="s">
        <v>22</v>
      </c>
      <c r="E40" s="27"/>
      <c r="F40" s="21">
        <v>237249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192"/>
      <c r="C41" s="22"/>
      <c r="D41" s="129" t="s">
        <v>24</v>
      </c>
      <c r="E41" s="27">
        <v>3227</v>
      </c>
      <c r="F41" s="21">
        <v>476017</v>
      </c>
      <c r="G41" s="27">
        <v>1010</v>
      </c>
      <c r="H41" s="21" t="e">
        <f>+#REF!</f>
        <v>#REF!</v>
      </c>
      <c r="I41" s="27">
        <v>2244</v>
      </c>
      <c r="J41" s="21" t="e">
        <f>+#REF!</f>
        <v>#REF!</v>
      </c>
      <c r="K41" s="27">
        <v>976</v>
      </c>
      <c r="L41" s="21" t="e">
        <f>+#REF!</f>
        <v>#REF!</v>
      </c>
      <c r="M41" s="27">
        <v>12759</v>
      </c>
      <c r="N41" s="21" t="e">
        <f>+#REF!</f>
        <v>#REF!</v>
      </c>
      <c r="O41" s="27">
        <v>3674</v>
      </c>
      <c r="P41" s="21" t="e">
        <f>+#REF!</f>
        <v>#REF!</v>
      </c>
      <c r="Q41" s="27">
        <v>56700</v>
      </c>
      <c r="R41" s="21" t="e">
        <f>+#REF!</f>
        <v>#REF!</v>
      </c>
      <c r="S41" s="25">
        <v>26193</v>
      </c>
      <c r="T41" s="26" t="e">
        <f>+#REF!</f>
        <v>#REF!</v>
      </c>
      <c r="U41" s="27">
        <v>6266</v>
      </c>
      <c r="V41" s="21" t="e">
        <f>+#REF!</f>
        <v>#REF!</v>
      </c>
      <c r="W41" s="27">
        <v>8963</v>
      </c>
      <c r="X41" s="21" t="e">
        <f>+#REF!</f>
        <v>#REF!</v>
      </c>
      <c r="Y41" s="58">
        <v>131723</v>
      </c>
      <c r="Z41" s="59" t="e">
        <f>+#REF!</f>
        <v>#REF!</v>
      </c>
    </row>
    <row r="42" spans="1:38" ht="18.95" customHeight="1" thickBot="1" x14ac:dyDescent="0.2">
      <c r="A42" s="22"/>
      <c r="B42" s="192"/>
      <c r="C42" s="22"/>
      <c r="D42" s="130" t="s">
        <v>44</v>
      </c>
      <c r="E42" s="188">
        <f>+(1256+1668)/(2414+2826)*100</f>
        <v>55.801526717557252</v>
      </c>
      <c r="F42" s="189" t="e">
        <f>+#REF!</f>
        <v>#REF!</v>
      </c>
      <c r="G42" s="188" t="e">
        <f>+#REF!</f>
        <v>#REF!</v>
      </c>
      <c r="H42" s="189" t="e">
        <f>+#REF!</f>
        <v>#REF!</v>
      </c>
      <c r="I42" s="188" t="e">
        <f>+#REF!</f>
        <v>#REF!</v>
      </c>
      <c r="J42" s="189" t="e">
        <f>+#REF!</f>
        <v>#REF!</v>
      </c>
      <c r="K42" s="188" t="e">
        <f>+#REF!</f>
        <v>#REF!</v>
      </c>
      <c r="L42" s="189" t="e">
        <f>+#REF!</f>
        <v>#REF!</v>
      </c>
      <c r="M42" s="188" t="e">
        <f>+#REF!</f>
        <v>#REF!</v>
      </c>
      <c r="N42" s="189" t="e">
        <f>+#REF!</f>
        <v>#REF!</v>
      </c>
      <c r="O42" s="188" t="e">
        <f>+#REF!</f>
        <v>#REF!</v>
      </c>
      <c r="P42" s="189" t="e">
        <f>+#REF!</f>
        <v>#REF!</v>
      </c>
      <c r="Q42" s="188" t="e">
        <f>+#REF!</f>
        <v>#REF!</v>
      </c>
      <c r="R42" s="189" t="e">
        <f>+#REF!</f>
        <v>#REF!</v>
      </c>
      <c r="S42" s="188" t="e">
        <f>+#REF!</f>
        <v>#REF!</v>
      </c>
      <c r="T42" s="189" t="e">
        <f>+#REF!</f>
        <v>#REF!</v>
      </c>
      <c r="U42" s="188" t="e">
        <f>+#REF!</f>
        <v>#REF!</v>
      </c>
      <c r="V42" s="189" t="e">
        <f>+#REF!</f>
        <v>#REF!</v>
      </c>
      <c r="W42" s="188" t="e">
        <f>+#REF!</f>
        <v>#REF!</v>
      </c>
      <c r="X42" s="189" t="e">
        <f>+#REF!</f>
        <v>#REF!</v>
      </c>
      <c r="Y42" s="188" t="e">
        <f>+#REF!</f>
        <v>#REF!</v>
      </c>
      <c r="Z42" s="189" t="e">
        <f>+#REF!</f>
        <v>#REF!</v>
      </c>
    </row>
    <row r="43" spans="1:38" ht="18.95" customHeight="1" x14ac:dyDescent="0.15">
      <c r="A43" s="22"/>
      <c r="B43" s="192"/>
      <c r="C43" s="12" t="s">
        <v>45</v>
      </c>
      <c r="D43" s="124" t="s">
        <v>21</v>
      </c>
      <c r="E43" s="94">
        <f t="shared" ref="E43:Z46" si="27">E20-E39</f>
        <v>1734</v>
      </c>
      <c r="F43" s="97">
        <f t="shared" si="27"/>
        <v>119587</v>
      </c>
      <c r="G43" s="94" t="e">
        <f t="shared" si="27"/>
        <v>#REF!</v>
      </c>
      <c r="H43" s="95" t="e">
        <f t="shared" si="27"/>
        <v>#REF!</v>
      </c>
      <c r="I43" s="96" t="e">
        <f t="shared" si="27"/>
        <v>#REF!</v>
      </c>
      <c r="J43" s="97" t="e">
        <f t="shared" si="27"/>
        <v>#REF!</v>
      </c>
      <c r="K43" s="94" t="e">
        <f t="shared" si="27"/>
        <v>#REF!</v>
      </c>
      <c r="L43" s="95" t="e">
        <f t="shared" si="27"/>
        <v>#REF!</v>
      </c>
      <c r="M43" s="96" t="e">
        <f t="shared" si="27"/>
        <v>#REF!</v>
      </c>
      <c r="N43" s="97" t="e">
        <f t="shared" si="27"/>
        <v>#REF!</v>
      </c>
      <c r="O43" s="94" t="e">
        <f t="shared" si="27"/>
        <v>#REF!</v>
      </c>
      <c r="P43" s="95" t="e">
        <f t="shared" si="27"/>
        <v>#REF!</v>
      </c>
      <c r="Q43" s="96" t="e">
        <f t="shared" si="27"/>
        <v>#REF!</v>
      </c>
      <c r="R43" s="97" t="e">
        <f t="shared" si="27"/>
        <v>#REF!</v>
      </c>
      <c r="S43" s="94" t="e">
        <f t="shared" si="27"/>
        <v>#REF!</v>
      </c>
      <c r="T43" s="95" t="e">
        <f t="shared" si="27"/>
        <v>#REF!</v>
      </c>
      <c r="U43" s="96" t="e">
        <f t="shared" si="27"/>
        <v>#REF!</v>
      </c>
      <c r="V43" s="97" t="e">
        <f t="shared" si="27"/>
        <v>#REF!</v>
      </c>
      <c r="W43" s="94" t="e">
        <f t="shared" si="27"/>
        <v>#REF!</v>
      </c>
      <c r="X43" s="95" t="e">
        <f t="shared" si="27"/>
        <v>#REF!</v>
      </c>
      <c r="Y43" s="94" t="e">
        <f t="shared" si="27"/>
        <v>#REF!</v>
      </c>
      <c r="Z43" s="95" t="e">
        <f t="shared" si="27"/>
        <v>#REF!</v>
      </c>
    </row>
    <row r="44" spans="1:38" ht="18.95" customHeight="1" x14ac:dyDescent="0.15">
      <c r="A44" s="22"/>
      <c r="B44" s="192"/>
      <c r="C44" s="22"/>
      <c r="D44" s="129" t="s">
        <v>22</v>
      </c>
      <c r="E44" s="98">
        <f t="shared" si="27"/>
        <v>995</v>
      </c>
      <c r="F44" s="101">
        <f t="shared" si="27"/>
        <v>-145809</v>
      </c>
      <c r="G44" s="98" t="e">
        <f t="shared" si="27"/>
        <v>#REF!</v>
      </c>
      <c r="H44" s="99" t="e">
        <f t="shared" si="27"/>
        <v>#REF!</v>
      </c>
      <c r="I44" s="100" t="e">
        <f t="shared" si="27"/>
        <v>#REF!</v>
      </c>
      <c r="J44" s="101" t="e">
        <f t="shared" si="27"/>
        <v>#REF!</v>
      </c>
      <c r="K44" s="98" t="e">
        <f t="shared" si="27"/>
        <v>#REF!</v>
      </c>
      <c r="L44" s="99" t="e">
        <f t="shared" si="27"/>
        <v>#REF!</v>
      </c>
      <c r="M44" s="100" t="e">
        <f t="shared" si="27"/>
        <v>#REF!</v>
      </c>
      <c r="N44" s="101" t="e">
        <f t="shared" si="27"/>
        <v>#REF!</v>
      </c>
      <c r="O44" s="98" t="e">
        <f t="shared" si="27"/>
        <v>#REF!</v>
      </c>
      <c r="P44" s="99" t="e">
        <f t="shared" si="27"/>
        <v>#REF!</v>
      </c>
      <c r="Q44" s="100" t="e">
        <f t="shared" si="27"/>
        <v>#REF!</v>
      </c>
      <c r="R44" s="101" t="e">
        <f t="shared" si="27"/>
        <v>#REF!</v>
      </c>
      <c r="S44" s="98" t="e">
        <f t="shared" si="27"/>
        <v>#REF!</v>
      </c>
      <c r="T44" s="99" t="e">
        <f t="shared" si="27"/>
        <v>#REF!</v>
      </c>
      <c r="U44" s="100" t="e">
        <f t="shared" si="27"/>
        <v>#REF!</v>
      </c>
      <c r="V44" s="101" t="e">
        <f t="shared" si="27"/>
        <v>#REF!</v>
      </c>
      <c r="W44" s="98" t="e">
        <f t="shared" si="27"/>
        <v>#REF!</v>
      </c>
      <c r="X44" s="99" t="e">
        <f t="shared" si="27"/>
        <v>#REF!</v>
      </c>
      <c r="Y44" s="98" t="e">
        <f t="shared" si="27"/>
        <v>#REF!</v>
      </c>
      <c r="Z44" s="99" t="e">
        <f t="shared" si="27"/>
        <v>#REF!</v>
      </c>
    </row>
    <row r="45" spans="1:38" ht="18.95" customHeight="1" x14ac:dyDescent="0.15">
      <c r="A45" s="22"/>
      <c r="B45" s="192"/>
      <c r="C45" s="22"/>
      <c r="D45" s="129" t="s">
        <v>24</v>
      </c>
      <c r="E45" s="98">
        <f t="shared" si="27"/>
        <v>-74</v>
      </c>
      <c r="F45" s="101">
        <f t="shared" si="27"/>
        <v>147591</v>
      </c>
      <c r="G45" s="98">
        <f t="shared" si="27"/>
        <v>169</v>
      </c>
      <c r="H45" s="99" t="e">
        <f t="shared" si="27"/>
        <v>#REF!</v>
      </c>
      <c r="I45" s="100">
        <f t="shared" si="27"/>
        <v>-395</v>
      </c>
      <c r="J45" s="101" t="e">
        <f t="shared" si="27"/>
        <v>#REF!</v>
      </c>
      <c r="K45" s="98">
        <f t="shared" si="27"/>
        <v>2704</v>
      </c>
      <c r="L45" s="99" t="e">
        <f t="shared" si="27"/>
        <v>#REF!</v>
      </c>
      <c r="M45" s="100">
        <f t="shared" si="27"/>
        <v>883.10000000000036</v>
      </c>
      <c r="N45" s="101" t="e">
        <f t="shared" si="27"/>
        <v>#REF!</v>
      </c>
      <c r="O45" s="98">
        <f t="shared" si="27"/>
        <v>765</v>
      </c>
      <c r="P45" s="99" t="e">
        <f t="shared" si="27"/>
        <v>#REF!</v>
      </c>
      <c r="Q45" s="100">
        <f t="shared" si="27"/>
        <v>1485</v>
      </c>
      <c r="R45" s="101" t="e">
        <f t="shared" si="27"/>
        <v>#REF!</v>
      </c>
      <c r="S45" s="98">
        <f t="shared" si="27"/>
        <v>2455</v>
      </c>
      <c r="T45" s="99" t="e">
        <f t="shared" si="27"/>
        <v>#REF!</v>
      </c>
      <c r="U45" s="100">
        <f t="shared" si="27"/>
        <v>-1961</v>
      </c>
      <c r="V45" s="101" t="e">
        <f t="shared" si="27"/>
        <v>#REF!</v>
      </c>
      <c r="W45" s="98">
        <f t="shared" si="27"/>
        <v>-1135</v>
      </c>
      <c r="X45" s="99" t="e">
        <f t="shared" si="27"/>
        <v>#REF!</v>
      </c>
      <c r="Y45" s="98">
        <f t="shared" si="27"/>
        <v>-4814.8999999999942</v>
      </c>
      <c r="Z45" s="99" t="e">
        <f t="shared" si="27"/>
        <v>#REF!</v>
      </c>
    </row>
    <row r="46" spans="1:38" ht="18.95" customHeight="1" thickBot="1" x14ac:dyDescent="0.2">
      <c r="A46" s="22"/>
      <c r="B46" s="192"/>
      <c r="C46" s="46"/>
      <c r="D46" s="130" t="s">
        <v>44</v>
      </c>
      <c r="E46" s="188">
        <f>E23-E42</f>
        <v>-13.027232046710857</v>
      </c>
      <c r="F46" s="189"/>
      <c r="G46" s="188" t="e">
        <f>G23-G42</f>
        <v>#REF!</v>
      </c>
      <c r="H46" s="189"/>
      <c r="I46" s="188" t="e">
        <f>I23-I42</f>
        <v>#REF!</v>
      </c>
      <c r="J46" s="189"/>
      <c r="K46" s="188" t="e">
        <f>K23-K42</f>
        <v>#REF!</v>
      </c>
      <c r="L46" s="189"/>
      <c r="M46" s="188" t="e">
        <f>M23-M42</f>
        <v>#REF!</v>
      </c>
      <c r="N46" s="189"/>
      <c r="O46" s="188" t="e">
        <f t="shared" si="27"/>
        <v>#REF!</v>
      </c>
      <c r="P46" s="189"/>
      <c r="Q46" s="188" t="e">
        <f t="shared" si="27"/>
        <v>#REF!</v>
      </c>
      <c r="R46" s="189"/>
      <c r="S46" s="188" t="e">
        <f t="shared" si="27"/>
        <v>#REF!</v>
      </c>
      <c r="T46" s="189"/>
      <c r="U46" s="188" t="e">
        <f t="shared" si="27"/>
        <v>#REF!</v>
      </c>
      <c r="V46" s="189"/>
      <c r="W46" s="188" t="e">
        <f t="shared" si="27"/>
        <v>#REF!</v>
      </c>
      <c r="X46" s="189"/>
      <c r="Y46" s="188" t="e">
        <f t="shared" si="27"/>
        <v>#REF!</v>
      </c>
      <c r="Z46" s="189"/>
      <c r="AA46" s="186"/>
      <c r="AB46" s="187"/>
      <c r="AC46" s="186"/>
      <c r="AD46" s="187"/>
      <c r="AE46" s="186"/>
      <c r="AF46" s="187"/>
      <c r="AG46" s="133"/>
      <c r="AH46" s="134"/>
      <c r="AI46" s="133"/>
      <c r="AJ46" s="134"/>
      <c r="AK46" s="133"/>
      <c r="AL46" s="134"/>
    </row>
    <row r="47" spans="1:38" ht="18.95" customHeight="1" x14ac:dyDescent="0.15">
      <c r="A47" s="22"/>
      <c r="B47" s="192"/>
      <c r="C47" s="22" t="s">
        <v>48</v>
      </c>
      <c r="D47" s="54" t="s">
        <v>21</v>
      </c>
      <c r="E47" s="75" t="e">
        <f t="shared" ref="E47:Z49" si="28">E20/E39*100</f>
        <v>#DIV/0!</v>
      </c>
      <c r="F47" s="76">
        <f t="shared" si="28"/>
        <v>200.11972137570746</v>
      </c>
      <c r="G47" s="75" t="e">
        <f t="shared" si="28"/>
        <v>#REF!</v>
      </c>
      <c r="H47" s="77" t="e">
        <f t="shared" si="28"/>
        <v>#REF!</v>
      </c>
      <c r="I47" s="78" t="e">
        <f t="shared" si="28"/>
        <v>#REF!</v>
      </c>
      <c r="J47" s="76" t="e">
        <f t="shared" si="28"/>
        <v>#REF!</v>
      </c>
      <c r="K47" s="75" t="e">
        <f t="shared" si="28"/>
        <v>#REF!</v>
      </c>
      <c r="L47" s="77" t="e">
        <f t="shared" si="28"/>
        <v>#REF!</v>
      </c>
      <c r="M47" s="78" t="e">
        <f t="shared" si="28"/>
        <v>#REF!</v>
      </c>
      <c r="N47" s="76" t="e">
        <f t="shared" si="28"/>
        <v>#REF!</v>
      </c>
      <c r="O47" s="75" t="e">
        <f t="shared" si="28"/>
        <v>#REF!</v>
      </c>
      <c r="P47" s="77" t="e">
        <f t="shared" si="28"/>
        <v>#REF!</v>
      </c>
      <c r="Q47" s="78" t="e">
        <f t="shared" si="28"/>
        <v>#REF!</v>
      </c>
      <c r="R47" s="76" t="e">
        <f t="shared" si="28"/>
        <v>#REF!</v>
      </c>
      <c r="S47" s="75" t="e">
        <f t="shared" si="28"/>
        <v>#REF!</v>
      </c>
      <c r="T47" s="77" t="e">
        <f t="shared" si="28"/>
        <v>#REF!</v>
      </c>
      <c r="U47" s="78" t="e">
        <f t="shared" si="28"/>
        <v>#REF!</v>
      </c>
      <c r="V47" s="76" t="e">
        <f t="shared" si="28"/>
        <v>#REF!</v>
      </c>
      <c r="W47" s="75" t="e">
        <f t="shared" si="28"/>
        <v>#REF!</v>
      </c>
      <c r="X47" s="77" t="e">
        <f t="shared" si="28"/>
        <v>#REF!</v>
      </c>
      <c r="Y47" s="75" t="e">
        <f t="shared" si="28"/>
        <v>#REF!</v>
      </c>
      <c r="Z47" s="77" t="e">
        <f t="shared" si="28"/>
        <v>#REF!</v>
      </c>
    </row>
    <row r="48" spans="1:38" ht="18.95" customHeight="1" x14ac:dyDescent="0.15">
      <c r="A48" s="22"/>
      <c r="B48" s="192"/>
      <c r="C48" s="22"/>
      <c r="D48" s="57" t="s">
        <v>22</v>
      </c>
      <c r="E48" s="67" t="e">
        <f t="shared" si="28"/>
        <v>#DIV/0!</v>
      </c>
      <c r="F48" s="70">
        <f t="shared" si="28"/>
        <v>38.541785213004061</v>
      </c>
      <c r="G48" s="67" t="e">
        <f t="shared" si="28"/>
        <v>#REF!</v>
      </c>
      <c r="H48" s="68" t="e">
        <f t="shared" si="28"/>
        <v>#REF!</v>
      </c>
      <c r="I48" s="69" t="e">
        <f t="shared" si="28"/>
        <v>#REF!</v>
      </c>
      <c r="J48" s="70" t="e">
        <f t="shared" si="28"/>
        <v>#REF!</v>
      </c>
      <c r="K48" s="67" t="e">
        <f t="shared" si="28"/>
        <v>#REF!</v>
      </c>
      <c r="L48" s="68" t="e">
        <f t="shared" si="28"/>
        <v>#REF!</v>
      </c>
      <c r="M48" s="69" t="e">
        <f t="shared" si="28"/>
        <v>#REF!</v>
      </c>
      <c r="N48" s="70" t="e">
        <f t="shared" si="28"/>
        <v>#REF!</v>
      </c>
      <c r="O48" s="67" t="e">
        <f t="shared" si="28"/>
        <v>#REF!</v>
      </c>
      <c r="P48" s="68" t="e">
        <f t="shared" si="28"/>
        <v>#REF!</v>
      </c>
      <c r="Q48" s="69" t="e">
        <f t="shared" si="28"/>
        <v>#REF!</v>
      </c>
      <c r="R48" s="70" t="e">
        <f t="shared" si="28"/>
        <v>#REF!</v>
      </c>
      <c r="S48" s="67" t="e">
        <f t="shared" si="28"/>
        <v>#REF!</v>
      </c>
      <c r="T48" s="68" t="e">
        <f t="shared" si="28"/>
        <v>#REF!</v>
      </c>
      <c r="U48" s="69" t="e">
        <f t="shared" si="28"/>
        <v>#REF!</v>
      </c>
      <c r="V48" s="70" t="e">
        <f t="shared" si="28"/>
        <v>#REF!</v>
      </c>
      <c r="W48" s="67" t="e">
        <f t="shared" si="28"/>
        <v>#REF!</v>
      </c>
      <c r="X48" s="68" t="e">
        <f t="shared" si="28"/>
        <v>#REF!</v>
      </c>
      <c r="Y48" s="67" t="e">
        <f t="shared" si="28"/>
        <v>#REF!</v>
      </c>
      <c r="Z48" s="68" t="e">
        <f t="shared" si="28"/>
        <v>#REF!</v>
      </c>
    </row>
    <row r="49" spans="1:26" ht="18.95" customHeight="1" thickBot="1" x14ac:dyDescent="0.2">
      <c r="A49" s="46"/>
      <c r="B49" s="193"/>
      <c r="C49" s="46"/>
      <c r="D49" s="47" t="s">
        <v>24</v>
      </c>
      <c r="E49" s="71">
        <f t="shared" si="28"/>
        <v>97.706848466067555</v>
      </c>
      <c r="F49" s="74">
        <f t="shared" si="28"/>
        <v>131.00540526913954</v>
      </c>
      <c r="G49" s="71">
        <f t="shared" si="28"/>
        <v>116.73267326732673</v>
      </c>
      <c r="H49" s="72" t="e">
        <f t="shared" si="28"/>
        <v>#REF!</v>
      </c>
      <c r="I49" s="73">
        <f t="shared" si="28"/>
        <v>82.397504456327979</v>
      </c>
      <c r="J49" s="74" t="e">
        <f t="shared" si="28"/>
        <v>#REF!</v>
      </c>
      <c r="K49" s="71">
        <f t="shared" si="28"/>
        <v>377.0491803278689</v>
      </c>
      <c r="L49" s="72" t="e">
        <f t="shared" si="28"/>
        <v>#REF!</v>
      </c>
      <c r="M49" s="73">
        <f t="shared" si="28"/>
        <v>106.92138882357551</v>
      </c>
      <c r="N49" s="74" t="e">
        <f t="shared" si="28"/>
        <v>#REF!</v>
      </c>
      <c r="O49" s="71">
        <f t="shared" si="28"/>
        <v>120.8219923788786</v>
      </c>
      <c r="P49" s="72" t="e">
        <f t="shared" si="28"/>
        <v>#REF!</v>
      </c>
      <c r="Q49" s="73">
        <f t="shared" si="28"/>
        <v>102.61904761904761</v>
      </c>
      <c r="R49" s="74" t="e">
        <f t="shared" si="28"/>
        <v>#REF!</v>
      </c>
      <c r="S49" s="71">
        <f t="shared" si="28"/>
        <v>109.37273317298515</v>
      </c>
      <c r="T49" s="72" t="e">
        <f t="shared" si="28"/>
        <v>#REF!</v>
      </c>
      <c r="U49" s="73">
        <f t="shared" si="28"/>
        <v>68.704117459304186</v>
      </c>
      <c r="V49" s="74" t="e">
        <f t="shared" si="28"/>
        <v>#REF!</v>
      </c>
      <c r="W49" s="71">
        <f t="shared" si="28"/>
        <v>87.336829186656246</v>
      </c>
      <c r="X49" s="72" t="e">
        <f t="shared" si="28"/>
        <v>#REF!</v>
      </c>
      <c r="Y49" s="71">
        <f t="shared" si="28"/>
        <v>96.344677846693443</v>
      </c>
      <c r="Z49" s="72" t="e">
        <f t="shared" si="28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10品目別管理表 (令和4年9月)</vt:lpstr>
      <vt:lpstr>(令和4年8月)</vt:lpstr>
      <vt:lpstr>(令和4年7月)</vt:lpstr>
      <vt:lpstr>(令和4年6月) </vt:lpstr>
      <vt:lpstr>(令和4年5月) </vt:lpstr>
      <vt:lpstr>(令和4年4月) </vt:lpstr>
      <vt:lpstr>(令和4年3月) </vt:lpstr>
      <vt:lpstr>'(令和4年3月) '!Print_Area</vt:lpstr>
      <vt:lpstr>'(令和4年4月) '!Print_Area</vt:lpstr>
      <vt:lpstr>'(令和4年5月) '!Print_Area</vt:lpstr>
      <vt:lpstr>'(令和4年6月) '!Print_Area</vt:lpstr>
      <vt:lpstr>'(令和4年7月)'!Print_Area</vt:lpstr>
      <vt:lpstr>'(令和4年8月)'!Print_Area</vt:lpstr>
      <vt:lpstr>'10品目別管理表 (令和4年9月)'!Print_Area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2022-04-13T23:29:43Z</cp:lastPrinted>
  <dcterms:created xsi:type="dcterms:W3CDTF">2016-05-20T01:46:25Z</dcterms:created>
  <dcterms:modified xsi:type="dcterms:W3CDTF">2022-10-24T00:12:02Z</dcterms:modified>
</cp:coreProperties>
</file>