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倉庫統計 他\2022.10\"/>
    </mc:Choice>
  </mc:AlternateContent>
  <xr:revisionPtr revIDLastSave="0" documentId="13_ncr:1_{2C9CCA10-7717-4FFD-9423-5392FAFB3C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品目別管理表 (令和4年10月)" sheetId="22" r:id="rId1"/>
    <sheet name="(令和4年9月)" sheetId="21" r:id="rId2"/>
    <sheet name="(令和4年8月)" sheetId="20" r:id="rId3"/>
    <sheet name="(令和4年7月)" sheetId="19" r:id="rId4"/>
    <sheet name="(令和4年6月) " sheetId="17" r:id="rId5"/>
    <sheet name="(令和4年5月) " sheetId="9" r:id="rId6"/>
    <sheet name="(令和4年4月) " sheetId="6" r:id="rId7"/>
    <sheet name="(令和4年3月) " sheetId="18" r:id="rId8"/>
  </sheets>
  <definedNames>
    <definedName name="_xlnm.Print_Area" localSheetId="7">'(令和4年3月) '!$A$1:$Z$49</definedName>
    <definedName name="_xlnm.Print_Area" localSheetId="6">'(令和4年4月) '!$A$1:$Z$49</definedName>
    <definedName name="_xlnm.Print_Area" localSheetId="5">'(令和4年5月) '!$A$1:$Z$49</definedName>
    <definedName name="_xlnm.Print_Area" localSheetId="4">'(令和4年6月) '!$A$1:$Z$49</definedName>
    <definedName name="_xlnm.Print_Area" localSheetId="3">'(令和4年7月)'!$A$1:$Z$49</definedName>
    <definedName name="_xlnm.Print_Area" localSheetId="2">'(令和4年8月)'!$A$1:$Z$49</definedName>
    <definedName name="_xlnm.Print_Area" localSheetId="1">'(令和4年9月)'!$A$1:$Z$49</definedName>
    <definedName name="_xlnm.Print_Area" localSheetId="0">'10品目別管理表 (令和4年10月)'!$A$1:$Z$49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41" i="22" l="1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Z40" i="22"/>
  <c r="Y40" i="22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E42" i="22" s="1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Y39" i="21"/>
  <c r="Z39" i="21"/>
  <c r="Y40" i="21"/>
  <c r="Z40" i="21"/>
  <c r="Y41" i="21"/>
  <c r="Z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X39" i="21"/>
  <c r="W39" i="21"/>
  <c r="V39" i="21"/>
  <c r="U39" i="21"/>
  <c r="T39" i="21"/>
  <c r="S39" i="21"/>
  <c r="S42" i="21" s="1"/>
  <c r="R39" i="21"/>
  <c r="Q39" i="21"/>
  <c r="P39" i="21"/>
  <c r="O39" i="21"/>
  <c r="N39" i="21"/>
  <c r="M39" i="21"/>
  <c r="L39" i="21"/>
  <c r="K39" i="21"/>
  <c r="J39" i="21"/>
  <c r="I39" i="21"/>
  <c r="H39" i="21"/>
  <c r="G39" i="21"/>
  <c r="G42" i="21" s="1"/>
  <c r="F39" i="21"/>
  <c r="E39" i="21"/>
  <c r="U42" i="22"/>
  <c r="Q42" i="22"/>
  <c r="O42" i="22"/>
  <c r="I42" i="22"/>
  <c r="X22" i="22"/>
  <c r="X37" i="22" s="1"/>
  <c r="W22" i="22"/>
  <c r="V22" i="22"/>
  <c r="U22" i="22"/>
  <c r="U45" i="22" s="1"/>
  <c r="T22" i="22"/>
  <c r="S22" i="22"/>
  <c r="S37" i="22" s="1"/>
  <c r="R22" i="22"/>
  <c r="R37" i="22" s="1"/>
  <c r="Q22" i="22"/>
  <c r="Q49" i="22" s="1"/>
  <c r="P22" i="22"/>
  <c r="O22" i="22"/>
  <c r="O45" i="22" s="1"/>
  <c r="N22" i="22"/>
  <c r="N37" i="22" s="1"/>
  <c r="M22" i="22"/>
  <c r="L22" i="22"/>
  <c r="L37" i="22" s="1"/>
  <c r="K22" i="22"/>
  <c r="J22" i="22"/>
  <c r="I22" i="22"/>
  <c r="I37" i="22" s="1"/>
  <c r="H22" i="22"/>
  <c r="H37" i="22" s="1"/>
  <c r="G22" i="22"/>
  <c r="G37" i="22" s="1"/>
  <c r="F22" i="22"/>
  <c r="F37" i="22" s="1"/>
  <c r="E22" i="22"/>
  <c r="X21" i="22"/>
  <c r="X48" i="22" s="1"/>
  <c r="W21" i="22"/>
  <c r="W32" i="22" s="1"/>
  <c r="V21" i="22"/>
  <c r="V36" i="22" s="1"/>
  <c r="U21" i="22"/>
  <c r="U48" i="22" s="1"/>
  <c r="T21" i="22"/>
  <c r="S21" i="22"/>
  <c r="S36" i="22" s="1"/>
  <c r="R21" i="22"/>
  <c r="R48" i="22" s="1"/>
  <c r="Q21" i="22"/>
  <c r="Q32" i="22" s="1"/>
  <c r="P21" i="22"/>
  <c r="P36" i="22" s="1"/>
  <c r="O21" i="22"/>
  <c r="N21" i="22"/>
  <c r="M21" i="22"/>
  <c r="M44" i="22" s="1"/>
  <c r="L21" i="22"/>
  <c r="L48" i="22" s="1"/>
  <c r="K21" i="22"/>
  <c r="K36" i="22" s="1"/>
  <c r="J21" i="22"/>
  <c r="J36" i="22" s="1"/>
  <c r="I21" i="22"/>
  <c r="I48" i="22" s="1"/>
  <c r="H21" i="22"/>
  <c r="G21" i="22"/>
  <c r="G36" i="22" s="1"/>
  <c r="F21" i="22"/>
  <c r="F48" i="22" s="1"/>
  <c r="E21" i="22"/>
  <c r="E36" i="22" s="1"/>
  <c r="X20" i="22"/>
  <c r="W20" i="22"/>
  <c r="V20" i="22"/>
  <c r="V31" i="22" s="1"/>
  <c r="U20" i="22"/>
  <c r="U31" i="22" s="1"/>
  <c r="T20" i="22"/>
  <c r="T35" i="22" s="1"/>
  <c r="S20" i="22"/>
  <c r="R20" i="22"/>
  <c r="Q20" i="22"/>
  <c r="P20" i="22"/>
  <c r="P35" i="22" s="1"/>
  <c r="O20" i="22"/>
  <c r="O31" i="22" s="1"/>
  <c r="N20" i="22"/>
  <c r="N35" i="22" s="1"/>
  <c r="M20" i="22"/>
  <c r="L20" i="22"/>
  <c r="K20" i="22"/>
  <c r="K35" i="22" s="1"/>
  <c r="J20" i="22"/>
  <c r="J35" i="22" s="1"/>
  <c r="I20" i="22"/>
  <c r="I35" i="22" s="1"/>
  <c r="H20" i="22"/>
  <c r="H35" i="22" s="1"/>
  <c r="G20" i="22"/>
  <c r="F20" i="22"/>
  <c r="E20" i="22"/>
  <c r="E43" i="22" s="1"/>
  <c r="Z19" i="22"/>
  <c r="Y19" i="22"/>
  <c r="Z18" i="22"/>
  <c r="Z21" i="22" s="1"/>
  <c r="Y18" i="22"/>
  <c r="Z17" i="22"/>
  <c r="Y17" i="22"/>
  <c r="Z16" i="22"/>
  <c r="Y16" i="22"/>
  <c r="Z15" i="22"/>
  <c r="Y15" i="22"/>
  <c r="Z14" i="22"/>
  <c r="Y14" i="22"/>
  <c r="Z13" i="22"/>
  <c r="Y13" i="22"/>
  <c r="Z12" i="22"/>
  <c r="Y12" i="22"/>
  <c r="Z11" i="22"/>
  <c r="Y11" i="22"/>
  <c r="Z10" i="22"/>
  <c r="Y10" i="22"/>
  <c r="Z9" i="22"/>
  <c r="Y9" i="22"/>
  <c r="Z8" i="22"/>
  <c r="Y8" i="22"/>
  <c r="Z7" i="22"/>
  <c r="Y7" i="22"/>
  <c r="Z6" i="22"/>
  <c r="Y6" i="22"/>
  <c r="Z5" i="22"/>
  <c r="Y5" i="22"/>
  <c r="W42" i="21"/>
  <c r="U42" i="21"/>
  <c r="Q42" i="21"/>
  <c r="O42" i="21"/>
  <c r="M42" i="21"/>
  <c r="K42" i="21"/>
  <c r="I42" i="21"/>
  <c r="E42" i="21"/>
  <c r="L36" i="21"/>
  <c r="T35" i="21"/>
  <c r="R32" i="21"/>
  <c r="Q32" i="21"/>
  <c r="O31" i="21"/>
  <c r="X22" i="21"/>
  <c r="X37" i="21" s="1"/>
  <c r="W22" i="21"/>
  <c r="W33" i="21" s="1"/>
  <c r="V22" i="21"/>
  <c r="V45" i="21" s="1"/>
  <c r="U22" i="21"/>
  <c r="U33" i="21" s="1"/>
  <c r="T22" i="21"/>
  <c r="T37" i="21" s="1"/>
  <c r="S22" i="21"/>
  <c r="S45" i="21" s="1"/>
  <c r="R22" i="21"/>
  <c r="R37" i="21" s="1"/>
  <c r="Q22" i="21"/>
  <c r="Q33" i="21" s="1"/>
  <c r="P22" i="21"/>
  <c r="P33" i="21" s="1"/>
  <c r="O22" i="21"/>
  <c r="O33" i="21" s="1"/>
  <c r="N22" i="21"/>
  <c r="N33" i="21" s="1"/>
  <c r="M22" i="21"/>
  <c r="M45" i="21" s="1"/>
  <c r="L22" i="21"/>
  <c r="L37" i="21" s="1"/>
  <c r="K22" i="21"/>
  <c r="K33" i="21" s="1"/>
  <c r="J22" i="21"/>
  <c r="J33" i="21" s="1"/>
  <c r="I22" i="21"/>
  <c r="I33" i="21" s="1"/>
  <c r="H22" i="21"/>
  <c r="H37" i="21" s="1"/>
  <c r="G22" i="21"/>
  <c r="G45" i="21" s="1"/>
  <c r="F22" i="21"/>
  <c r="F37" i="21" s="1"/>
  <c r="E22" i="21"/>
  <c r="E33" i="21" s="1"/>
  <c r="X21" i="21"/>
  <c r="X48" i="21" s="1"/>
  <c r="W21" i="21"/>
  <c r="W44" i="21" s="1"/>
  <c r="V21" i="21"/>
  <c r="V44" i="21" s="1"/>
  <c r="U21" i="21"/>
  <c r="U32" i="21" s="1"/>
  <c r="T21" i="21"/>
  <c r="T44" i="21" s="1"/>
  <c r="S21" i="21"/>
  <c r="S32" i="21" s="1"/>
  <c r="R21" i="21"/>
  <c r="R48" i="21" s="1"/>
  <c r="Q21" i="21"/>
  <c r="Q44" i="21" s="1"/>
  <c r="P21" i="21"/>
  <c r="P44" i="21" s="1"/>
  <c r="O21" i="21"/>
  <c r="O32" i="21" s="1"/>
  <c r="N21" i="21"/>
  <c r="N32" i="21" s="1"/>
  <c r="M21" i="21"/>
  <c r="M32" i="21" s="1"/>
  <c r="L21" i="21"/>
  <c r="L48" i="21" s="1"/>
  <c r="K21" i="21"/>
  <c r="K44" i="21" s="1"/>
  <c r="J21" i="21"/>
  <c r="J44" i="21" s="1"/>
  <c r="I21" i="21"/>
  <c r="I32" i="21" s="1"/>
  <c r="H21" i="21"/>
  <c r="H32" i="21" s="1"/>
  <c r="G21" i="21"/>
  <c r="G32" i="21" s="1"/>
  <c r="F21" i="21"/>
  <c r="F48" i="21" s="1"/>
  <c r="E21" i="21"/>
  <c r="E44" i="21" s="1"/>
  <c r="X20" i="21"/>
  <c r="X31" i="21" s="1"/>
  <c r="W20" i="21"/>
  <c r="W31" i="21" s="1"/>
  <c r="V20" i="21"/>
  <c r="V47" i="21" s="1"/>
  <c r="U20" i="21"/>
  <c r="U43" i="21" s="1"/>
  <c r="T20" i="21"/>
  <c r="T43" i="21" s="1"/>
  <c r="S20" i="21"/>
  <c r="S31" i="21" s="1"/>
  <c r="R20" i="21"/>
  <c r="Q20" i="21"/>
  <c r="Q31" i="21" s="1"/>
  <c r="P20" i="21"/>
  <c r="P47" i="21" s="1"/>
  <c r="O20" i="21"/>
  <c r="O43" i="21" s="1"/>
  <c r="N20" i="21"/>
  <c r="N43" i="21" s="1"/>
  <c r="M20" i="21"/>
  <c r="M31" i="21" s="1"/>
  <c r="L20" i="21"/>
  <c r="L31" i="21" s="1"/>
  <c r="K20" i="21"/>
  <c r="K31" i="21" s="1"/>
  <c r="J20" i="21"/>
  <c r="J47" i="21" s="1"/>
  <c r="I20" i="21"/>
  <c r="I43" i="21" s="1"/>
  <c r="H20" i="21"/>
  <c r="H43" i="21" s="1"/>
  <c r="G20" i="21"/>
  <c r="G31" i="21" s="1"/>
  <c r="F20" i="21"/>
  <c r="F31" i="21" s="1"/>
  <c r="E20" i="21"/>
  <c r="E31" i="21" s="1"/>
  <c r="Z19" i="21"/>
  <c r="Y19" i="21"/>
  <c r="Z18" i="21"/>
  <c r="Z21" i="21" s="1"/>
  <c r="Y18" i="21"/>
  <c r="Z17" i="21"/>
  <c r="Y17" i="21"/>
  <c r="Z16" i="21"/>
  <c r="Y16" i="21"/>
  <c r="Z15" i="21"/>
  <c r="Y15" i="21"/>
  <c r="Z14" i="21"/>
  <c r="Y14" i="21"/>
  <c r="Z13" i="21"/>
  <c r="Y13" i="21"/>
  <c r="Z12" i="21"/>
  <c r="Y12" i="21"/>
  <c r="Z11" i="21"/>
  <c r="Y11" i="21"/>
  <c r="Z10" i="21"/>
  <c r="Y10" i="21"/>
  <c r="Z9" i="21"/>
  <c r="Y9" i="21"/>
  <c r="Z8" i="21"/>
  <c r="Y8" i="21"/>
  <c r="Z7" i="21"/>
  <c r="Y7" i="21"/>
  <c r="Z6" i="21"/>
  <c r="Y6" i="21"/>
  <c r="Z5" i="21"/>
  <c r="Y5" i="21"/>
  <c r="X22" i="20"/>
  <c r="W22" i="20"/>
  <c r="W45" i="20" s="1"/>
  <c r="V22" i="20"/>
  <c r="V45" i="20" s="1"/>
  <c r="U22" i="20"/>
  <c r="U37" i="20" s="1"/>
  <c r="T22" i="20"/>
  <c r="T45" i="20" s="1"/>
  <c r="S22" i="20"/>
  <c r="R22" i="20"/>
  <c r="Q22" i="20"/>
  <c r="P22" i="20"/>
  <c r="P45" i="20" s="1"/>
  <c r="O22" i="20"/>
  <c r="O37" i="20" s="1"/>
  <c r="N22" i="20"/>
  <c r="N45" i="20" s="1"/>
  <c r="M22" i="20"/>
  <c r="L22" i="20"/>
  <c r="K22" i="20"/>
  <c r="J22" i="20"/>
  <c r="J37" i="20" s="1"/>
  <c r="I22" i="20"/>
  <c r="I37" i="20" s="1"/>
  <c r="H22" i="20"/>
  <c r="H37" i="20" s="1"/>
  <c r="G22" i="20"/>
  <c r="F22" i="20"/>
  <c r="E22" i="20"/>
  <c r="X21" i="20"/>
  <c r="X36" i="20" s="1"/>
  <c r="W21" i="20"/>
  <c r="W36" i="20" s="1"/>
  <c r="V21" i="20"/>
  <c r="V36" i="20" s="1"/>
  <c r="U21" i="20"/>
  <c r="T21" i="20"/>
  <c r="S21" i="20"/>
  <c r="R21" i="20"/>
  <c r="R36" i="20" s="1"/>
  <c r="Q21" i="20"/>
  <c r="Q36" i="20" s="1"/>
  <c r="P21" i="20"/>
  <c r="P44" i="20" s="1"/>
  <c r="O21" i="20"/>
  <c r="N21" i="20"/>
  <c r="M21" i="20"/>
  <c r="L21" i="20"/>
  <c r="L36" i="20" s="1"/>
  <c r="K21" i="20"/>
  <c r="K36" i="20" s="1"/>
  <c r="J21" i="20"/>
  <c r="J44" i="20" s="1"/>
  <c r="I21" i="20"/>
  <c r="H21" i="20"/>
  <c r="G21" i="20"/>
  <c r="F21" i="20"/>
  <c r="F36" i="20" s="1"/>
  <c r="E21" i="20"/>
  <c r="E36" i="20" s="1"/>
  <c r="X20" i="20"/>
  <c r="X43" i="20" s="1"/>
  <c r="W20" i="20"/>
  <c r="V20" i="20"/>
  <c r="U20" i="20"/>
  <c r="T20" i="20"/>
  <c r="T35" i="20" s="1"/>
  <c r="S20" i="20"/>
  <c r="S35" i="20" s="1"/>
  <c r="R20" i="20"/>
  <c r="R35" i="20" s="1"/>
  <c r="Q20" i="20"/>
  <c r="P20" i="20"/>
  <c r="O20" i="20"/>
  <c r="N20" i="20"/>
  <c r="N35" i="20" s="1"/>
  <c r="M20" i="20"/>
  <c r="M35" i="20" s="1"/>
  <c r="L20" i="20"/>
  <c r="L35" i="20" s="1"/>
  <c r="K20" i="20"/>
  <c r="J20" i="20"/>
  <c r="I20" i="20"/>
  <c r="H20" i="20"/>
  <c r="H35" i="20" s="1"/>
  <c r="G20" i="20"/>
  <c r="G35" i="20" s="1"/>
  <c r="F20" i="20"/>
  <c r="F35" i="20" s="1"/>
  <c r="E20" i="20"/>
  <c r="W42" i="20"/>
  <c r="U42" i="20"/>
  <c r="S42" i="20"/>
  <c r="Q42" i="20"/>
  <c r="O42" i="20"/>
  <c r="M42" i="20"/>
  <c r="K42" i="20"/>
  <c r="I42" i="20"/>
  <c r="G42" i="20"/>
  <c r="E42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X40" i="20"/>
  <c r="X44" i="20" s="1"/>
  <c r="W40" i="20"/>
  <c r="V40" i="20"/>
  <c r="U40" i="20"/>
  <c r="T40" i="20"/>
  <c r="S40" i="20"/>
  <c r="R40" i="20"/>
  <c r="R44" i="20" s="1"/>
  <c r="Q40" i="20"/>
  <c r="P40" i="20"/>
  <c r="O40" i="20"/>
  <c r="N40" i="20"/>
  <c r="M40" i="20"/>
  <c r="L40" i="20"/>
  <c r="L44" i="20" s="1"/>
  <c r="K40" i="20"/>
  <c r="J40" i="20"/>
  <c r="I40" i="20"/>
  <c r="H40" i="20"/>
  <c r="G40" i="20"/>
  <c r="F40" i="20"/>
  <c r="F44" i="20" s="1"/>
  <c r="E40" i="20"/>
  <c r="X39" i="20"/>
  <c r="W39" i="20"/>
  <c r="V39" i="20"/>
  <c r="V43" i="20" s="1"/>
  <c r="U39" i="20"/>
  <c r="T39" i="20"/>
  <c r="T43" i="20" s="1"/>
  <c r="S39" i="20"/>
  <c r="R39" i="20"/>
  <c r="Q39" i="20"/>
  <c r="P39" i="20"/>
  <c r="P43" i="20" s="1"/>
  <c r="O39" i="20"/>
  <c r="N39" i="20"/>
  <c r="N43" i="20" s="1"/>
  <c r="M39" i="20"/>
  <c r="L39" i="20"/>
  <c r="K39" i="20"/>
  <c r="J39" i="20"/>
  <c r="J43" i="20" s="1"/>
  <c r="I39" i="20"/>
  <c r="H39" i="20"/>
  <c r="H43" i="20" s="1"/>
  <c r="G39" i="20"/>
  <c r="F39" i="20"/>
  <c r="E39" i="20"/>
  <c r="S45" i="20"/>
  <c r="M45" i="20"/>
  <c r="G45" i="20"/>
  <c r="U43" i="20"/>
  <c r="O43" i="20"/>
  <c r="X45" i="20"/>
  <c r="S49" i="20"/>
  <c r="R45" i="20"/>
  <c r="Q45" i="20"/>
  <c r="M49" i="20"/>
  <c r="L45" i="20"/>
  <c r="K45" i="20"/>
  <c r="J45" i="20"/>
  <c r="G49" i="20"/>
  <c r="F45" i="20"/>
  <c r="E45" i="20"/>
  <c r="U44" i="20"/>
  <c r="T44" i="20"/>
  <c r="O44" i="20"/>
  <c r="N44" i="20"/>
  <c r="I44" i="20"/>
  <c r="H44" i="20"/>
  <c r="W43" i="20"/>
  <c r="M43" i="20"/>
  <c r="K43" i="20"/>
  <c r="X37" i="20"/>
  <c r="W37" i="20"/>
  <c r="V37" i="20"/>
  <c r="S37" i="20"/>
  <c r="R37" i="20"/>
  <c r="Q37" i="20"/>
  <c r="M37" i="20"/>
  <c r="L37" i="20"/>
  <c r="K37" i="20"/>
  <c r="G37" i="20"/>
  <c r="F37" i="20"/>
  <c r="E37" i="20"/>
  <c r="U36" i="20"/>
  <c r="T36" i="20"/>
  <c r="S36" i="20"/>
  <c r="O36" i="20"/>
  <c r="N36" i="20"/>
  <c r="M36" i="20"/>
  <c r="I36" i="20"/>
  <c r="H36" i="20"/>
  <c r="G36" i="20"/>
  <c r="W35" i="20"/>
  <c r="V35" i="20"/>
  <c r="U35" i="20"/>
  <c r="Q35" i="20"/>
  <c r="P35" i="20"/>
  <c r="O35" i="20"/>
  <c r="K35" i="20"/>
  <c r="J35" i="20"/>
  <c r="I35" i="20"/>
  <c r="E35" i="20"/>
  <c r="X33" i="20"/>
  <c r="W33" i="20"/>
  <c r="V33" i="20"/>
  <c r="S33" i="20"/>
  <c r="R33" i="20"/>
  <c r="Q33" i="20"/>
  <c r="P33" i="20"/>
  <c r="M33" i="20"/>
  <c r="L33" i="20"/>
  <c r="K33" i="20"/>
  <c r="J33" i="20"/>
  <c r="G33" i="20"/>
  <c r="F33" i="20"/>
  <c r="E33" i="20"/>
  <c r="X32" i="20"/>
  <c r="U32" i="20"/>
  <c r="T32" i="20"/>
  <c r="S32" i="20"/>
  <c r="R32" i="20"/>
  <c r="O32" i="20"/>
  <c r="N32" i="20"/>
  <c r="M32" i="20"/>
  <c r="L32" i="20"/>
  <c r="I32" i="20"/>
  <c r="H32" i="20"/>
  <c r="G32" i="20"/>
  <c r="F32" i="20"/>
  <c r="W31" i="20"/>
  <c r="V31" i="20"/>
  <c r="U31" i="20"/>
  <c r="T31" i="20"/>
  <c r="Q31" i="20"/>
  <c r="P31" i="20"/>
  <c r="O31" i="20"/>
  <c r="N31" i="20"/>
  <c r="K31" i="20"/>
  <c r="J31" i="20"/>
  <c r="I31" i="20"/>
  <c r="H31" i="20"/>
  <c r="E31" i="20"/>
  <c r="W24" i="20"/>
  <c r="U24" i="20"/>
  <c r="Q24" i="20"/>
  <c r="K24" i="20"/>
  <c r="I24" i="20"/>
  <c r="E24" i="20"/>
  <c r="I23" i="20"/>
  <c r="I34" i="20" s="1"/>
  <c r="G23" i="20"/>
  <c r="G34" i="20" s="1"/>
  <c r="Z19" i="20"/>
  <c r="Y19" i="20"/>
  <c r="Z18" i="20"/>
  <c r="Y18" i="20"/>
  <c r="Z17" i="20"/>
  <c r="Y17" i="20"/>
  <c r="Z16" i="20"/>
  <c r="Y16" i="20"/>
  <c r="Z15" i="20"/>
  <c r="Y15" i="20"/>
  <c r="Z14" i="20"/>
  <c r="Y14" i="20"/>
  <c r="Z13" i="20"/>
  <c r="Y13" i="20"/>
  <c r="Z12" i="20"/>
  <c r="Y12" i="20"/>
  <c r="Z11" i="20"/>
  <c r="Y11" i="20"/>
  <c r="Z10" i="20"/>
  <c r="Y10" i="20"/>
  <c r="Z9" i="20"/>
  <c r="Y9" i="20"/>
  <c r="Z8" i="20"/>
  <c r="Y8" i="20"/>
  <c r="Z7" i="20"/>
  <c r="Y7" i="20"/>
  <c r="Z6" i="20"/>
  <c r="Y6" i="20"/>
  <c r="Z5" i="20"/>
  <c r="Y5" i="20"/>
  <c r="Y42" i="19"/>
  <c r="W42" i="19"/>
  <c r="U42" i="19"/>
  <c r="S42" i="19"/>
  <c r="Q42" i="19"/>
  <c r="O42" i="19"/>
  <c r="M42" i="19"/>
  <c r="K42" i="19"/>
  <c r="I42" i="19"/>
  <c r="G42" i="19"/>
  <c r="E42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M49" i="19" s="1"/>
  <c r="L41" i="19"/>
  <c r="K41" i="19"/>
  <c r="J41" i="19"/>
  <c r="I41" i="19"/>
  <c r="H41" i="19"/>
  <c r="G41" i="19"/>
  <c r="F41" i="19"/>
  <c r="E41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V47" i="19"/>
  <c r="V45" i="19"/>
  <c r="S45" i="19"/>
  <c r="H44" i="19"/>
  <c r="P45" i="19"/>
  <c r="T44" i="19"/>
  <c r="X43" i="19"/>
  <c r="F43" i="19"/>
  <c r="J37" i="19"/>
  <c r="I37" i="19"/>
  <c r="G36" i="19"/>
  <c r="E36" i="19"/>
  <c r="W35" i="19"/>
  <c r="R35" i="19"/>
  <c r="Q35" i="19"/>
  <c r="K35" i="19"/>
  <c r="F35" i="19"/>
  <c r="V33" i="19"/>
  <c r="P33" i="19"/>
  <c r="J33" i="19"/>
  <c r="S32" i="19"/>
  <c r="M32" i="19"/>
  <c r="L32" i="19"/>
  <c r="W31" i="19"/>
  <c r="L31" i="19"/>
  <c r="K31" i="19"/>
  <c r="E31" i="19"/>
  <c r="W24" i="19"/>
  <c r="V37" i="19"/>
  <c r="U33" i="19"/>
  <c r="T49" i="19"/>
  <c r="S49" i="19"/>
  <c r="R49" i="19"/>
  <c r="Q49" i="19"/>
  <c r="P37" i="19"/>
  <c r="O37" i="19"/>
  <c r="N49" i="19"/>
  <c r="K24" i="19"/>
  <c r="J45" i="19"/>
  <c r="H33" i="19"/>
  <c r="G45" i="19"/>
  <c r="F49" i="19"/>
  <c r="E33" i="19"/>
  <c r="W32" i="19"/>
  <c r="T48" i="19"/>
  <c r="Q32" i="19"/>
  <c r="N48" i="19"/>
  <c r="M36" i="19"/>
  <c r="K32" i="19"/>
  <c r="I36" i="19"/>
  <c r="H48" i="19"/>
  <c r="G32" i="19"/>
  <c r="F32" i="19"/>
  <c r="E32" i="19"/>
  <c r="X47" i="19"/>
  <c r="V31" i="19"/>
  <c r="U31" i="19"/>
  <c r="R47" i="19"/>
  <c r="P47" i="19"/>
  <c r="O31" i="19"/>
  <c r="N31" i="19"/>
  <c r="L47" i="19"/>
  <c r="I31" i="19"/>
  <c r="F47" i="19"/>
  <c r="Z19" i="19"/>
  <c r="Z22" i="19" s="1"/>
  <c r="Y19" i="19"/>
  <c r="Z18" i="19"/>
  <c r="Y18" i="19"/>
  <c r="Z17" i="19"/>
  <c r="Y17" i="19"/>
  <c r="Z16" i="19"/>
  <c r="Y16" i="19"/>
  <c r="Z15" i="19"/>
  <c r="Y15" i="19"/>
  <c r="Z14" i="19"/>
  <c r="Y14" i="19"/>
  <c r="Z13" i="19"/>
  <c r="Y13" i="19"/>
  <c r="Z12" i="19"/>
  <c r="Y12" i="19"/>
  <c r="Z11" i="19"/>
  <c r="Y11" i="19"/>
  <c r="Z10" i="19"/>
  <c r="Y10" i="19"/>
  <c r="Z9" i="19"/>
  <c r="Y9" i="19"/>
  <c r="Z8" i="19"/>
  <c r="Y8" i="19"/>
  <c r="Z7" i="19"/>
  <c r="Y7" i="19"/>
  <c r="Z6" i="19"/>
  <c r="Y6" i="19"/>
  <c r="Z5" i="19"/>
  <c r="Y5" i="19"/>
  <c r="Y42" i="17"/>
  <c r="W42" i="17"/>
  <c r="U42" i="17"/>
  <c r="S42" i="17"/>
  <c r="Q42" i="17"/>
  <c r="O42" i="17"/>
  <c r="M42" i="17"/>
  <c r="K42" i="17"/>
  <c r="I42" i="17"/>
  <c r="G42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E42" i="17" s="1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E42" i="9" s="1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E42" i="6"/>
  <c r="Y34" i="18"/>
  <c r="W34" i="18"/>
  <c r="U34" i="18"/>
  <c r="S34" i="18"/>
  <c r="Q34" i="18"/>
  <c r="O34" i="18"/>
  <c r="M34" i="18"/>
  <c r="K34" i="18"/>
  <c r="I34" i="18"/>
  <c r="G34" i="18"/>
  <c r="E34" i="18"/>
  <c r="Z42" i="9"/>
  <c r="Y42" i="9"/>
  <c r="Z41" i="6"/>
  <c r="Y41" i="6"/>
  <c r="Z40" i="6"/>
  <c r="Y40" i="6"/>
  <c r="Z39" i="6"/>
  <c r="Y39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41" i="6"/>
  <c r="E40" i="6"/>
  <c r="E39" i="6"/>
  <c r="Y24" i="18"/>
  <c r="W24" i="18"/>
  <c r="U24" i="18"/>
  <c r="S24" i="18"/>
  <c r="Q24" i="18"/>
  <c r="O24" i="18"/>
  <c r="M24" i="18"/>
  <c r="K24" i="18"/>
  <c r="I24" i="18"/>
  <c r="G24" i="18"/>
  <c r="E24" i="18"/>
  <c r="E42" i="18"/>
  <c r="E23" i="18"/>
  <c r="N31" i="22" l="1"/>
  <c r="V35" i="22"/>
  <c r="T31" i="22"/>
  <c r="Q36" i="22"/>
  <c r="E32" i="22"/>
  <c r="W36" i="22"/>
  <c r="K32" i="22"/>
  <c r="I45" i="22"/>
  <c r="H31" i="22"/>
  <c r="U37" i="22"/>
  <c r="M47" i="22"/>
  <c r="S47" i="22"/>
  <c r="H49" i="22"/>
  <c r="N49" i="22"/>
  <c r="T49" i="22"/>
  <c r="J45" i="22"/>
  <c r="H44" i="22"/>
  <c r="T44" i="22"/>
  <c r="L43" i="22"/>
  <c r="R47" i="22"/>
  <c r="S24" i="22"/>
  <c r="G33" i="22"/>
  <c r="O35" i="22"/>
  <c r="G44" i="22"/>
  <c r="Y20" i="22"/>
  <c r="P31" i="22"/>
  <c r="J32" i="22"/>
  <c r="V32" i="22"/>
  <c r="L33" i="22"/>
  <c r="X33" i="22"/>
  <c r="U35" i="22"/>
  <c r="L36" i="22"/>
  <c r="T37" i="22"/>
  <c r="S44" i="22"/>
  <c r="S23" i="22"/>
  <c r="S34" i="22" s="1"/>
  <c r="Y21" i="22"/>
  <c r="Y36" i="22" s="1"/>
  <c r="G23" i="22"/>
  <c r="G46" i="22" s="1"/>
  <c r="G24" i="22"/>
  <c r="I31" i="22"/>
  <c r="L32" i="22"/>
  <c r="X32" i="22"/>
  <c r="N33" i="22"/>
  <c r="R36" i="22"/>
  <c r="M33" i="22"/>
  <c r="M24" i="22"/>
  <c r="J31" i="22"/>
  <c r="P32" i="22"/>
  <c r="F33" i="22"/>
  <c r="R33" i="22"/>
  <c r="F36" i="22"/>
  <c r="M37" i="22"/>
  <c r="Y22" i="22"/>
  <c r="Y37" i="22" s="1"/>
  <c r="S33" i="22"/>
  <c r="Z22" i="22"/>
  <c r="Y24" i="22" s="1"/>
  <c r="F32" i="22"/>
  <c r="R32" i="22"/>
  <c r="H33" i="22"/>
  <c r="T33" i="22"/>
  <c r="X36" i="22"/>
  <c r="Y31" i="22"/>
  <c r="Y35" i="22"/>
  <c r="Y23" i="22"/>
  <c r="Y43" i="22"/>
  <c r="Y47" i="22"/>
  <c r="Y32" i="22"/>
  <c r="Y48" i="22"/>
  <c r="Y44" i="22"/>
  <c r="G34" i="22"/>
  <c r="Q31" i="22"/>
  <c r="Q47" i="22"/>
  <c r="N32" i="22"/>
  <c r="N36" i="22"/>
  <c r="Z32" i="22"/>
  <c r="Z36" i="22"/>
  <c r="V37" i="22"/>
  <c r="V33" i="22"/>
  <c r="N48" i="22"/>
  <c r="Z20" i="22"/>
  <c r="R31" i="22"/>
  <c r="R35" i="22"/>
  <c r="E33" i="22"/>
  <c r="E45" i="22"/>
  <c r="E37" i="22"/>
  <c r="Y45" i="22"/>
  <c r="Y49" i="22"/>
  <c r="I43" i="22"/>
  <c r="U43" i="22"/>
  <c r="Q43" i="22"/>
  <c r="L47" i="22"/>
  <c r="H48" i="22"/>
  <c r="Z48" i="22"/>
  <c r="V49" i="22"/>
  <c r="Z49" i="22"/>
  <c r="Z45" i="22"/>
  <c r="J47" i="22"/>
  <c r="P47" i="22"/>
  <c r="V47" i="22"/>
  <c r="G32" i="22"/>
  <c r="G48" i="22"/>
  <c r="M32" i="22"/>
  <c r="M48" i="22"/>
  <c r="S32" i="22"/>
  <c r="S48" i="22"/>
  <c r="I33" i="22"/>
  <c r="I49" i="22"/>
  <c r="O33" i="22"/>
  <c r="O25" i="22"/>
  <c r="O49" i="22"/>
  <c r="U33" i="22"/>
  <c r="U49" i="22"/>
  <c r="I23" i="22"/>
  <c r="K24" i="22"/>
  <c r="Y33" i="22"/>
  <c r="M42" i="22"/>
  <c r="Y42" i="22"/>
  <c r="R43" i="22"/>
  <c r="N44" i="22"/>
  <c r="E49" i="22"/>
  <c r="E31" i="22"/>
  <c r="E47" i="22"/>
  <c r="W23" i="22"/>
  <c r="W31" i="22"/>
  <c r="W47" i="22"/>
  <c r="T36" i="22"/>
  <c r="T32" i="22"/>
  <c r="P33" i="22"/>
  <c r="O24" i="22"/>
  <c r="P37" i="22"/>
  <c r="Q23" i="22"/>
  <c r="E35" i="22"/>
  <c r="F31" i="22"/>
  <c r="F35" i="22"/>
  <c r="X35" i="22"/>
  <c r="X31" i="22"/>
  <c r="O32" i="22"/>
  <c r="O36" i="22"/>
  <c r="O44" i="22"/>
  <c r="K33" i="22"/>
  <c r="K37" i="22"/>
  <c r="K45" i="22"/>
  <c r="W33" i="22"/>
  <c r="W49" i="22"/>
  <c r="W37" i="22"/>
  <c r="W45" i="22"/>
  <c r="X43" i="22"/>
  <c r="S46" i="22"/>
  <c r="K49" i="22"/>
  <c r="G31" i="22"/>
  <c r="G43" i="22"/>
  <c r="G35" i="22"/>
  <c r="M31" i="22"/>
  <c r="M35" i="22"/>
  <c r="M23" i="22"/>
  <c r="M43" i="22"/>
  <c r="S31" i="22"/>
  <c r="S43" i="22"/>
  <c r="S35" i="22"/>
  <c r="U23" i="22"/>
  <c r="U24" i="22"/>
  <c r="W25" i="22"/>
  <c r="K43" i="22"/>
  <c r="F47" i="22"/>
  <c r="X47" i="22"/>
  <c r="T48" i="22"/>
  <c r="P49" i="22"/>
  <c r="E44" i="22"/>
  <c r="K44" i="22"/>
  <c r="Q44" i="22"/>
  <c r="W44" i="22"/>
  <c r="G45" i="22"/>
  <c r="M45" i="22"/>
  <c r="S45" i="22"/>
  <c r="E23" i="22"/>
  <c r="W24" i="22"/>
  <c r="W35" i="22"/>
  <c r="M36" i="22"/>
  <c r="O37" i="22"/>
  <c r="K42" i="22"/>
  <c r="W42" i="22"/>
  <c r="G42" i="22"/>
  <c r="S42" i="22"/>
  <c r="Z44" i="22"/>
  <c r="V45" i="22"/>
  <c r="G47" i="22"/>
  <c r="K23" i="22"/>
  <c r="K31" i="22"/>
  <c r="K47" i="22"/>
  <c r="H32" i="22"/>
  <c r="H36" i="22"/>
  <c r="J37" i="22"/>
  <c r="J33" i="22"/>
  <c r="Q35" i="22"/>
  <c r="W43" i="22"/>
  <c r="J49" i="22"/>
  <c r="L35" i="22"/>
  <c r="L31" i="22"/>
  <c r="I32" i="22"/>
  <c r="I44" i="22"/>
  <c r="I36" i="22"/>
  <c r="U32" i="22"/>
  <c r="U44" i="22"/>
  <c r="U36" i="22"/>
  <c r="Q33" i="22"/>
  <c r="Q45" i="22"/>
  <c r="Q37" i="22"/>
  <c r="Q25" i="22"/>
  <c r="F43" i="22"/>
  <c r="P45" i="22"/>
  <c r="O48" i="22"/>
  <c r="O43" i="22"/>
  <c r="I24" i="22"/>
  <c r="J43" i="22"/>
  <c r="P43" i="22"/>
  <c r="V43" i="22"/>
  <c r="F44" i="22"/>
  <c r="L44" i="22"/>
  <c r="R44" i="22"/>
  <c r="X44" i="22"/>
  <c r="H45" i="22"/>
  <c r="N45" i="22"/>
  <c r="T45" i="22"/>
  <c r="N47" i="22"/>
  <c r="T47" i="22"/>
  <c r="J48" i="22"/>
  <c r="P48" i="22"/>
  <c r="F49" i="22"/>
  <c r="L49" i="22"/>
  <c r="X49" i="22"/>
  <c r="H43" i="22"/>
  <c r="N43" i="22"/>
  <c r="T43" i="22"/>
  <c r="J44" i="22"/>
  <c r="P44" i="22"/>
  <c r="V44" i="22"/>
  <c r="F45" i="22"/>
  <c r="L45" i="22"/>
  <c r="R45" i="22"/>
  <c r="X45" i="22"/>
  <c r="I47" i="22"/>
  <c r="O47" i="22"/>
  <c r="U47" i="22"/>
  <c r="E48" i="22"/>
  <c r="K48" i="22"/>
  <c r="Q48" i="22"/>
  <c r="W48" i="22"/>
  <c r="G49" i="22"/>
  <c r="M49" i="22"/>
  <c r="S49" i="22"/>
  <c r="H47" i="22"/>
  <c r="V48" i="22"/>
  <c r="R49" i="22"/>
  <c r="O23" i="22"/>
  <c r="E24" i="22"/>
  <c r="Q24" i="22"/>
  <c r="G25" i="22"/>
  <c r="S25" i="22"/>
  <c r="Z33" i="19"/>
  <c r="Z41" i="20"/>
  <c r="Z20" i="19"/>
  <c r="L32" i="21"/>
  <c r="H35" i="21"/>
  <c r="O37" i="21"/>
  <c r="U31" i="21"/>
  <c r="X32" i="21"/>
  <c r="X36" i="21"/>
  <c r="Y20" i="21"/>
  <c r="Y31" i="21" s="1"/>
  <c r="F32" i="21"/>
  <c r="H33" i="21"/>
  <c r="I45" i="21"/>
  <c r="O45" i="21"/>
  <c r="U45" i="21"/>
  <c r="K32" i="21"/>
  <c r="T33" i="21"/>
  <c r="N37" i="21"/>
  <c r="P35" i="21"/>
  <c r="S44" i="21"/>
  <c r="Y22" i="21"/>
  <c r="W25" i="21" s="1"/>
  <c r="I31" i="21"/>
  <c r="E32" i="21"/>
  <c r="W32" i="21"/>
  <c r="S33" i="21"/>
  <c r="N35" i="21"/>
  <c r="F36" i="21"/>
  <c r="R36" i="21"/>
  <c r="I37" i="21"/>
  <c r="U37" i="21"/>
  <c r="M44" i="21"/>
  <c r="G44" i="21"/>
  <c r="Z22" i="21"/>
  <c r="Z33" i="21" s="1"/>
  <c r="S36" i="21"/>
  <c r="G33" i="21"/>
  <c r="E35" i="21"/>
  <c r="Q35" i="21"/>
  <c r="J36" i="21"/>
  <c r="V36" i="21"/>
  <c r="E43" i="21"/>
  <c r="G36" i="21"/>
  <c r="Z20" i="21"/>
  <c r="Z31" i="21" s="1"/>
  <c r="P31" i="21"/>
  <c r="K43" i="21"/>
  <c r="J31" i="21"/>
  <c r="Y21" i="21"/>
  <c r="Y44" i="21" s="1"/>
  <c r="G23" i="21"/>
  <c r="G34" i="21" s="1"/>
  <c r="M33" i="21"/>
  <c r="J35" i="21"/>
  <c r="V35" i="21"/>
  <c r="M36" i="21"/>
  <c r="Q43" i="21"/>
  <c r="S23" i="21"/>
  <c r="S34" i="21" s="1"/>
  <c r="V31" i="21"/>
  <c r="K35" i="21"/>
  <c r="W35" i="21"/>
  <c r="P36" i="21"/>
  <c r="W43" i="21"/>
  <c r="Z48" i="21"/>
  <c r="R43" i="21"/>
  <c r="F45" i="21"/>
  <c r="L45" i="21"/>
  <c r="R45" i="21"/>
  <c r="X45" i="21"/>
  <c r="S46" i="21"/>
  <c r="H49" i="21"/>
  <c r="N49" i="21"/>
  <c r="T49" i="21"/>
  <c r="Y45" i="21"/>
  <c r="Y33" i="21"/>
  <c r="Y37" i="21"/>
  <c r="M25" i="21"/>
  <c r="K25" i="21"/>
  <c r="Z49" i="21"/>
  <c r="Z37" i="21"/>
  <c r="Z35" i="21"/>
  <c r="Z43" i="21"/>
  <c r="Z47" i="21"/>
  <c r="Y32" i="21"/>
  <c r="Y36" i="21"/>
  <c r="Y48" i="21"/>
  <c r="F47" i="21"/>
  <c r="X47" i="21"/>
  <c r="P49" i="21"/>
  <c r="I23" i="21"/>
  <c r="F43" i="21"/>
  <c r="X43" i="21"/>
  <c r="Z44" i="21"/>
  <c r="G47" i="21"/>
  <c r="I48" i="21"/>
  <c r="K49" i="21"/>
  <c r="E23" i="21"/>
  <c r="Q23" i="21"/>
  <c r="G24" i="21"/>
  <c r="S24" i="21"/>
  <c r="I25" i="21"/>
  <c r="H31" i="21"/>
  <c r="N31" i="21"/>
  <c r="T31" i="21"/>
  <c r="J32" i="21"/>
  <c r="P32" i="21"/>
  <c r="V32" i="21"/>
  <c r="F33" i="21"/>
  <c r="L33" i="21"/>
  <c r="R33" i="21"/>
  <c r="X33" i="21"/>
  <c r="I35" i="21"/>
  <c r="O35" i="21"/>
  <c r="U35" i="21"/>
  <c r="E36" i="21"/>
  <c r="K36" i="21"/>
  <c r="Q36" i="21"/>
  <c r="W36" i="21"/>
  <c r="G37" i="21"/>
  <c r="M37" i="21"/>
  <c r="S37" i="21"/>
  <c r="J43" i="21"/>
  <c r="P43" i="21"/>
  <c r="V43" i="21"/>
  <c r="F44" i="21"/>
  <c r="L44" i="21"/>
  <c r="R44" i="21"/>
  <c r="X44" i="21"/>
  <c r="H45" i="21"/>
  <c r="N45" i="21"/>
  <c r="T45" i="21"/>
  <c r="E47" i="21"/>
  <c r="K47" i="21"/>
  <c r="Q47" i="21"/>
  <c r="W47" i="21"/>
  <c r="G48" i="21"/>
  <c r="M48" i="21"/>
  <c r="S48" i="21"/>
  <c r="I49" i="21"/>
  <c r="O49" i="21"/>
  <c r="U49" i="21"/>
  <c r="R47" i="21"/>
  <c r="N48" i="21"/>
  <c r="J49" i="21"/>
  <c r="K24" i="21"/>
  <c r="N44" i="21"/>
  <c r="P45" i="21"/>
  <c r="Y47" i="21"/>
  <c r="W49" i="21"/>
  <c r="K23" i="21"/>
  <c r="W23" i="21"/>
  <c r="M24" i="21"/>
  <c r="O25" i="21"/>
  <c r="F35" i="21"/>
  <c r="L35" i="21"/>
  <c r="R35" i="21"/>
  <c r="X35" i="21"/>
  <c r="H36" i="21"/>
  <c r="N36" i="21"/>
  <c r="T36" i="21"/>
  <c r="Z36" i="21"/>
  <c r="J37" i="21"/>
  <c r="P37" i="21"/>
  <c r="V37" i="21"/>
  <c r="G43" i="21"/>
  <c r="M43" i="21"/>
  <c r="S43" i="21"/>
  <c r="Y43" i="21"/>
  <c r="I44" i="21"/>
  <c r="O44" i="21"/>
  <c r="U44" i="21"/>
  <c r="E45" i="21"/>
  <c r="K45" i="21"/>
  <c r="Q45" i="21"/>
  <c r="W45" i="21"/>
  <c r="H47" i="21"/>
  <c r="N47" i="21"/>
  <c r="T47" i="21"/>
  <c r="J48" i="21"/>
  <c r="P48" i="21"/>
  <c r="V48" i="21"/>
  <c r="F49" i="21"/>
  <c r="L49" i="21"/>
  <c r="R49" i="21"/>
  <c r="X49" i="21"/>
  <c r="I24" i="21"/>
  <c r="L47" i="21"/>
  <c r="H48" i="21"/>
  <c r="T48" i="21"/>
  <c r="V49" i="21"/>
  <c r="U23" i="21"/>
  <c r="L43" i="21"/>
  <c r="H44" i="21"/>
  <c r="J45" i="21"/>
  <c r="M47" i="21"/>
  <c r="Q49" i="21"/>
  <c r="M23" i="21"/>
  <c r="Y23" i="21"/>
  <c r="O24" i="21"/>
  <c r="Q25" i="21"/>
  <c r="R31" i="21"/>
  <c r="T32" i="21"/>
  <c r="Z32" i="21"/>
  <c r="V33" i="21"/>
  <c r="G35" i="21"/>
  <c r="M35" i="21"/>
  <c r="S35" i="21"/>
  <c r="Y35" i="21"/>
  <c r="I36" i="21"/>
  <c r="O36" i="21"/>
  <c r="U36" i="21"/>
  <c r="E37" i="21"/>
  <c r="K37" i="21"/>
  <c r="Q37" i="21"/>
  <c r="W37" i="21"/>
  <c r="I47" i="21"/>
  <c r="O47" i="21"/>
  <c r="U47" i="21"/>
  <c r="E48" i="21"/>
  <c r="K48" i="21"/>
  <c r="Q48" i="21"/>
  <c r="W48" i="21"/>
  <c r="G49" i="21"/>
  <c r="M49" i="21"/>
  <c r="S49" i="21"/>
  <c r="U24" i="21"/>
  <c r="W24" i="21"/>
  <c r="S47" i="21"/>
  <c r="O48" i="21"/>
  <c r="U48" i="21"/>
  <c r="E49" i="21"/>
  <c r="O23" i="21"/>
  <c r="E24" i="21"/>
  <c r="Q24" i="21"/>
  <c r="G25" i="21"/>
  <c r="G24" i="20"/>
  <c r="S24" i="20"/>
  <c r="P37" i="20"/>
  <c r="L43" i="20"/>
  <c r="H45" i="20"/>
  <c r="M23" i="20"/>
  <c r="M34" i="20" s="1"/>
  <c r="M24" i="20"/>
  <c r="F43" i="20"/>
  <c r="S43" i="20"/>
  <c r="K48" i="20"/>
  <c r="W44" i="20"/>
  <c r="I45" i="20"/>
  <c r="O45" i="20"/>
  <c r="U45" i="20"/>
  <c r="R43" i="20"/>
  <c r="V44" i="20"/>
  <c r="S23" i="20"/>
  <c r="S34" i="20" s="1"/>
  <c r="O24" i="20"/>
  <c r="F31" i="20"/>
  <c r="L31" i="20"/>
  <c r="R31" i="20"/>
  <c r="X31" i="20"/>
  <c r="J32" i="20"/>
  <c r="P32" i="20"/>
  <c r="V32" i="20"/>
  <c r="H33" i="20"/>
  <c r="N33" i="20"/>
  <c r="T33" i="20"/>
  <c r="X35" i="20"/>
  <c r="J36" i="20"/>
  <c r="P36" i="20"/>
  <c r="N37" i="20"/>
  <c r="T37" i="20"/>
  <c r="G43" i="20"/>
  <c r="G31" i="20"/>
  <c r="M31" i="20"/>
  <c r="S31" i="20"/>
  <c r="E32" i="20"/>
  <c r="K32" i="20"/>
  <c r="Q32" i="20"/>
  <c r="W32" i="20"/>
  <c r="I33" i="20"/>
  <c r="O33" i="20"/>
  <c r="U33" i="20"/>
  <c r="I47" i="20"/>
  <c r="O47" i="20"/>
  <c r="U47" i="20"/>
  <c r="G44" i="20"/>
  <c r="M44" i="20"/>
  <c r="S44" i="20"/>
  <c r="E44" i="20"/>
  <c r="E48" i="20"/>
  <c r="W48" i="20"/>
  <c r="K44" i="20"/>
  <c r="Q44" i="20"/>
  <c r="O23" i="20"/>
  <c r="O34" i="20" s="1"/>
  <c r="Q48" i="20"/>
  <c r="U23" i="20"/>
  <c r="U34" i="20" s="1"/>
  <c r="I43" i="20"/>
  <c r="Y20" i="20"/>
  <c r="Y43" i="20" s="1"/>
  <c r="Z20" i="20"/>
  <c r="Z35" i="20" s="1"/>
  <c r="Y21" i="20"/>
  <c r="Y36" i="20" s="1"/>
  <c r="Z21" i="20"/>
  <c r="Y22" i="20"/>
  <c r="O25" i="20" s="1"/>
  <c r="Z22" i="20"/>
  <c r="Z31" i="20"/>
  <c r="Y47" i="20"/>
  <c r="Y35" i="20"/>
  <c r="Y31" i="20"/>
  <c r="Z36" i="20"/>
  <c r="Z32" i="20"/>
  <c r="K25" i="20"/>
  <c r="Q25" i="20"/>
  <c r="U25" i="20"/>
  <c r="I25" i="20"/>
  <c r="J47" i="20"/>
  <c r="P47" i="20"/>
  <c r="V47" i="20"/>
  <c r="F48" i="20"/>
  <c r="L48" i="20"/>
  <c r="R48" i="20"/>
  <c r="X48" i="20"/>
  <c r="H49" i="20"/>
  <c r="N49" i="20"/>
  <c r="T49" i="20"/>
  <c r="E23" i="20"/>
  <c r="Q23" i="20"/>
  <c r="E47" i="20"/>
  <c r="K47" i="20"/>
  <c r="Q47" i="20"/>
  <c r="W47" i="20"/>
  <c r="G48" i="20"/>
  <c r="M48" i="20"/>
  <c r="S48" i="20"/>
  <c r="I49" i="20"/>
  <c r="O49" i="20"/>
  <c r="U49" i="20"/>
  <c r="E43" i="20"/>
  <c r="Q43" i="20"/>
  <c r="F47" i="20"/>
  <c r="L47" i="20"/>
  <c r="R47" i="20"/>
  <c r="X47" i="20"/>
  <c r="H48" i="20"/>
  <c r="N48" i="20"/>
  <c r="T48" i="20"/>
  <c r="J49" i="20"/>
  <c r="P49" i="20"/>
  <c r="V49" i="20"/>
  <c r="G47" i="20"/>
  <c r="M47" i="20"/>
  <c r="S47" i="20"/>
  <c r="I48" i="20"/>
  <c r="O48" i="20"/>
  <c r="U48" i="20"/>
  <c r="E49" i="20"/>
  <c r="K49" i="20"/>
  <c r="Q49" i="20"/>
  <c r="W49" i="20"/>
  <c r="K23" i="20"/>
  <c r="W23" i="20"/>
  <c r="G46" i="20"/>
  <c r="H47" i="20"/>
  <c r="N47" i="20"/>
  <c r="T47" i="20"/>
  <c r="J48" i="20"/>
  <c r="P48" i="20"/>
  <c r="V48" i="20"/>
  <c r="F49" i="20"/>
  <c r="L49" i="20"/>
  <c r="R49" i="20"/>
  <c r="X49" i="20"/>
  <c r="I46" i="20"/>
  <c r="Y20" i="19"/>
  <c r="Y39" i="20" s="1"/>
  <c r="Y22" i="19"/>
  <c r="K25" i="19" s="1"/>
  <c r="G23" i="19"/>
  <c r="G46" i="19" s="1"/>
  <c r="S23" i="19"/>
  <c r="S34" i="19" s="1"/>
  <c r="J44" i="19"/>
  <c r="P44" i="19"/>
  <c r="V48" i="19"/>
  <c r="H47" i="19"/>
  <c r="T43" i="19"/>
  <c r="L48" i="19"/>
  <c r="R48" i="19"/>
  <c r="U44" i="19"/>
  <c r="M43" i="19"/>
  <c r="Y43" i="19"/>
  <c r="Y31" i="19"/>
  <c r="M25" i="19"/>
  <c r="S24" i="19"/>
  <c r="H43" i="19"/>
  <c r="R31" i="19"/>
  <c r="N32" i="19"/>
  <c r="T33" i="19"/>
  <c r="T35" i="19"/>
  <c r="H36" i="19"/>
  <c r="I43" i="19"/>
  <c r="N44" i="19"/>
  <c r="N47" i="19"/>
  <c r="K48" i="19"/>
  <c r="R32" i="19"/>
  <c r="L35" i="19"/>
  <c r="U35" i="19"/>
  <c r="L43" i="19"/>
  <c r="V44" i="19"/>
  <c r="O47" i="19"/>
  <c r="H32" i="19"/>
  <c r="N35" i="19"/>
  <c r="N36" i="19"/>
  <c r="R43" i="19"/>
  <c r="W44" i="19"/>
  <c r="Q48" i="19"/>
  <c r="Y21" i="19"/>
  <c r="O23" i="19"/>
  <c r="O34" i="19" s="1"/>
  <c r="F31" i="19"/>
  <c r="X31" i="19"/>
  <c r="J32" i="19"/>
  <c r="T32" i="19"/>
  <c r="X33" i="19"/>
  <c r="O35" i="19"/>
  <c r="X35" i="19"/>
  <c r="T36" i="19"/>
  <c r="Z43" i="19"/>
  <c r="U47" i="19"/>
  <c r="E44" i="19"/>
  <c r="J48" i="19"/>
  <c r="Y44" i="19"/>
  <c r="Y36" i="19"/>
  <c r="Q24" i="19"/>
  <c r="M23" i="19"/>
  <c r="S31" i="19"/>
  <c r="K33" i="19"/>
  <c r="U36" i="19"/>
  <c r="F37" i="19"/>
  <c r="X37" i="19"/>
  <c r="S43" i="19"/>
  <c r="O44" i="19"/>
  <c r="M33" i="19"/>
  <c r="M37" i="19"/>
  <c r="Y33" i="19"/>
  <c r="Y37" i="19"/>
  <c r="G24" i="19"/>
  <c r="L33" i="19"/>
  <c r="H35" i="19"/>
  <c r="O36" i="19"/>
  <c r="V36" i="19"/>
  <c r="Q37" i="19"/>
  <c r="G47" i="19"/>
  <c r="U48" i="19"/>
  <c r="G49" i="19"/>
  <c r="Y49" i="19"/>
  <c r="N37" i="19"/>
  <c r="N45" i="19"/>
  <c r="Z37" i="19"/>
  <c r="Z45" i="19"/>
  <c r="Q23" i="19"/>
  <c r="Y24" i="19"/>
  <c r="G31" i="19"/>
  <c r="U32" i="19"/>
  <c r="F33" i="19"/>
  <c r="N33" i="19"/>
  <c r="I35" i="19"/>
  <c r="P36" i="19"/>
  <c r="U43" i="19"/>
  <c r="I44" i="19"/>
  <c r="E45" i="19"/>
  <c r="J35" i="19"/>
  <c r="J43" i="19"/>
  <c r="P35" i="19"/>
  <c r="P43" i="19"/>
  <c r="V35" i="19"/>
  <c r="V43" i="19"/>
  <c r="F36" i="19"/>
  <c r="F44" i="19"/>
  <c r="L36" i="19"/>
  <c r="L44" i="19"/>
  <c r="R36" i="19"/>
  <c r="R44" i="19"/>
  <c r="X36" i="19"/>
  <c r="X44" i="19"/>
  <c r="I45" i="19"/>
  <c r="I49" i="19"/>
  <c r="O45" i="19"/>
  <c r="O49" i="19"/>
  <c r="U45" i="19"/>
  <c r="U49" i="19"/>
  <c r="E23" i="19"/>
  <c r="U23" i="19"/>
  <c r="M24" i="19"/>
  <c r="S25" i="19"/>
  <c r="H31" i="19"/>
  <c r="P31" i="19"/>
  <c r="O32" i="19"/>
  <c r="V32" i="19"/>
  <c r="O33" i="19"/>
  <c r="Y35" i="19"/>
  <c r="J36" i="19"/>
  <c r="Q36" i="19"/>
  <c r="K37" i="19"/>
  <c r="U37" i="19"/>
  <c r="N43" i="19"/>
  <c r="F45" i="19"/>
  <c r="X45" i="19"/>
  <c r="I47" i="19"/>
  <c r="S47" i="19"/>
  <c r="E48" i="19"/>
  <c r="O48" i="19"/>
  <c r="W48" i="19"/>
  <c r="K49" i="19"/>
  <c r="E43" i="19"/>
  <c r="E47" i="19"/>
  <c r="K43" i="19"/>
  <c r="K47" i="19"/>
  <c r="Q43" i="19"/>
  <c r="Q47" i="19"/>
  <c r="W43" i="19"/>
  <c r="W47" i="19"/>
  <c r="G44" i="19"/>
  <c r="G48" i="19"/>
  <c r="M44" i="19"/>
  <c r="M48" i="19"/>
  <c r="S44" i="19"/>
  <c r="S48" i="19"/>
  <c r="J49" i="19"/>
  <c r="P49" i="19"/>
  <c r="V49" i="19"/>
  <c r="I23" i="19"/>
  <c r="W23" i="19"/>
  <c r="O24" i="19"/>
  <c r="J31" i="19"/>
  <c r="Q31" i="19"/>
  <c r="I32" i="19"/>
  <c r="P32" i="19"/>
  <c r="X32" i="19"/>
  <c r="I33" i="19"/>
  <c r="W33" i="19"/>
  <c r="E35" i="19"/>
  <c r="S35" i="19"/>
  <c r="K36" i="19"/>
  <c r="S36" i="19"/>
  <c r="L37" i="19"/>
  <c r="G43" i="19"/>
  <c r="O43" i="19"/>
  <c r="K44" i="19"/>
  <c r="Q45" i="19"/>
  <c r="J47" i="19"/>
  <c r="T47" i="19"/>
  <c r="F48" i="19"/>
  <c r="P48" i="19"/>
  <c r="X48" i="19"/>
  <c r="L49" i="19"/>
  <c r="Q33" i="19"/>
  <c r="M35" i="19"/>
  <c r="E37" i="19"/>
  <c r="W37" i="19"/>
  <c r="R45" i="19"/>
  <c r="M47" i="19"/>
  <c r="I48" i="19"/>
  <c r="E49" i="19"/>
  <c r="W49" i="19"/>
  <c r="E24" i="19"/>
  <c r="X49" i="19"/>
  <c r="K23" i="19"/>
  <c r="R33" i="19"/>
  <c r="G35" i="19"/>
  <c r="K45" i="19"/>
  <c r="Z21" i="19"/>
  <c r="Z40" i="20" s="1"/>
  <c r="Z44" i="20" s="1"/>
  <c r="G33" i="19"/>
  <c r="G37" i="19"/>
  <c r="S33" i="19"/>
  <c r="S37" i="19"/>
  <c r="M31" i="19"/>
  <c r="T31" i="19"/>
  <c r="L45" i="19"/>
  <c r="H37" i="19"/>
  <c r="H45" i="19"/>
  <c r="T37" i="19"/>
  <c r="T45" i="19"/>
  <c r="W36" i="19"/>
  <c r="R37" i="19"/>
  <c r="Q44" i="19"/>
  <c r="M45" i="19"/>
  <c r="W45" i="19"/>
  <c r="H49" i="19"/>
  <c r="Z49" i="19"/>
  <c r="I24" i="19"/>
  <c r="U24" i="19"/>
  <c r="W47" i="18"/>
  <c r="O47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Z41" i="18"/>
  <c r="X41" i="18"/>
  <c r="V41" i="18"/>
  <c r="T41" i="18"/>
  <c r="R41" i="18"/>
  <c r="P41" i="18"/>
  <c r="N41" i="18"/>
  <c r="L41" i="18"/>
  <c r="J41" i="18"/>
  <c r="H41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Q36" i="18"/>
  <c r="P36" i="18"/>
  <c r="G35" i="18"/>
  <c r="F35" i="18"/>
  <c r="X22" i="18"/>
  <c r="X37" i="18" s="1"/>
  <c r="W22" i="18"/>
  <c r="W45" i="18" s="1"/>
  <c r="V22" i="18"/>
  <c r="V45" i="18" s="1"/>
  <c r="U22" i="18"/>
  <c r="U45" i="18" s="1"/>
  <c r="T22" i="18"/>
  <c r="T45" i="18" s="1"/>
  <c r="S22" i="18"/>
  <c r="S33" i="18" s="1"/>
  <c r="R22" i="18"/>
  <c r="R49" i="18" s="1"/>
  <c r="Q22" i="18"/>
  <c r="Q37" i="18" s="1"/>
  <c r="P22" i="18"/>
  <c r="P37" i="18" s="1"/>
  <c r="O22" i="18"/>
  <c r="O45" i="18" s="1"/>
  <c r="N22" i="18"/>
  <c r="N45" i="18" s="1"/>
  <c r="M22" i="18"/>
  <c r="L22" i="18"/>
  <c r="L45" i="18" s="1"/>
  <c r="K22" i="18"/>
  <c r="K33" i="18" s="1"/>
  <c r="J22" i="18"/>
  <c r="J49" i="18" s="1"/>
  <c r="I22" i="18"/>
  <c r="I37" i="18" s="1"/>
  <c r="H22" i="18"/>
  <c r="H37" i="18" s="1"/>
  <c r="G22" i="18"/>
  <c r="G45" i="18" s="1"/>
  <c r="F22" i="18"/>
  <c r="F45" i="18" s="1"/>
  <c r="E22" i="18"/>
  <c r="E33" i="18" s="1"/>
  <c r="X21" i="18"/>
  <c r="X48" i="18" s="1"/>
  <c r="W21" i="18"/>
  <c r="W36" i="18" s="1"/>
  <c r="V21" i="18"/>
  <c r="V36" i="18" s="1"/>
  <c r="U21" i="18"/>
  <c r="U44" i="18" s="1"/>
  <c r="T21" i="18"/>
  <c r="T44" i="18" s="1"/>
  <c r="S21" i="18"/>
  <c r="S32" i="18" s="1"/>
  <c r="R21" i="18"/>
  <c r="R32" i="18" s="1"/>
  <c r="Q21" i="18"/>
  <c r="Q32" i="18" s="1"/>
  <c r="P21" i="18"/>
  <c r="P48" i="18" s="1"/>
  <c r="O21" i="18"/>
  <c r="O36" i="18" s="1"/>
  <c r="N21" i="18"/>
  <c r="N36" i="18" s="1"/>
  <c r="M21" i="18"/>
  <c r="M44" i="18" s="1"/>
  <c r="L21" i="18"/>
  <c r="L44" i="18" s="1"/>
  <c r="K21" i="18"/>
  <c r="K44" i="18" s="1"/>
  <c r="J21" i="18"/>
  <c r="J48" i="18" s="1"/>
  <c r="I21" i="18"/>
  <c r="I32" i="18" s="1"/>
  <c r="H21" i="18"/>
  <c r="H48" i="18" s="1"/>
  <c r="G21" i="18"/>
  <c r="G36" i="18" s="1"/>
  <c r="F21" i="18"/>
  <c r="F36" i="18" s="1"/>
  <c r="E21" i="18"/>
  <c r="E44" i="18" s="1"/>
  <c r="X20" i="18"/>
  <c r="X47" i="18" s="1"/>
  <c r="W20" i="18"/>
  <c r="W31" i="18" s="1"/>
  <c r="V20" i="18"/>
  <c r="V47" i="18" s="1"/>
  <c r="U20" i="18"/>
  <c r="U35" i="18" s="1"/>
  <c r="T20" i="18"/>
  <c r="T35" i="18" s="1"/>
  <c r="S20" i="18"/>
  <c r="S43" i="18" s="1"/>
  <c r="R20" i="18"/>
  <c r="R43" i="18" s="1"/>
  <c r="Q20" i="18"/>
  <c r="Q43" i="18" s="1"/>
  <c r="P20" i="18"/>
  <c r="P47" i="18" s="1"/>
  <c r="O20" i="18"/>
  <c r="O31" i="18" s="1"/>
  <c r="N20" i="18"/>
  <c r="N47" i="18" s="1"/>
  <c r="M20" i="18"/>
  <c r="M35" i="18" s="1"/>
  <c r="L20" i="18"/>
  <c r="L35" i="18" s="1"/>
  <c r="K20" i="18"/>
  <c r="K43" i="18" s="1"/>
  <c r="J20" i="18"/>
  <c r="J43" i="18" s="1"/>
  <c r="I20" i="18"/>
  <c r="I43" i="18" s="1"/>
  <c r="H20" i="18"/>
  <c r="H47" i="18" s="1"/>
  <c r="G20" i="18"/>
  <c r="G31" i="18" s="1"/>
  <c r="F20" i="18"/>
  <c r="F47" i="18" s="1"/>
  <c r="E20" i="18"/>
  <c r="E35" i="18" s="1"/>
  <c r="Z19" i="18"/>
  <c r="Y19" i="18"/>
  <c r="Z18" i="18"/>
  <c r="Y18" i="18"/>
  <c r="Z17" i="18"/>
  <c r="Y17" i="18"/>
  <c r="Z16" i="18"/>
  <c r="Y16" i="18"/>
  <c r="Z15" i="18"/>
  <c r="Y15" i="18"/>
  <c r="Z14" i="18"/>
  <c r="Y14" i="18"/>
  <c r="Z13" i="18"/>
  <c r="Y13" i="18"/>
  <c r="Z12" i="18"/>
  <c r="Y12" i="18"/>
  <c r="Z11" i="18"/>
  <c r="Y11" i="18"/>
  <c r="Z10" i="18"/>
  <c r="Y10" i="18"/>
  <c r="Z9" i="18"/>
  <c r="Y9" i="18"/>
  <c r="Z8" i="18"/>
  <c r="Y8" i="18"/>
  <c r="Z7" i="18"/>
  <c r="Y7" i="18"/>
  <c r="Z6" i="18"/>
  <c r="Y6" i="18"/>
  <c r="Z5" i="18"/>
  <c r="Y5" i="18"/>
  <c r="E20" i="6"/>
  <c r="I25" i="22" l="1"/>
  <c r="E25" i="22"/>
  <c r="Z37" i="22"/>
  <c r="Z33" i="22"/>
  <c r="K25" i="22"/>
  <c r="U25" i="22"/>
  <c r="M25" i="22"/>
  <c r="U34" i="22"/>
  <c r="U46" i="22"/>
  <c r="W46" i="22"/>
  <c r="W34" i="22"/>
  <c r="O46" i="22"/>
  <c r="O34" i="22"/>
  <c r="K46" i="22"/>
  <c r="K34" i="22"/>
  <c r="E34" i="22"/>
  <c r="E46" i="22"/>
  <c r="M46" i="22"/>
  <c r="M34" i="22"/>
  <c r="Q34" i="22"/>
  <c r="Q46" i="22"/>
  <c r="I34" i="22"/>
  <c r="I46" i="22"/>
  <c r="Z35" i="22"/>
  <c r="Z47" i="22"/>
  <c r="Z43" i="22"/>
  <c r="Z31" i="22"/>
  <c r="Y46" i="22"/>
  <c r="Y34" i="22"/>
  <c r="Z48" i="20"/>
  <c r="Z35" i="19"/>
  <c r="Z39" i="20"/>
  <c r="Z47" i="20" s="1"/>
  <c r="I25" i="19"/>
  <c r="Y41" i="20"/>
  <c r="Y42" i="21" s="1"/>
  <c r="Y46" i="21" s="1"/>
  <c r="U25" i="19"/>
  <c r="E25" i="19"/>
  <c r="Z47" i="19"/>
  <c r="Z49" i="20"/>
  <c r="Y45" i="19"/>
  <c r="G25" i="19"/>
  <c r="Y47" i="19"/>
  <c r="Y48" i="19"/>
  <c r="Y40" i="20"/>
  <c r="Y48" i="20" s="1"/>
  <c r="Z31" i="19"/>
  <c r="U25" i="21"/>
  <c r="Z45" i="21"/>
  <c r="S25" i="21"/>
  <c r="G46" i="21"/>
  <c r="Y24" i="21"/>
  <c r="Y49" i="21"/>
  <c r="E25" i="21"/>
  <c r="W46" i="21"/>
  <c r="W34" i="21"/>
  <c r="Q34" i="21"/>
  <c r="Q46" i="21"/>
  <c r="O34" i="21"/>
  <c r="O46" i="21"/>
  <c r="Y34" i="21"/>
  <c r="K46" i="21"/>
  <c r="K34" i="21"/>
  <c r="E46" i="21"/>
  <c r="E34" i="21"/>
  <c r="M46" i="21"/>
  <c r="M34" i="21"/>
  <c r="U34" i="21"/>
  <c r="U46" i="21"/>
  <c r="I34" i="21"/>
  <c r="I46" i="21"/>
  <c r="U46" i="20"/>
  <c r="S46" i="20"/>
  <c r="M46" i="20"/>
  <c r="G25" i="20"/>
  <c r="Y33" i="20"/>
  <c r="Y49" i="20"/>
  <c r="Y32" i="20"/>
  <c r="S25" i="20"/>
  <c r="W25" i="20"/>
  <c r="M25" i="20"/>
  <c r="Y25" i="20" s="1"/>
  <c r="Y23" i="20"/>
  <c r="Y34" i="20" s="1"/>
  <c r="E25" i="20"/>
  <c r="Y37" i="20"/>
  <c r="Y44" i="20"/>
  <c r="O46" i="20"/>
  <c r="Z45" i="20"/>
  <c r="Z37" i="20"/>
  <c r="Z33" i="20"/>
  <c r="Y24" i="20"/>
  <c r="K46" i="20"/>
  <c r="K34" i="20"/>
  <c r="E34" i="20"/>
  <c r="E46" i="20"/>
  <c r="Q34" i="20"/>
  <c r="Q46" i="20"/>
  <c r="W46" i="20"/>
  <c r="W34" i="20"/>
  <c r="Q25" i="19"/>
  <c r="W25" i="19"/>
  <c r="O25" i="19"/>
  <c r="G34" i="19"/>
  <c r="S46" i="19"/>
  <c r="O46" i="19"/>
  <c r="Y32" i="19"/>
  <c r="Y23" i="19"/>
  <c r="M34" i="19"/>
  <c r="M46" i="19"/>
  <c r="Z48" i="19"/>
  <c r="Z36" i="19"/>
  <c r="Z44" i="19"/>
  <c r="Z32" i="19"/>
  <c r="I46" i="19"/>
  <c r="I34" i="19"/>
  <c r="U46" i="19"/>
  <c r="U34" i="19"/>
  <c r="E46" i="19"/>
  <c r="E34" i="19"/>
  <c r="Y34" i="19"/>
  <c r="Y46" i="19"/>
  <c r="W46" i="19"/>
  <c r="W34" i="19"/>
  <c r="Q46" i="19"/>
  <c r="Q34" i="19"/>
  <c r="K46" i="19"/>
  <c r="K34" i="19"/>
  <c r="X36" i="18"/>
  <c r="O35" i="18"/>
  <c r="J37" i="18"/>
  <c r="Q48" i="18"/>
  <c r="I48" i="18"/>
  <c r="V35" i="18"/>
  <c r="K37" i="18"/>
  <c r="K49" i="18"/>
  <c r="N35" i="18"/>
  <c r="Y20" i="18"/>
  <c r="W35" i="18"/>
  <c r="R37" i="18"/>
  <c r="S49" i="18"/>
  <c r="G23" i="18"/>
  <c r="G46" i="18" s="1"/>
  <c r="H36" i="18"/>
  <c r="S37" i="18"/>
  <c r="L43" i="18"/>
  <c r="T43" i="18"/>
  <c r="F44" i="18"/>
  <c r="N44" i="18"/>
  <c r="V44" i="18"/>
  <c r="H45" i="18"/>
  <c r="P45" i="18"/>
  <c r="X45" i="18"/>
  <c r="W23" i="18"/>
  <c r="W46" i="18" s="1"/>
  <c r="I36" i="18"/>
  <c r="E43" i="18"/>
  <c r="M43" i="18"/>
  <c r="U43" i="18"/>
  <c r="G44" i="18"/>
  <c r="O44" i="18"/>
  <c r="W44" i="18"/>
  <c r="I45" i="18"/>
  <c r="Q45" i="18"/>
  <c r="G47" i="18"/>
  <c r="Z21" i="18"/>
  <c r="H31" i="18"/>
  <c r="L33" i="18"/>
  <c r="I23" i="18"/>
  <c r="I46" i="18" s="1"/>
  <c r="Q31" i="18"/>
  <c r="K32" i="18"/>
  <c r="M33" i="18"/>
  <c r="T49" i="18"/>
  <c r="Z20" i="18"/>
  <c r="K23" i="18"/>
  <c r="K46" i="18" s="1"/>
  <c r="U25" i="18"/>
  <c r="J31" i="18"/>
  <c r="R31" i="18"/>
  <c r="L32" i="18"/>
  <c r="T32" i="18"/>
  <c r="F33" i="18"/>
  <c r="N33" i="18"/>
  <c r="V33" i="18"/>
  <c r="H35" i="18"/>
  <c r="P35" i="18"/>
  <c r="X35" i="18"/>
  <c r="J36" i="18"/>
  <c r="R36" i="18"/>
  <c r="L37" i="18"/>
  <c r="T37" i="18"/>
  <c r="F43" i="18"/>
  <c r="N43" i="18"/>
  <c r="V43" i="18"/>
  <c r="H44" i="18"/>
  <c r="P44" i="18"/>
  <c r="X44" i="18"/>
  <c r="J45" i="18"/>
  <c r="R45" i="18"/>
  <c r="I47" i="18"/>
  <c r="Q47" i="18"/>
  <c r="Y47" i="18"/>
  <c r="K48" i="18"/>
  <c r="S48" i="18"/>
  <c r="E49" i="18"/>
  <c r="M49" i="18"/>
  <c r="U49" i="18"/>
  <c r="P31" i="18"/>
  <c r="T33" i="18"/>
  <c r="M23" i="18"/>
  <c r="M46" i="18" s="1"/>
  <c r="G25" i="18"/>
  <c r="K31" i="18"/>
  <c r="S31" i="18"/>
  <c r="E32" i="18"/>
  <c r="M32" i="18"/>
  <c r="U32" i="18"/>
  <c r="G33" i="18"/>
  <c r="O33" i="18"/>
  <c r="W33" i="18"/>
  <c r="I35" i="18"/>
  <c r="Q35" i="18"/>
  <c r="Y35" i="18"/>
  <c r="K36" i="18"/>
  <c r="S36" i="18"/>
  <c r="E37" i="18"/>
  <c r="M37" i="18"/>
  <c r="U37" i="18"/>
  <c r="G43" i="18"/>
  <c r="O43" i="18"/>
  <c r="W43" i="18"/>
  <c r="I44" i="18"/>
  <c r="Q44" i="18"/>
  <c r="K45" i="18"/>
  <c r="S45" i="18"/>
  <c r="J47" i="18"/>
  <c r="R47" i="18"/>
  <c r="L48" i="18"/>
  <c r="T48" i="18"/>
  <c r="F49" i="18"/>
  <c r="N49" i="18"/>
  <c r="V49" i="18"/>
  <c r="X31" i="18"/>
  <c r="I31" i="18"/>
  <c r="L49" i="18"/>
  <c r="O23" i="18"/>
  <c r="O46" i="18" s="1"/>
  <c r="L31" i="18"/>
  <c r="T31" i="18"/>
  <c r="F32" i="18"/>
  <c r="N32" i="18"/>
  <c r="V32" i="18"/>
  <c r="H33" i="18"/>
  <c r="P33" i="18"/>
  <c r="X33" i="18"/>
  <c r="J35" i="18"/>
  <c r="R35" i="18"/>
  <c r="L36" i="18"/>
  <c r="T36" i="18"/>
  <c r="F37" i="18"/>
  <c r="N37" i="18"/>
  <c r="V37" i="18"/>
  <c r="H43" i="18"/>
  <c r="P43" i="18"/>
  <c r="X43" i="18"/>
  <c r="J44" i="18"/>
  <c r="R44" i="18"/>
  <c r="K47" i="18"/>
  <c r="S47" i="18"/>
  <c r="E48" i="18"/>
  <c r="M48" i="18"/>
  <c r="U48" i="18"/>
  <c r="G49" i="18"/>
  <c r="O49" i="18"/>
  <c r="W49" i="18"/>
  <c r="J32" i="18"/>
  <c r="Y31" i="18"/>
  <c r="U33" i="18"/>
  <c r="Y22" i="18"/>
  <c r="E25" i="18" s="1"/>
  <c r="Q23" i="18"/>
  <c r="Q46" i="18" s="1"/>
  <c r="E31" i="18"/>
  <c r="M31" i="18"/>
  <c r="U31" i="18"/>
  <c r="G32" i="18"/>
  <c r="O32" i="18"/>
  <c r="W32" i="18"/>
  <c r="I33" i="18"/>
  <c r="Q33" i="18"/>
  <c r="K35" i="18"/>
  <c r="S35" i="18"/>
  <c r="E36" i="18"/>
  <c r="M36" i="18"/>
  <c r="U36" i="18"/>
  <c r="G37" i="18"/>
  <c r="O37" i="18"/>
  <c r="W37" i="18"/>
  <c r="Y43" i="18"/>
  <c r="S44" i="18"/>
  <c r="E45" i="18"/>
  <c r="M45" i="18"/>
  <c r="L47" i="18"/>
  <c r="T47" i="18"/>
  <c r="F48" i="18"/>
  <c r="N48" i="18"/>
  <c r="V48" i="18"/>
  <c r="H49" i="18"/>
  <c r="P49" i="18"/>
  <c r="X49" i="18"/>
  <c r="R48" i="18"/>
  <c r="Z22" i="18"/>
  <c r="S23" i="18"/>
  <c r="S46" i="18" s="1"/>
  <c r="F31" i="18"/>
  <c r="N31" i="18"/>
  <c r="V31" i="18"/>
  <c r="H32" i="18"/>
  <c r="P32" i="18"/>
  <c r="X32" i="18"/>
  <c r="J33" i="18"/>
  <c r="R33" i="18"/>
  <c r="E47" i="18"/>
  <c r="M47" i="18"/>
  <c r="U47" i="18"/>
  <c r="G48" i="18"/>
  <c r="O48" i="18"/>
  <c r="W48" i="18"/>
  <c r="I49" i="18"/>
  <c r="Q49" i="18"/>
  <c r="Y21" i="18"/>
  <c r="Y23" i="18" s="1"/>
  <c r="Y46" i="18" s="1"/>
  <c r="U23" i="18"/>
  <c r="U46" i="18" s="1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Y21" i="6" s="1"/>
  <c r="H21" i="6"/>
  <c r="G21" i="6"/>
  <c r="F21" i="6"/>
  <c r="E21" i="6"/>
  <c r="E23" i="6" s="1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Z19" i="6"/>
  <c r="Y19" i="6"/>
  <c r="Z18" i="6"/>
  <c r="Y18" i="6"/>
  <c r="Z17" i="6"/>
  <c r="Y17" i="6"/>
  <c r="Z16" i="6"/>
  <c r="Y16" i="6"/>
  <c r="Z15" i="6"/>
  <c r="Y15" i="6"/>
  <c r="Z14" i="6"/>
  <c r="Y14" i="6"/>
  <c r="Z13" i="6"/>
  <c r="Y13" i="6"/>
  <c r="Z12" i="6"/>
  <c r="Y12" i="6"/>
  <c r="Z11" i="6"/>
  <c r="Y11" i="6"/>
  <c r="Z10" i="6"/>
  <c r="Y10" i="6"/>
  <c r="Z9" i="6"/>
  <c r="Y9" i="6"/>
  <c r="Z8" i="6"/>
  <c r="Y8" i="6"/>
  <c r="Z7" i="6"/>
  <c r="Y7" i="6"/>
  <c r="Z6" i="6"/>
  <c r="Y6" i="6"/>
  <c r="Z5" i="6"/>
  <c r="Y5" i="6"/>
  <c r="Y25" i="22" l="1"/>
  <c r="Y45" i="20"/>
  <c r="Y42" i="20"/>
  <c r="Y46" i="20" s="1"/>
  <c r="Y25" i="19"/>
  <c r="Z43" i="20"/>
  <c r="Y25" i="21"/>
  <c r="Z21" i="6"/>
  <c r="Z22" i="6"/>
  <c r="Z20" i="6"/>
  <c r="K25" i="18"/>
  <c r="Y22" i="6"/>
  <c r="Z49" i="18"/>
  <c r="Z33" i="18"/>
  <c r="Z37" i="18"/>
  <c r="Z45" i="18"/>
  <c r="Y37" i="18"/>
  <c r="Q25" i="18"/>
  <c r="Y49" i="18"/>
  <c r="Y33" i="18"/>
  <c r="Y45" i="18"/>
  <c r="S25" i="18"/>
  <c r="I25" i="18"/>
  <c r="Z43" i="18"/>
  <c r="Z35" i="18"/>
  <c r="Z47" i="18"/>
  <c r="Z31" i="18"/>
  <c r="Z32" i="18"/>
  <c r="Z44" i="18"/>
  <c r="Z48" i="18"/>
  <c r="Z36" i="18"/>
  <c r="Y32" i="18"/>
  <c r="Y36" i="18"/>
  <c r="Y48" i="18"/>
  <c r="Y44" i="18"/>
  <c r="O25" i="18"/>
  <c r="W25" i="18"/>
  <c r="M25" i="18"/>
  <c r="Y20" i="6"/>
  <c r="Y5" i="9"/>
  <c r="Y25" i="18" l="1"/>
  <c r="X22" i="17" l="1"/>
  <c r="X33" i="17" s="1"/>
  <c r="W22" i="17"/>
  <c r="V22" i="17"/>
  <c r="U22" i="17"/>
  <c r="T22" i="17"/>
  <c r="S22" i="17"/>
  <c r="S37" i="17" s="1"/>
  <c r="R22" i="17"/>
  <c r="Q22" i="17"/>
  <c r="P22" i="17"/>
  <c r="O22" i="17"/>
  <c r="N22" i="17"/>
  <c r="M22" i="17"/>
  <c r="L22" i="17"/>
  <c r="K22" i="17"/>
  <c r="K37" i="17" s="1"/>
  <c r="J22" i="17"/>
  <c r="I22" i="17"/>
  <c r="H22" i="17"/>
  <c r="H33" i="17" s="1"/>
  <c r="G22" i="17"/>
  <c r="F22" i="17"/>
  <c r="E22" i="17"/>
  <c r="X21" i="17"/>
  <c r="W21" i="17"/>
  <c r="V21" i="17"/>
  <c r="V32" i="17" s="1"/>
  <c r="U21" i="17"/>
  <c r="T21" i="17"/>
  <c r="S21" i="17"/>
  <c r="R21" i="17"/>
  <c r="Q21" i="17"/>
  <c r="Q36" i="17" s="1"/>
  <c r="P21" i="17"/>
  <c r="O21" i="17"/>
  <c r="N21" i="17"/>
  <c r="N32" i="17" s="1"/>
  <c r="M21" i="17"/>
  <c r="L21" i="17"/>
  <c r="K21" i="17"/>
  <c r="J21" i="17"/>
  <c r="I21" i="17"/>
  <c r="I36" i="17" s="1"/>
  <c r="H21" i="17"/>
  <c r="G21" i="17"/>
  <c r="F21" i="17"/>
  <c r="F32" i="17" s="1"/>
  <c r="E21" i="17"/>
  <c r="X20" i="17"/>
  <c r="W20" i="17"/>
  <c r="W35" i="17" s="1"/>
  <c r="V20" i="17"/>
  <c r="U20" i="17"/>
  <c r="T20" i="17"/>
  <c r="T31" i="17" s="1"/>
  <c r="S20" i="17"/>
  <c r="R20" i="17"/>
  <c r="Q20" i="17"/>
  <c r="P20" i="17"/>
  <c r="O20" i="17"/>
  <c r="O35" i="17" s="1"/>
  <c r="N20" i="17"/>
  <c r="M20" i="17"/>
  <c r="L20" i="17"/>
  <c r="L31" i="17" s="1"/>
  <c r="K20" i="17"/>
  <c r="J20" i="17"/>
  <c r="I20" i="17"/>
  <c r="H20" i="17"/>
  <c r="G20" i="17"/>
  <c r="G35" i="17" s="1"/>
  <c r="F20" i="17"/>
  <c r="E20" i="17"/>
  <c r="Z19" i="17"/>
  <c r="Y19" i="17"/>
  <c r="Z18" i="17"/>
  <c r="Y18" i="17"/>
  <c r="Z17" i="17"/>
  <c r="Y17" i="17"/>
  <c r="Z16" i="17"/>
  <c r="Y16" i="17"/>
  <c r="Z15" i="17"/>
  <c r="Y15" i="17"/>
  <c r="Z14" i="17"/>
  <c r="Y14" i="17"/>
  <c r="Z13" i="17"/>
  <c r="Y13" i="17"/>
  <c r="Z12" i="17"/>
  <c r="Y12" i="17"/>
  <c r="Z11" i="17"/>
  <c r="Y11" i="17"/>
  <c r="Z10" i="17"/>
  <c r="Y10" i="17"/>
  <c r="Z9" i="17"/>
  <c r="Y9" i="17"/>
  <c r="Z8" i="17"/>
  <c r="Y8" i="17"/>
  <c r="Z7" i="17"/>
  <c r="Y7" i="17"/>
  <c r="Z6" i="17"/>
  <c r="Y6" i="17"/>
  <c r="Z5" i="17"/>
  <c r="Y5" i="17"/>
  <c r="Z20" i="17" l="1"/>
  <c r="Z21" i="17"/>
  <c r="Y21" i="17"/>
  <c r="Y32" i="17" s="1"/>
  <c r="Y22" i="17"/>
  <c r="S25" i="17" s="1"/>
  <c r="Z22" i="17"/>
  <c r="S24" i="17"/>
  <c r="Y20" i="17"/>
  <c r="P33" i="17"/>
  <c r="E24" i="17"/>
  <c r="U24" i="17"/>
  <c r="E31" i="17"/>
  <c r="M31" i="17"/>
  <c r="U31" i="17"/>
  <c r="G32" i="17"/>
  <c r="O32" i="17"/>
  <c r="W32" i="17"/>
  <c r="I33" i="17"/>
  <c r="Q33" i="17"/>
  <c r="H35" i="17"/>
  <c r="P35" i="17"/>
  <c r="X35" i="17"/>
  <c r="J36" i="17"/>
  <c r="R36" i="17"/>
  <c r="L37" i="17"/>
  <c r="T37" i="17"/>
  <c r="G24" i="17"/>
  <c r="W24" i="17"/>
  <c r="F31" i="17"/>
  <c r="N31" i="17"/>
  <c r="V31" i="17"/>
  <c r="H32" i="17"/>
  <c r="P32" i="17"/>
  <c r="X32" i="17"/>
  <c r="J33" i="17"/>
  <c r="R33" i="17"/>
  <c r="I35" i="17"/>
  <c r="Q35" i="17"/>
  <c r="K36" i="17"/>
  <c r="S36" i="17"/>
  <c r="E37" i="17"/>
  <c r="M37" i="17"/>
  <c r="U37" i="17"/>
  <c r="I24" i="17"/>
  <c r="G31" i="17"/>
  <c r="O31" i="17"/>
  <c r="W31" i="17"/>
  <c r="I32" i="17"/>
  <c r="Q32" i="17"/>
  <c r="K33" i="17"/>
  <c r="S33" i="17"/>
  <c r="J35" i="17"/>
  <c r="R35" i="17"/>
  <c r="L36" i="17"/>
  <c r="T36" i="17"/>
  <c r="F37" i="17"/>
  <c r="N37" i="17"/>
  <c r="V37" i="17"/>
  <c r="K24" i="17"/>
  <c r="H31" i="17"/>
  <c r="P31" i="17"/>
  <c r="X31" i="17"/>
  <c r="J32" i="17"/>
  <c r="R32" i="17"/>
  <c r="L33" i="17"/>
  <c r="T33" i="17"/>
  <c r="K35" i="17"/>
  <c r="S35" i="17"/>
  <c r="E36" i="17"/>
  <c r="M36" i="17"/>
  <c r="U36" i="17"/>
  <c r="G37" i="17"/>
  <c r="O37" i="17"/>
  <c r="W37" i="17"/>
  <c r="M24" i="17"/>
  <c r="I31" i="17"/>
  <c r="Q31" i="17"/>
  <c r="K32" i="17"/>
  <c r="S32" i="17"/>
  <c r="E33" i="17"/>
  <c r="M33" i="17"/>
  <c r="U33" i="17"/>
  <c r="L35" i="17"/>
  <c r="T35" i="17"/>
  <c r="F36" i="17"/>
  <c r="N36" i="17"/>
  <c r="V36" i="17"/>
  <c r="H37" i="17"/>
  <c r="P37" i="17"/>
  <c r="X37" i="17"/>
  <c r="O24" i="17"/>
  <c r="J31" i="17"/>
  <c r="R31" i="17"/>
  <c r="L32" i="17"/>
  <c r="T32" i="17"/>
  <c r="F33" i="17"/>
  <c r="N33" i="17"/>
  <c r="V33" i="17"/>
  <c r="E35" i="17"/>
  <c r="M35" i="17"/>
  <c r="U35" i="17"/>
  <c r="G36" i="17"/>
  <c r="O36" i="17"/>
  <c r="W36" i="17"/>
  <c r="I37" i="17"/>
  <c r="Q37" i="17"/>
  <c r="Q24" i="17"/>
  <c r="K31" i="17"/>
  <c r="S31" i="17"/>
  <c r="E32" i="17"/>
  <c r="M32" i="17"/>
  <c r="U32" i="17"/>
  <c r="G33" i="17"/>
  <c r="O33" i="17"/>
  <c r="W33" i="17"/>
  <c r="F35" i="17"/>
  <c r="N35" i="17"/>
  <c r="V35" i="17"/>
  <c r="H36" i="17"/>
  <c r="P36" i="17"/>
  <c r="X36" i="17"/>
  <c r="J37" i="17"/>
  <c r="R37" i="17"/>
  <c r="Y35" i="17" l="1"/>
  <c r="Z33" i="17"/>
  <c r="M25" i="17"/>
  <c r="W25" i="17"/>
  <c r="Z32" i="17"/>
  <c r="Z35" i="17"/>
  <c r="O25" i="17"/>
  <c r="Z36" i="17"/>
  <c r="Q25" i="17"/>
  <c r="Y36" i="17"/>
  <c r="Y33" i="17"/>
  <c r="Z31" i="17"/>
  <c r="E25" i="17"/>
  <c r="I25" i="17"/>
  <c r="K25" i="17"/>
  <c r="G25" i="17"/>
  <c r="U25" i="17"/>
  <c r="Y24" i="17"/>
  <c r="Z37" i="17"/>
  <c r="Y31" i="17"/>
  <c r="Y37" i="17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F43" i="17" l="1"/>
  <c r="F47" i="17"/>
  <c r="R48" i="17"/>
  <c r="R44" i="17"/>
  <c r="P43" i="17"/>
  <c r="P47" i="17"/>
  <c r="H49" i="17"/>
  <c r="H45" i="17"/>
  <c r="I47" i="17"/>
  <c r="I43" i="17"/>
  <c r="U48" i="17"/>
  <c r="U44" i="17"/>
  <c r="J43" i="17"/>
  <c r="J47" i="17"/>
  <c r="R43" i="17"/>
  <c r="R47" i="17"/>
  <c r="F48" i="17"/>
  <c r="F44" i="17"/>
  <c r="N44" i="17"/>
  <c r="N48" i="17"/>
  <c r="V48" i="17"/>
  <c r="V44" i="17"/>
  <c r="J45" i="17"/>
  <c r="J49" i="17"/>
  <c r="R45" i="17"/>
  <c r="R49" i="17"/>
  <c r="V47" i="17"/>
  <c r="V43" i="17"/>
  <c r="F45" i="17"/>
  <c r="F49" i="17"/>
  <c r="O47" i="17"/>
  <c r="O43" i="17"/>
  <c r="W47" i="17"/>
  <c r="W43" i="17"/>
  <c r="O49" i="17"/>
  <c r="O23" i="17"/>
  <c r="O45" i="17"/>
  <c r="X43" i="17"/>
  <c r="X47" i="17"/>
  <c r="P45" i="17"/>
  <c r="P49" i="17"/>
  <c r="E44" i="17"/>
  <c r="E48" i="17"/>
  <c r="Q23" i="17"/>
  <c r="Q45" i="17"/>
  <c r="Q49" i="17"/>
  <c r="K43" i="17"/>
  <c r="K47" i="17"/>
  <c r="S43" i="17"/>
  <c r="S47" i="17"/>
  <c r="G48" i="17"/>
  <c r="G44" i="17"/>
  <c r="O48" i="17"/>
  <c r="O44" i="17"/>
  <c r="W44" i="17"/>
  <c r="W48" i="17"/>
  <c r="K23" i="17"/>
  <c r="K49" i="17"/>
  <c r="K45" i="17"/>
  <c r="S49" i="17"/>
  <c r="S45" i="17"/>
  <c r="S23" i="17"/>
  <c r="N47" i="17"/>
  <c r="N43" i="17"/>
  <c r="N45" i="17"/>
  <c r="N49" i="17"/>
  <c r="G47" i="17"/>
  <c r="G43" i="17"/>
  <c r="S44" i="17"/>
  <c r="S48" i="17"/>
  <c r="L44" i="17"/>
  <c r="L48" i="17"/>
  <c r="X45" i="17"/>
  <c r="X49" i="17"/>
  <c r="M44" i="17"/>
  <c r="M48" i="17"/>
  <c r="L47" i="17"/>
  <c r="L43" i="17"/>
  <c r="T43" i="17"/>
  <c r="T47" i="17"/>
  <c r="H44" i="17"/>
  <c r="H48" i="17"/>
  <c r="P48" i="17"/>
  <c r="P44" i="17"/>
  <c r="X48" i="17"/>
  <c r="X44" i="17"/>
  <c r="L49" i="17"/>
  <c r="L45" i="17"/>
  <c r="T49" i="17"/>
  <c r="T45" i="17"/>
  <c r="J48" i="17"/>
  <c r="J44" i="17"/>
  <c r="V45" i="17"/>
  <c r="V49" i="17"/>
  <c r="K48" i="17"/>
  <c r="K44" i="17"/>
  <c r="G23" i="17"/>
  <c r="G45" i="17"/>
  <c r="G49" i="17"/>
  <c r="W23" i="17"/>
  <c r="W49" i="17"/>
  <c r="W45" i="17"/>
  <c r="H43" i="17"/>
  <c r="H47" i="17"/>
  <c r="T44" i="17"/>
  <c r="T48" i="17"/>
  <c r="Q43" i="17"/>
  <c r="Q47" i="17"/>
  <c r="I45" i="17"/>
  <c r="I49" i="17"/>
  <c r="I23" i="17"/>
  <c r="E23" i="9"/>
  <c r="E39" i="17"/>
  <c r="M47" i="17"/>
  <c r="M43" i="17"/>
  <c r="U43" i="17"/>
  <c r="U47" i="17"/>
  <c r="I44" i="17"/>
  <c r="I48" i="17"/>
  <c r="Q48" i="17"/>
  <c r="Q44" i="17"/>
  <c r="E45" i="17"/>
  <c r="E23" i="17"/>
  <c r="E49" i="17"/>
  <c r="M23" i="17"/>
  <c r="M45" i="17"/>
  <c r="M49" i="17"/>
  <c r="U49" i="17"/>
  <c r="U45" i="17"/>
  <c r="U23" i="17"/>
  <c r="Y25" i="17"/>
  <c r="W23" i="9"/>
  <c r="U23" i="9"/>
  <c r="S23" i="9"/>
  <c r="Q23" i="9"/>
  <c r="O23" i="9"/>
  <c r="M23" i="9"/>
  <c r="K23" i="9"/>
  <c r="I23" i="9"/>
  <c r="G23" i="9"/>
  <c r="W34" i="17" l="1"/>
  <c r="W46" i="17"/>
  <c r="Q46" i="17"/>
  <c r="Q34" i="17"/>
  <c r="O34" i="17"/>
  <c r="O46" i="17"/>
  <c r="E34" i="17"/>
  <c r="E46" i="17"/>
  <c r="I46" i="17"/>
  <c r="I34" i="17"/>
  <c r="S34" i="17"/>
  <c r="S46" i="17"/>
  <c r="M34" i="17"/>
  <c r="M46" i="17"/>
  <c r="U34" i="17"/>
  <c r="U46" i="17"/>
  <c r="E47" i="17"/>
  <c r="E43" i="17"/>
  <c r="G46" i="17"/>
  <c r="G34" i="17"/>
  <c r="K46" i="17"/>
  <c r="K34" i="17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Z22" i="9" l="1"/>
  <c r="Z21" i="9"/>
  <c r="Z20" i="9"/>
  <c r="Y22" i="9"/>
  <c r="Y20" i="9"/>
  <c r="Y21" i="9"/>
  <c r="M44" i="9"/>
  <c r="U44" i="9"/>
  <c r="S49" i="9"/>
  <c r="R37" i="9"/>
  <c r="K49" i="9"/>
  <c r="J37" i="9"/>
  <c r="G45" i="9"/>
  <c r="O45" i="9"/>
  <c r="W45" i="9"/>
  <c r="H48" i="9"/>
  <c r="P48" i="9"/>
  <c r="X48" i="9"/>
  <c r="W24" i="9"/>
  <c r="K31" i="9"/>
  <c r="F35" i="9"/>
  <c r="G47" i="9"/>
  <c r="I24" i="9"/>
  <c r="S31" i="9"/>
  <c r="N35" i="9"/>
  <c r="O47" i="9"/>
  <c r="O33" i="9"/>
  <c r="G24" i="9"/>
  <c r="E32" i="9"/>
  <c r="M32" i="9"/>
  <c r="H36" i="9"/>
  <c r="I48" i="9"/>
  <c r="W33" i="9"/>
  <c r="V35" i="9"/>
  <c r="W47" i="9"/>
  <c r="U32" i="9"/>
  <c r="P36" i="9"/>
  <c r="Q48" i="9"/>
  <c r="P45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Y31" i="9" l="1"/>
  <c r="Y33" i="9"/>
  <c r="Y32" i="9"/>
  <c r="Z31" i="9"/>
  <c r="Z32" i="9"/>
  <c r="Z45" i="17"/>
  <c r="Z49" i="17"/>
  <c r="Y23" i="9"/>
  <c r="O34" i="9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Y23" i="17" l="1"/>
  <c r="Y49" i="17"/>
  <c r="Y45" i="17"/>
  <c r="Z44" i="17"/>
  <c r="Z48" i="17"/>
  <c r="Z43" i="17"/>
  <c r="Z47" i="17"/>
  <c r="Y48" i="17"/>
  <c r="Y44" i="17"/>
  <c r="Y47" i="17"/>
  <c r="Y43" i="17"/>
  <c r="Y25" i="9"/>
  <c r="Y34" i="17" l="1"/>
  <c r="Y46" i="17"/>
  <c r="F42" i="6"/>
  <c r="Z49" i="6"/>
  <c r="Y49" i="6"/>
  <c r="X49" i="6"/>
  <c r="W45" i="6"/>
  <c r="V45" i="6"/>
  <c r="U45" i="6"/>
  <c r="T45" i="6"/>
  <c r="S45" i="6"/>
  <c r="R49" i="6"/>
  <c r="Q49" i="6"/>
  <c r="P49" i="6"/>
  <c r="O45" i="6"/>
  <c r="N45" i="6"/>
  <c r="M45" i="6"/>
  <c r="L45" i="6"/>
  <c r="K45" i="6"/>
  <c r="J49" i="6"/>
  <c r="I49" i="6"/>
  <c r="H49" i="6"/>
  <c r="G45" i="6"/>
  <c r="F45" i="6"/>
  <c r="E45" i="6"/>
  <c r="Z44" i="6"/>
  <c r="Y44" i="6"/>
  <c r="X48" i="6"/>
  <c r="W48" i="6"/>
  <c r="V48" i="6"/>
  <c r="U44" i="6"/>
  <c r="T44" i="6"/>
  <c r="S44" i="6"/>
  <c r="R44" i="6"/>
  <c r="Q44" i="6"/>
  <c r="P48" i="6"/>
  <c r="O48" i="6"/>
  <c r="N48" i="6"/>
  <c r="M44" i="6"/>
  <c r="L44" i="6"/>
  <c r="K44" i="6"/>
  <c r="J44" i="6"/>
  <c r="I44" i="6"/>
  <c r="H48" i="6"/>
  <c r="G48" i="6"/>
  <c r="F48" i="6"/>
  <c r="E44" i="6"/>
  <c r="Z43" i="6"/>
  <c r="Y43" i="6"/>
  <c r="X43" i="6"/>
  <c r="W43" i="6"/>
  <c r="V47" i="6"/>
  <c r="U47" i="6"/>
  <c r="T47" i="6"/>
  <c r="S43" i="6"/>
  <c r="R43" i="6"/>
  <c r="Q43" i="6"/>
  <c r="P43" i="6"/>
  <c r="O43" i="6"/>
  <c r="N47" i="6"/>
  <c r="M47" i="6"/>
  <c r="L47" i="6"/>
  <c r="K43" i="6"/>
  <c r="J43" i="6"/>
  <c r="I43" i="6"/>
  <c r="H43" i="6"/>
  <c r="G43" i="6"/>
  <c r="F47" i="6"/>
  <c r="E4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W25" i="6"/>
  <c r="U25" i="6"/>
  <c r="S25" i="6"/>
  <c r="Q25" i="6"/>
  <c r="O25" i="6"/>
  <c r="M25" i="6"/>
  <c r="K25" i="6"/>
  <c r="I25" i="6"/>
  <c r="G25" i="6"/>
  <c r="E25" i="6"/>
  <c r="S23" i="6"/>
  <c r="K23" i="6"/>
  <c r="M23" i="6" l="1"/>
  <c r="M46" i="6" s="1"/>
  <c r="G47" i="6"/>
  <c r="U23" i="6"/>
  <c r="U46" i="6" s="1"/>
  <c r="K49" i="6"/>
  <c r="S49" i="6"/>
  <c r="S46" i="9"/>
  <c r="I23" i="6"/>
  <c r="Y23" i="6"/>
  <c r="O47" i="6"/>
  <c r="K46" i="9"/>
  <c r="O46" i="9"/>
  <c r="W23" i="6"/>
  <c r="K46" i="6"/>
  <c r="W47" i="6"/>
  <c r="I46" i="9"/>
  <c r="W46" i="9"/>
  <c r="E46" i="9"/>
  <c r="S46" i="6"/>
  <c r="I48" i="6"/>
  <c r="G46" i="9"/>
  <c r="E46" i="6"/>
  <c r="G23" i="6"/>
  <c r="Y25" i="6"/>
  <c r="O23" i="6"/>
  <c r="Q48" i="6"/>
  <c r="Q23" i="6"/>
  <c r="Y48" i="6"/>
  <c r="U46" i="9"/>
  <c r="Q46" i="9"/>
  <c r="M46" i="9"/>
  <c r="L43" i="6"/>
  <c r="T43" i="6"/>
  <c r="F44" i="6"/>
  <c r="N44" i="6"/>
  <c r="V44" i="6"/>
  <c r="H45" i="6"/>
  <c r="P45" i="6"/>
  <c r="X45" i="6"/>
  <c r="E43" i="6"/>
  <c r="M43" i="6"/>
  <c r="U43" i="6"/>
  <c r="G44" i="6"/>
  <c r="O44" i="6"/>
  <c r="W44" i="6"/>
  <c r="I45" i="6"/>
  <c r="Q45" i="6"/>
  <c r="Y45" i="6"/>
  <c r="H47" i="6"/>
  <c r="P47" i="6"/>
  <c r="X47" i="6"/>
  <c r="J48" i="6"/>
  <c r="R48" i="6"/>
  <c r="Z48" i="6"/>
  <c r="L49" i="6"/>
  <c r="T49" i="6"/>
  <c r="F43" i="6"/>
  <c r="N43" i="6"/>
  <c r="V43" i="6"/>
  <c r="H44" i="6"/>
  <c r="P44" i="6"/>
  <c r="X44" i="6"/>
  <c r="J45" i="6"/>
  <c r="R45" i="6"/>
  <c r="Z45" i="6"/>
  <c r="I47" i="6"/>
  <c r="Q47" i="6"/>
  <c r="Y47" i="6"/>
  <c r="K48" i="6"/>
  <c r="S48" i="6"/>
  <c r="E49" i="6"/>
  <c r="M49" i="6"/>
  <c r="U49" i="6"/>
  <c r="J47" i="6"/>
  <c r="R47" i="6"/>
  <c r="Z47" i="6"/>
  <c r="L48" i="6"/>
  <c r="T48" i="6"/>
  <c r="F49" i="6"/>
  <c r="N49" i="6"/>
  <c r="V49" i="6"/>
  <c r="K47" i="6"/>
  <c r="S47" i="6"/>
  <c r="E48" i="6"/>
  <c r="M48" i="6"/>
  <c r="U48" i="6"/>
  <c r="G49" i="6"/>
  <c r="O49" i="6"/>
  <c r="W49" i="6"/>
  <c r="Y46" i="6" l="1"/>
  <c r="Z47" i="9"/>
  <c r="Z43" i="9"/>
  <c r="I46" i="6"/>
  <c r="Z45" i="9"/>
  <c r="Z49" i="9"/>
  <c r="G46" i="6"/>
  <c r="O46" i="6"/>
  <c r="Q46" i="6"/>
  <c r="Y49" i="9"/>
  <c r="Y45" i="9"/>
  <c r="Y47" i="9"/>
  <c r="Y43" i="9"/>
  <c r="Z44" i="9"/>
  <c r="Z48" i="9"/>
  <c r="Y48" i="9"/>
  <c r="Y44" i="9"/>
  <c r="W46" i="6"/>
  <c r="Y34" i="9" l="1"/>
  <c r="Y46" i="9"/>
  <c r="E46" i="18" l="1"/>
</calcChain>
</file>

<file path=xl/sharedStrings.xml><?xml version="1.0" encoding="utf-8"?>
<sst xmlns="http://schemas.openxmlformats.org/spreadsheetml/2006/main" count="1024" uniqueCount="71">
  <si>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</si>
  <si>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</si>
  <si>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</si>
  <si>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</si>
  <si>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</si>
  <si>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</si>
  <si>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</si>
  <si>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</si>
  <si>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</si>
  <si>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</si>
  <si>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</si>
  <si>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</si>
  <si>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</si>
  <si>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</si>
  <si>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</si>
  <si>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</si>
  <si>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</si>
  <si>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</si>
  <si>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</si>
  <si>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</si>
  <si>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</si>
  <si>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</si>
  <si>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</si>
  <si>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</si>
  <si>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</si>
  <si>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</si>
  <si>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</si>
  <si>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</si>
  <si>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</si>
  <si>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</si>
  <si>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</si>
  <si>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</si>
  <si>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</si>
  <si>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</si>
  <si>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</si>
  <si>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</si>
  <si>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</si>
  <si>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</si>
  <si>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</si>
  <si>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</si>
  <si>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</si>
  <si>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</si>
  <si>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</si>
  <si>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</si>
  <si>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</si>
  <si>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</si>
  <si>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</si>
  <si>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</si>
  <si>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</si>
  <si>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</si>
  <si>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</si>
  <si>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</si>
  <si>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</si>
  <si>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</si>
  <si>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</si>
  <si>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</si>
  <si>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</si>
  <si>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</si>
  <si>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</si>
  <si>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</si>
  <si>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</si>
  <si>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</si>
  <si>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</si>
  <si>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令和4年6月</t>
    <phoneticPr fontId="9"/>
  </si>
  <si>
    <t>令和4年5月</t>
    <phoneticPr fontId="9"/>
  </si>
  <si>
    <t>令和4年4月</t>
    <phoneticPr fontId="9"/>
  </si>
  <si>
    <t>令和4年3月</t>
    <phoneticPr fontId="9"/>
  </si>
  <si>
    <t>令和4年7月</t>
    <phoneticPr fontId="9"/>
  </si>
  <si>
    <t>令和4年8月</t>
    <phoneticPr fontId="9"/>
  </si>
  <si>
    <t>令和4年9月</t>
    <phoneticPr fontId="9"/>
  </si>
  <si>
    <t>令和4年10月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</si>
</sst>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0.0_ "/>
    <numFmt numFmtId="178" formatCode="#,##0.0_ ;[Red]\-#,##0.0\ "/>
    <numFmt numFmtId="179" formatCode="#,##0;&quot;△ &quot;#,##0"/>
    <numFmt numFmtId="180" formatCode="0_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46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38" fontId="1" fillId="0" borderId="14" xfId="2" applyBorder="1" applyAlignment="1">
      <alignment horizontal="right"/>
    </xf>
    <xf numFmtId="38" fontId="1" fillId="0" borderId="15" xfId="2" applyBorder="1" applyAlignment="1">
      <alignment horizontal="right"/>
    </xf>
    <xf numFmtId="0" fontId="1" fillId="0" borderId="45" xfId="3" applyBorder="1" applyAlignment="1">
      <alignment horizontal="center"/>
    </xf>
    <xf numFmtId="38" fontId="1" fillId="0" borderId="27" xfId="2" applyBorder="1" applyAlignment="1">
      <alignment horizontal="right"/>
    </xf>
    <xf numFmtId="38" fontId="1" fillId="0" borderId="21" xfId="2" applyBorder="1" applyAlignment="1">
      <alignment horizontal="right"/>
    </xf>
    <xf numFmtId="0" fontId="1" fillId="0" borderId="41" xfId="3" applyBorder="1" applyAlignment="1">
      <alignment horizontal="center"/>
    </xf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3" fontId="10" fillId="0" borderId="14" xfId="0" applyNumberFormat="1" applyFont="1" applyBorder="1" applyAlignment="1"/>
    <xf numFmtId="3" fontId="10" fillId="0" borderId="15" xfId="0" applyNumberFormat="1" applyFont="1" applyBorder="1" applyAlignment="1"/>
    <xf numFmtId="3" fontId="10" fillId="0" borderId="18" xfId="0" applyNumberFormat="1" applyFont="1" applyBorder="1" applyAlignment="1"/>
    <xf numFmtId="0" fontId="10" fillId="0" borderId="14" xfId="0" applyFont="1" applyBorder="1" applyAlignment="1"/>
    <xf numFmtId="3" fontId="10" fillId="0" borderId="19" xfId="0" applyNumberFormat="1" applyFont="1" applyBorder="1" applyAlignment="1"/>
    <xf numFmtId="3" fontId="10" fillId="0" borderId="24" xfId="0" applyNumberFormat="1" applyFont="1" applyBorder="1" applyAlignment="1"/>
    <xf numFmtId="0" fontId="10" fillId="0" borderId="25" xfId="0" applyFont="1" applyBorder="1" applyAlignment="1"/>
    <xf numFmtId="3" fontId="10" fillId="0" borderId="26" xfId="0" applyNumberFormat="1" applyFont="1" applyBorder="1" applyAlignment="1"/>
    <xf numFmtId="3" fontId="10" fillId="0" borderId="27" xfId="0" applyNumberFormat="1" applyFont="1" applyBorder="1" applyAlignment="1"/>
    <xf numFmtId="3" fontId="10" fillId="0" borderId="21" xfId="0" applyNumberFormat="1" applyFont="1" applyBorder="1" applyAlignment="1"/>
    <xf numFmtId="3" fontId="10" fillId="0" borderId="25" xfId="0" applyNumberFormat="1" applyFont="1" applyBorder="1" applyAlignment="1"/>
    <xf numFmtId="3" fontId="10" fillId="0" borderId="23" xfId="0" applyNumberFormat="1" applyFont="1" applyBorder="1" applyAlignment="1"/>
    <xf numFmtId="3" fontId="10" fillId="0" borderId="30" xfId="0" applyNumberFormat="1" applyFont="1" applyBorder="1" applyAlignment="1"/>
    <xf numFmtId="3" fontId="10" fillId="0" borderId="31" xfId="0" applyNumberFormat="1" applyFont="1" applyBorder="1" applyAlignment="1"/>
    <xf numFmtId="3" fontId="10" fillId="0" borderId="32" xfId="0" applyNumberFormat="1" applyFont="1" applyBorder="1" applyAlignment="1"/>
    <xf numFmtId="3" fontId="10" fillId="0" borderId="33" xfId="0" applyNumberFormat="1" applyFont="1" applyBorder="1" applyAlignment="1"/>
    <xf numFmtId="0" fontId="10" fillId="0" borderId="19" xfId="0" applyFont="1" applyBorder="1" applyAlignment="1"/>
    <xf numFmtId="0" fontId="10" fillId="0" borderId="32" xfId="0" applyFont="1" applyBorder="1" applyAlignment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29" xfId="3" applyNumberFormat="1" applyBorder="1" applyAlignment="1">
      <alignment horizontal="center"/>
    </xf>
    <xf numFmtId="0" fontId="1" fillId="0" borderId="53" xfId="3" applyBorder="1" applyAlignment="1">
      <alignment horizontal="center"/>
    </xf>
    <xf numFmtId="178" fontId="1" fillId="0" borderId="29" xfId="3" applyNumberFormat="1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177" fontId="10" fillId="0" borderId="59" xfId="0" applyNumberFormat="1" applyFont="1" applyBorder="1" applyAlignment="1">
      <alignment horizontal="center"/>
    </xf>
    <xf numFmtId="177" fontId="10" fillId="0" borderId="61" xfId="0" applyNumberFormat="1" applyFont="1" applyBorder="1" applyAlignment="1">
      <alignment horizontal="center"/>
    </xf>
    <xf numFmtId="180" fontId="1" fillId="0" borderId="29" xfId="3" applyNumberFormat="1" applyBorder="1" applyAlignment="1">
      <alignment horizontal="center"/>
    </xf>
    <xf numFmtId="180" fontId="1" fillId="0" borderId="53" xfId="3" applyNumberFormat="1" applyBorder="1" applyAlignment="1">
      <alignment horizontal="center"/>
    </xf>
    <xf numFmtId="177" fontId="1" fillId="0" borderId="29" xfId="3" applyNumberFormat="1" applyBorder="1" applyAlignment="1">
      <alignment horizontal="center"/>
    </xf>
    <xf numFmtId="177" fontId="1" fillId="0" borderId="53" xfId="3" applyNumberFormat="1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04594F-0CE0-47E4-BB2B-933BE9CFA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F11FE55-537D-4E37-B99E-84DB4C3F4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88E12BD-D1E5-4CE1-96D9-7515D0484A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691C50B-8B92-4595-8FCD-AFB1C1DEF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989603D-A3A5-48F5-842B-B51EBC10D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329628C-4C56-4E2B-99A1-2C3D4AB0D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F2E8EE5-D318-4C80-9FCA-863BDC324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A4DC129-6EE5-4AA3-85C6-A4C709681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7919506-B051-4D35-BA1D-714D8A20B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51FE335-B62A-4C6A-AD3F-F5F0F3D66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EC384A8-3E65-44B1-B625-AF3D8560AE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2693018-2D69-43B8-B92A-75CA2DEA8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C383F9D-3D65-4AD1-9FB0-4600A4649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F86BAF-2A92-4182-9FAE-C7AEBAF3D9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4A9A3B8-FED5-41D1-8484-DAB4A5629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C3D6ABC-4948-4782-B0F5-723164A4C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3C976916-10A6-4A47-9D8D-1548E024F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A8F5473-1151-4F05-82DC-E452237673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F0E3D46-2D1B-4191-933E-5C539407EC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2C504A9-9B38-40E9-8202-440B43B1E4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EBB486C-4B94-4730-8D1D-0B906D40C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7DF2D48-C3C9-4BC7-B07F-26AE024C1E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0BAD241-D6BA-470D-AE9E-14146D4095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72CF5CE-2E67-4A5A-A67F-1BB9425478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70A405E-A8A1-4E4F-9BFA-E8E0E977F6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3689A7D1-8ABA-48A8-8E16-194BA6E37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4D218A82-E894-4953-952C-C8EFED431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265D8B7-C088-4EB2-B59C-A1E05C030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DD46BAF-7699-4E40-BD2A-6774F7742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E93896C-6857-4580-B1E2-10FFF4BA27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1E3843D-43CE-41D5-B96C-5170AE2D8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82D83B3-5E79-471D-AFF8-08071C0A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5F7829B-474B-4C97-A730-1C433500F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184E1BE-9344-4A22-A07A-9C0DE8CFD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AE7B0D3-4B91-4851-91A3-D3349089A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CC9E74D-1D12-491A-A755-08A443992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2C8E9F9-E75A-405A-8F25-DBC172406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B2DB29E-91CC-4383-BA95-A04601450F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34DBE89-A587-4FC8-8937-E700617B5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8835C40-6A74-45BA-964B-0BABA42F3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A7BAA20-9AFF-4D93-BB21-5616060E52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97B6D6E-2172-4D1B-88D3-1165E12866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684EFF4-90F9-40CA-8628-C7D28DA5F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658267A-2E86-4C25-8078-E62207A8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44E947-DF80-4D26-B045-D675E9F30D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9B95B26-9B7C-4A10-8F25-E042FBB1DA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6D7BDC-E243-4B89-9EBB-8902B692F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04875CA-A428-4187-BE37-8D2F5A8D6D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EF0EAA-9322-49CF-9990-43BFD84BD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2564EED-592A-45CB-9DE1-E8F0E0856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7BC38C0-5844-44EC-A674-F22F7B33C5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C6352D3-2E79-4A0A-B080-BE88FD214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F53F317-95E2-4F75-8A88-06590224DC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EEB91FD-0D7A-4A7A-84B7-D89283E1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9D7F361-F672-436C-9653-AF3B9EE32C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E8CF897-46F3-43E8-BF6E-D877B6F52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33FB419-7445-4F97-AF31-1094E656B4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87C83CA-B7F2-40D2-AAA8-8DE86A3325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0260504-95D6-4E10-867F-E602D75A93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68A590C-9089-48EC-AA51-FEB962E2A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7A991D5-88CE-490F-ADF8-46C9F094D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159BA2-7B52-4102-98F8-D88E0FAFAE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2CE336B-33DB-496E-B8C4-0D9CF4360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E0326F-4575-4354-BB81-BFA71026F2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DBFF1C-8A4F-4155-9C88-4D0E5BAD4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1805EB8-47C6-4F20-B6A2-36E5B64D5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A3AE3DCC-BE27-4761-8B5C-417122139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96D55C3-749E-4E7A-BB5B-21229F81D8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B5F3F0E-9DE6-4925-8992-8DCE406E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345CD62-A297-4EB1-9AE5-89F58A91F1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6B88DDB-C27A-4C08-A2F4-85B8D6334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B83B4BC-DF14-4A91-B600-1F4DE238B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A249FF7-576F-4E28-9BA1-57AB7FE6B0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49B4C2F-64D6-4948-8F9D-212ACFDAF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53CA00B-CEBF-48F2-AB16-AF9C0F4042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97C49BA-017C-4ADE-8C26-611DD566E8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9B22573-C896-49DA-A0C1-93EECDEB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BEB7A84-D824-4C0C-AF22-1872F2B18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93F2874-0F9D-4966-9028-83C366DA8C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2E745D-C72E-4CBA-A272-A86BD498D4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AB555BA-BEBF-46FE-B060-0AC99B13A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3274FB7-9AE5-4F54-AD7F-B277AD417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6C2AAC-8E85-47B8-9ACF-FD9D900F8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80BA501-B311-4A66-A912-A717D1E4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8E05CD2-0574-4EB0-840C-54F633BF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BC034646-63A8-4F12-B62B-DFBDE3B34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B2A87AE-C400-42AF-BF64-1DC8C0698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B52FABC-2DF1-44F8-9E5A-61C4F646B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575D36EC-98F3-4A00-A426-19D83E327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892DBAA-F4A4-4797-995E-30075F358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D67B149-B6B1-46D7-BE7D-4C5F20DD7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B939E75-636A-465F-B0DC-432F31AC4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B8296A34-B385-4A36-9089-1EBEE645A0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AF3EE374-3491-4676-868B-858D2F3C3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E42B9850-945C-4651-8EB7-B053F3E49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F0AAFDD-500F-489F-A4C5-BFBB9FA63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FF3F22B-5D35-4324-B298-F26EBF703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0F832D0-F04B-472B-9A85-1C5148669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DE8499-BCE2-4312-9FBD-52626476AD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01E799-D496-454E-BF94-0FD50488E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4555F1E-20BE-42C7-AFB6-BA0E010C9A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FD475FC-6C89-4469-B30E-61B411E0E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4DF60D1-B0B5-422C-A694-19DD2D1D74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DC481FC1-A62C-4C96-AF85-01B972403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0AF0509-1444-4205-95EE-FD352CB82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839DE4-806C-4DA4-9EEB-0E121742C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8459361-1620-42BE-BF08-9E95B99AB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AD2F8B-D1BB-440E-B21E-AAC51BA5D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E4238DC-E135-49B7-BE8E-41B995C56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1291FFB-96F9-4494-835E-B1071D6B49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615DCBD-E78B-4F42-999D-96EC99FF4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A1FDA43-5C36-45A6-B0CF-9CE30A59EF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E3AF9DB-632A-4A60-8C49-1F92D930F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EB4CEC7-C1CC-438C-B86B-9EF348A8A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F5DB6D7-2979-469E-9C8A-9A73DFC246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5E46EC-6718-40D5-9B14-233FE702D3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A0A36F2-26A8-40D6-9EFA-567575C479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E60FD89-BF49-4908-A494-21DE2349D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88E36A0-43E1-4EDB-94B1-64362D50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7677305-5CB2-49FB-B135-C47C284D5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98F1BC0-EC42-4A6B-A43B-0AACBE19BB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9D270CB-EB1C-467B-B883-DD712A243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FC8BFBDA-36AD-4966-AE41-48A2B84366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36FCF764-F532-4D9D-A814-F88768E25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97DF29B-388A-492B-9CC8-F909D0CEE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D9F24B4-275D-40F4-9D8A-188BAA8797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38B7C87-7181-4328-AA96-7A852351CF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80FC24A-50BE-46FD-91A9-ED9383E90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068E37F-499C-40B7-8AD4-6C9822338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F54B37-23C7-471F-A440-9B71CD99F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FF81662-4D61-4C5D-899F-0E0F7A03F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2887463-13A9-4BAC-B870-338943576B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D5CFC52-B68E-4147-BB26-714A66CD8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48CC71F-EFEB-485B-9A48-87EB54FE8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3A38134-8270-4ABE-BE3E-C4716E63F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F2C43A2-1E37-4DF1-BECB-B57B490BD6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4017E5E-4F66-451D-A852-002411CCE4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D626D58-0693-4FB6-8601-3FDBBECCD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4EC028F-31AF-415C-AB81-EF862C033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9820630-285C-4836-92BC-1C9978455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2F93499-91CF-47A6-BB66-B4905AD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BA2A7EE-2C84-4CDE-9788-34D31E6D9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DCD02A8-A7C2-444A-A104-931839F8E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6707FD2-BE1D-4CEC-BBCB-6F77209B80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AAE8058-C2EA-43C0-B291-7FBDECC9A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DAA9C99-3106-493E-97BF-4D1B25CA03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1F68B90-BBEC-41E7-8469-CE37B69DD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E25B51E-FB00-4B27-9728-949A528653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BFA36-CEA2-43EB-B089-AEB416C177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731D839-498D-4C5D-A45D-8A533D28A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BB64896-4134-4A0E-9ACF-04DBE02E2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890D2F4-FD77-4170-802E-BD0CBD862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1F0B7CB-E457-4771-B7FA-73176DFD16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4FE1700-CC08-4843-BB1E-E4F4A60E39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A46666F-EB37-40F5-9E6B-FA28A99799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1A2271E-2EAE-407C-8FD7-1388FE2B6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CA9C5E2-9AE6-4FF8-B3A0-7759532FB3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5DBADD-FA9E-49AC-823C-68685A04D1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B5665B-962E-424A-BC74-D506C41DE2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C30F417-7C8F-4ED8-B342-37B7E32938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CD388F5-E29E-4BDF-8452-790138C17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1ECEC14-4DCE-437A-8CD7-EF6E9E09A6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962AB57-6299-4D20-AE31-45112CA4B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488B516-6323-49BA-B8B5-CF2AE26DCE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3056258-A37C-40DC-901B-E95B619B7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1C705D5-286A-492A-8126-D1670B0139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0480B69-4008-4496-B97F-46D480D5A0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3B7D831-3925-4770-845C-89D06B9EE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73CE502-F989-4BCA-B0F6-ED4A2094A6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C88C3133-C91E-43C8-B41C-4C06E5A52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E86EC5F-0516-4150-896E-9E6CC8DF2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C67CA68-7849-4BBD-993C-FF4ED0318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E950F4-01A7-4416-9C13-FAFF3F3632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4996466-B852-4DFC-B53C-F9508E68F8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82C13A7-FA07-4D44-9F5F-6737267FBD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DF5CCBB7-F21F-41EE-9BF5-573FED49A9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D8C9EB5-CECC-4250-8214-761D7C063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6BFE72B-5AC3-40A6-8B09-05A9F41A06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7E53521-4417-4A37-B59C-AA176FFAAC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5C9FEE-E6D3-4B23-9C6A-AAFC930CA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381FF8F-D7FF-4E43-9653-CB60CD50C7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BC0181D-0681-49FC-9CC5-581602D14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BF7183E-0F98-4140-A068-09E591FBFC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7123F91-F328-4534-858F-DBB4CF3E29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47C01F3-D316-4870-87DD-37C0C8BB82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73AFEEA-F17B-444F-9774-4434E21A45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A7B9E9A-B62B-4E62-ACD8-3534A2967B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326C976-49E8-4566-BB14-955EAB7C9A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7D9F341-812C-446B-BA11-DBFBAF521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A36772C-9272-49CB-B8A2-56505DD624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15217C-DAF8-4A33-B6E5-B4DAEE30C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BC3276E1-18FE-41DD-BB08-753B5C082E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795AE64-C197-467E-90CD-D16FB9676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50C760B-D383-4CA3-9F71-FB2A091F5E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97F8847-A14F-49DF-9F95-D6EF037843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2343570-F217-4AEA-AB66-2EEDEA8825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1495DF4-EC47-4095-9410-B2C61F044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275EA7E-F29A-4614-8993-FD5BD6F6B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4B92D13-FBB5-40CB-9640-86A731029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73A71F2-40AD-4179-A55D-272E99A63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DBD73C-187E-43D9-80FC-28629F24C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A0214AB-635C-42FA-948C-CEF88D998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D0352B4-C619-46E6-8914-CFFD32FBA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A0A21EC-C1CD-417A-905D-D097E6535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D3DFC14-FF93-4982-8EB8-704FD095D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2015FEC-8783-4602-87AA-EF6213B15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DC1C99-2DF9-4265-B531-6E14E1E44B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42F6F16-785C-4282-9259-5B5F9A7AC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A6DFADF-465A-485A-88DB-A6E3561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AB833A8-C8DC-427C-83F6-107753C3D9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34DC866-33DB-4B09-8AC4-7F77C0CE14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2C6BF1F5-1184-4C7D-A3E7-196E8DFEF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8506113A-5F65-4E8D-9755-AA75A207F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5296E02-436E-45F4-B652-952152B51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B5BA0E9-65B2-4BB6-8674-24C967975D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BA5CC66-EAE9-41B4-B084-17706D17C5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AB42EB4-6B07-46E0-95BA-3C7DABD07B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76580E-7146-4654-B8A6-F36729E73C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FB771A-66E0-4CC9-B3FB-D666AAF1F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C866A99-28E6-4474-9C66-93C8127C2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8E4E23F-2E3B-45C1-9D44-0B680B23D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B0F6DFE-0FEC-42F5-ADF7-5EA13617E0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2DE5369-81AE-447A-8415-A648C6778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6B5133A-F10B-4130-A9B7-04B2CADD6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8AD9DE6-8D42-4C1D-8006-ABEDFD1CF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905B0BF-9620-4C78-BB3C-BF71049FB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734C3048-619C-4DC9-AC50-CA9495D5C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72BC8C1-57DD-42F5-8691-C8790D238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7F95DB3-FCA0-41AF-BADF-FDD8A7658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E1BA21C-5F6D-4ADD-BF04-F7CE84020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54B2AC2-004C-482C-A134-38ED296BA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F88F94C-8629-414E-AC4C-A8E70ECDC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B5BCC64-7971-48B8-82F1-EEDD1DBF00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C90EBBC-33E7-4906-AD3B-05D045ACA5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52F538B-FFC4-4FC4-860B-AAEFAB2A2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79AA55-D464-46B2-B2D1-4C2F710A75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BDF43DF-3CA1-494C-A39E-A07B03477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2346282D-277C-4FCE-96DF-8D78578082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23C22F0-7666-4CB7-B9C1-1283B9F14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1BB7FEB-EC64-4302-93F3-788FD2045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84066827-F001-474F-90FA-BCC9570E8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C4A7FE7-0FDC-4745-8DAA-FE6C6DD58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EB8F3DE-74F2-43DF-8080-971C879BAA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1363EE3-38A4-47D2-8D73-87E1EB30E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B26F577-A37A-4EDA-BC66-FCAAE1AB6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7FB4B3B-C811-4184-BE13-46B2ACFAC6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38EC11C-D5E0-4265-B161-199908A7E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92102B58-6C8C-43C9-A70D-8EC76E382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FA1B0E9-BA43-477F-B55B-E5C7FDE32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A40AACE-B604-41CD-87C1-14AE3B0CD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9FF441-F54C-4107-8F25-77DEDF997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4533495-39AC-473F-A0D2-3B9D45D35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587E746-D04A-4E4F-BD1F-98FF8C31B3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A948F7E-11E8-4002-AA2B-BFCAA842BC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0E344C3-CE18-4857-8D22-299B108D8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F72731-B3A1-4114-96E2-9EFC10202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FBBA93BF-D82E-4EFD-8174-DB7BB5191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99551A6-5BAB-4764-B77F-73D9764CE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D35D11-7ED2-4B46-93FF-4C8DF74C88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8B47F26-F42F-4C08-B990-C8DE04E732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C747BBF-BBB7-4A7C-A2F5-F5680CB4E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449C735-78BF-4E26-92A7-BAB8F18BD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964563C-4862-4ED9-8FED-957C941AA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3622F01-EA13-47C6-B19B-C4BB3A74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EA48091-388B-4010-A23D-4843190E10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D950F5BD-3B83-4C50-AF77-CFC4E1C5C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7F1F4E5-3B66-4808-ACBD-B03C89FF0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D8D7802-0904-4AF8-8DE8-E175F44E8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F3E161E-63C7-4366-ACDC-074C8A180D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5F2078F-6AB7-40DB-9F76-49416EBA4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5DCF943-1063-4FEF-A341-C98E48998E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2DFC5D4-14D4-4ECE-94AE-F6DD2128CE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66744EF-33D7-4DE4-A58C-553FE165F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5E5AF4E-F1DA-44C7-8530-C9684DEF4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101370B-8214-4B29-B4A0-11E02EE9A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8975D91-5994-4B8A-9638-EE8CDF0EA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0519026-5B30-491A-8ED0-503F9DEF9E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8435E0D-3030-4A94-A9F2-2251CA7260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4F1A41D-C3A1-40E6-9C87-752D90D16E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A67E0E1-13BB-47B1-ACF5-163F2CD4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B955DEF-1B0F-4331-B29C-7B6ECB6EE0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063FB7F-D03F-4A86-B973-75FD01938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B906C6F-4E99-4BE0-8B25-CECC09B31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86D376C-6659-45CA-A2A0-A91FF4BC3D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1B7E375-C2BF-4C4E-82DA-774E332E8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CEB26D6-8968-4342-821A-8449CEDF8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146DA63-EBB7-4818-BE0D-F9EDA3E947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45CC327-5722-4E36-9F09-4CB13C81A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F6FCED9-6413-416F-9E05-28C4361FB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356C209-F95C-48EC-ACEE-30DD53EC2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A086010-E7D0-468F-AF36-420644CF86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0692E2D-EE97-42A5-8F68-3ABDE26C2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0498529-C8FF-4CDA-915F-9CBE950D94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E5070727-9FAE-47AD-A1D5-90FFAC3A1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FC8B9DC-29DD-41A2-81F6-6105189C55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E5CD707-D986-4CE5-9D17-31037FA75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A94DD3B-1C03-4B68-84B7-D6E03C0BB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0FEAD74-45D7-4956-B038-07653FC4CB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621E00E-4A31-4F1C-AC50-C069E7E16C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27BF48C-BA3F-45EB-8C6D-DF3704D3C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A15146-F669-49A7-8614-2BAE4440E3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BD0C038-9F9A-4B44-89A4-ACB0E9B10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1F24A2-8A43-4B00-AB1E-94E135806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38A3063-98FF-4F6E-93BE-0C5340A1C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51161B-5FA6-4504-A7AD-2B4A95BCF2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26C84A2-1DFD-4FA2-BB7D-FBE20BA03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92E5D3D-7246-4803-BC71-42F657A7F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0F4C362-FA0D-4AB9-98BB-B0B6C469F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EC97A0C-4C6B-44EF-B7BC-61A007350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F74914B-81C5-4386-BA6B-7A43E73F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7662F2F-39B1-4458-8B42-CA08EDA29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AA8D7AC-8A40-46AD-BEFB-069108176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655D5BD-7AC6-4121-A82A-FB0450115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DF3A1A4-BCC6-40BC-81C9-5FA989AD4C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113D138-93B6-409C-9000-300DA3FC4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176A72D5-B49C-4345-813A-DBB77C3228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E03E44C-A80E-40BB-B583-64DD3DFA6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F00E04B-2F6A-4F99-9721-284CF1E134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2B951B9-579C-4C62-A6AD-7346BF453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AB208D1-49F3-4104-B4C0-FA43DC05A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54C149F-D1AF-4C6A-B0D8-BE055F793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CD6985C-1B72-4F6F-BB2C-A0BC87D5FC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6F66999-CBAD-484A-B1C9-A2884806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812C029-45BB-4EF1-9DC8-3ACFA44447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765C665-BE58-4B93-99AD-C6E2C03B6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A32B9DD-3DEA-4F15-A25E-A52D93437D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87E4A4A-A025-49E2-B07E-F6310E4D5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BC28609-668C-4647-8E82-FF85747C9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8D1688D-D4E9-440E-9BDE-A664787CD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49C11E3-7A88-43E6-AF9E-9AC3B031B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48FC4F8-ADC1-4952-9016-F16306CA6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DC7A3A0-8749-4554-A0BF-01F7DA6B4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7C0DC0C-8FA2-4B19-8690-8153E86B2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331E629-2734-4DEB-9235-4DDFE941C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CEA48CF-7B93-40AE-8D31-5E2D7A83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63845F3-EE68-49B6-B3CA-001C965020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1B9E5BF-2685-4722-A18B-81CC5C84A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5257EF5-1269-4BB0-A889-FE234392CE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EE4E037-A1F6-4C7C-B69F-C07F42238D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2703F9-AD1E-494B-B70B-09F273ABC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4CD76F1-C5CA-411F-9508-C1E0CBDA87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767BABA-BD23-41A3-9573-F36594782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C9DE25-B627-4B65-A99E-C23CF6238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DA940C1-C9D4-49EC-A08D-B8AB983841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F4B8303-36AC-4FE9-BF88-42FA72C262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79E6A5-B976-4FBD-87CE-06C157DCB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1890D6C-8DAD-4F3F-BB69-5AEBFE6D1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D2E80E6-B00A-49D9-A711-C3A74817C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E2EA81C-16A9-4939-9139-631F1BE8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98B3D84-1024-4243-86F6-6F65A91EE0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D4513F2-ACA1-4B0B-811C-7F0E558C4C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343383B-2D29-439F-A792-99B7D21FE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0D5587E-AB68-4BA5-BB55-4396C4CC5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10E2DEB-C960-4566-A1F9-63B124E249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499C69-8AA4-4402-AA2B-9ED3270E91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47FBA309-328D-49CA-B8D7-F4B0DCACC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95AE11-9B20-4D99-8C73-2831801B7C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93BCFE8-4E16-4F12-B385-A4D52D6D3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A57102D-2298-4837-AC20-77B5474F7F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5D719AA-5482-48D8-91B8-1B9EFBA1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4D10E45-ADB0-4BA7-91C8-2D28FDC53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50D2A3F-1204-4961-8676-2F285720E2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4CC4BEC-209F-4920-B200-E12D98A6E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1DD59C-1B8A-43BA-94B1-4CEE3AE59F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BF46DC3-5085-44B0-AEAA-6A79CA07D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CF17F15-8F3D-44A9-B200-8CE5B6CEE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229C4FE-7AA5-4C38-B69E-91CD1C20BC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B547525-C60E-4ED9-82D2-7059D0EDE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BAAE9A5-135D-4C07-8866-C6981CB38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B301AAB-1706-41C4-B36F-206BD86A0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87E7E4D-0E7C-4F42-9486-822BE57474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3A0974D-DFBF-40A5-8BCE-B08BDC0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1999D70-4458-4879-9717-DAEB2435E6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6E477EF-6BDC-4B1D-8B3E-0925598F1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D90EB08-1E58-453D-9CE2-9235724A0A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CB78F05-7DDC-4309-A85F-01BC66E753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FE18378-39E3-44C5-BBE6-6397EE3B5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CFA6694-F080-41D3-9668-E6A7894C92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8E368E-B8E9-4F92-87D9-71740C01F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77356B-BE3C-4035-81F5-3ABF2AAE7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88FA1AB-3D66-4FBA-9368-BF7AB7F975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7BFFA0C-0F0A-438B-912C-66B1D85A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D5EA9E1E-0085-4398-B8CF-9D17AD505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F81B5B4-8556-44BE-B492-F8EDEEF705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7EBE4E9-FF56-4297-8239-F9A0BBDCD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FD7B16E-E813-43C0-98F1-84DAD881D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F854AB0-0FA0-4E90-94C5-C05394CB2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5FC13A-3D34-4F1D-8D5A-3F408807E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F38073-8209-48F2-BA22-2966023BC5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34A084A-EF69-4D2B-81F9-27EFD28A8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FBD53D4-FF7B-4407-9E81-90744B2A7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097F0D-77F7-4B98-808F-23212E430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C4ECBC4-9D32-4281-9C95-F59AF58F01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B84-34EB-4EAB-A30E-1B05ED3C4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085EDAE-982B-4B10-94A3-FBAB59330C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487998A-0645-40DD-B87E-446810B1F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92F1B8-1276-42CB-9019-26E548EA58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271E8D0-A952-48E9-AFCC-F321CF7493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B7902C0-7CF8-490E-A6C8-20E8BCDD0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596DC02-7890-4059-9167-E3BCD6209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3E746E1-337C-48C7-8B61-BC46BBC0D7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2503B76-B3E6-45F9-9CB1-F33CC945BD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4093754-C660-4DC9-B4FC-5335DB3E6E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4D3FDBD-0AB4-476A-B512-1F691F6FE1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3AC5D8E-7AEA-4192-958F-B91E44541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CA5BBD5-ED76-4F48-B3A7-E5309E1D5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DB9AB1B-84E7-4A4F-8B88-C66EDAEAE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27CA2D91-56A3-4DD1-B02E-B76606041E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A1F7F29-B506-4BF1-BFBE-E29A71DFC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1427B5-7B91-4C81-BCB4-418316C92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5BB156F-B444-4F41-995A-6190C4E18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ACFF0D9-A89E-4794-8E65-FE5077E1E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854331D-2843-4167-BFDB-D9976F9D4C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6A124F8-FBCB-4159-8903-179AAFE15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C2108A-D5F3-44D3-84D4-9859AC44A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8CA70F0-DF77-40AD-A575-8942E28B1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2B4C09B-328F-4768-982D-3810A55E7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CDFFF50-6DA7-4F59-B03F-9C8C23794C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C8663C-08B8-426B-9E5E-8F7656244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BC09813-8C3C-40BD-BD40-DD760E4BB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C52370C-6F89-4863-8A71-2D70F8F35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56E79C5-259B-473D-A469-7448ADB43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BCCD55-7910-4E28-837A-6B87F164D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73AD66D-0527-4637-BCFE-AAFD8385CD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F4C8CE9-61AD-4545-8F3F-05EED0FB2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620FEAD-5394-4B49-89C1-03A2B510B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C327B88-8ACD-4804-B872-34F50156C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65A0499-0D77-4E47-948A-8EF63E83B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A03A510-E4BB-4DB9-B20A-FFC48DB3A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DD28E0A-EE8F-432D-83D0-11586FB064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52CA9AD-585E-4DDB-8472-D0B9F76AF4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764E57A-7085-4B86-A707-0E8024440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F8336B-6BE7-4A89-8D4E-520933D02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AD8571A-148B-49E2-BB62-26D8295B05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6A4A619-94C2-4530-9046-3CA47B87E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B57EBA2-8CF5-4AFC-AD6C-51453F4DCF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2AD664-5B98-4DB8-B62C-8715275BEC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55A24EF-0E41-4A10-A53E-66A24DECB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48B3AEF-466B-4744-9387-BD1439043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6398527-706B-4022-AB77-676C70FC5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E06FDB1-BE93-4C1E-A47F-0BFA7339D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660B14F7-CD57-4326-ACC9-D475EE7E2C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9D188C29-ED9D-430D-96D3-006D0A6A03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FF5EBA6-FC67-4D4D-A740-589096176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0CCCE0D-B105-4511-9F9F-CF520ADD5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512E741-9A2B-49C6-BDD4-9E47EDFAE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6B7E3B5-4BF8-4D95-9727-CC3888E4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CA20FB-E76A-42D5-8C9A-4ECF78D7C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E92BE43-007B-453F-9698-197A337ED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628D75E-2F3D-400F-962D-94862EA064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F8B60CC-8851-4EE7-926E-689F8B453C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F175E26-A1F2-41B4-B89E-36AB4B6C41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4B2224-4E53-4164-B59F-1AAACD518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811A793-C573-4DF5-821C-6BE649404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8172C01-3239-4AE7-9936-2466E71ED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995A211-3549-48C4-B59B-8615940E0D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D8277A-9F35-4052-BF31-4027723B2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81126E-B413-4402-B931-8AA44F780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D13573A-5AA6-45B6-9840-9D0E09D48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C4F71FC-37FE-41E7-B793-58B073FEC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98EECBF-F11F-4126-99EE-8BC94EC2D8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6D5792D-E0B4-4C04-9068-6A3D62A94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B428C7C-1AFA-4FFE-9642-E79C74F5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DA3C8FD-3EC3-4401-A634-DE9BC2A77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B57184-317F-4E4A-9431-2A587850D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B2ADFA0-2D9E-41F7-A2AA-231136EBF6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34E3E5E-857F-4226-BB82-4AD0EA8AE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72EDFE-454F-4C05-B25A-9767418CC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7CBCC4-13EE-4DBB-A492-8CB80A0923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2D163EA-E72D-4BF9-B63C-FCA6648939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8ED4234-EBC6-4FBC-972D-A5D7A7BC8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F5D4FEC-5723-480C-A5AC-BF50B0E65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A6D337B-22F5-43CB-9095-928D2B653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3245D09-E658-4C20-A2B9-F6F7BA821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0120A9C-F4EF-44BD-A26F-C3C2E69239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E1DD29E-CC98-4A79-ACF2-3F398A19E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6D20A8F-3340-4D6E-9DA5-FEBAE1D2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E0D0F09-5E0E-4AEF-9724-F03E026DE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2E1E7D4-8267-4726-B497-D7B3B8D8E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0104C3-E6CB-4587-945D-1D9F1AFE1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28C1DD62-AD70-46AC-B46F-DD51D7FF68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E7B6BC3-45C1-467F-8C2F-3C1A0A399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339BC71-AD51-4C87-B170-3282547EE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656B1F3-A0F9-4674-A8B1-F2575463A4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B0A8447-6437-4631-A85C-3F485EBD9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0C04BDA-914E-4176-9C20-153037C542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468CB0D-CB46-4107-A141-986A7E10B6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2C66939-DD1E-4305-A305-BD1BD893D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3A8E625-6AD8-4B65-8019-227AF352A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04553A8-0FD4-4628-8F90-FB44E99B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DAC86215-F34F-4475-96B0-F2CB625D4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C895B3D-AE59-45A4-836C-29543997D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88459C7-A33D-4636-8912-826DA8DA4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0AF4ED33-0C38-493D-8835-D1F83F27DA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97BCAB2-C73A-4F62-A198-6E89B27F5C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B3AFC22-B1E5-4F0B-AFB7-FE8D3F30E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CD4977D-2D6F-45A7-AECB-0F1B77366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F82C3A4-6A3D-4EA4-AE22-9575385D5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CAC3935-CC1A-4994-A2C4-D80D89B35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F6227BA-B4F2-494D-A052-79F510F79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91BDF2C-88BF-4F82-982B-513F4A510D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A3A3EA6-D5DB-4EE8-AEFF-16022BF919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6E63782-974B-4EE2-B4A9-1EA0B529F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FEB418D-C706-40E2-871B-782CCC453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23529F9-E18A-4D53-9F49-363B5F813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A002EE6-C21D-4D52-A870-51AD6F8892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1652A5A-484E-40E3-B134-474D6703D5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8FBD9AB-75A9-42EA-B8D8-BE42F9B3E9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F2A9D8-C484-4056-9920-8085A734A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3C6B1C-D127-4117-BCE3-2D02A33722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A15AB75-0B43-4097-9E1E-92F9A0498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981AA51-8566-4E8E-A897-3817CD606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FEE05EE-78E4-41B4-B4FF-E7F19E947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7318B2-145E-4774-AE4D-816DE8CF60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B72A3AA-AD36-4162-B608-C320408FF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F7E6FED-D9DB-44DE-BBFA-B37ABFA0CE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BF8678A-6028-4089-845A-7892FB40A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D5B3CBE-931C-41D7-9C5E-A55745FD2A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97E4602-D4BB-4540-8796-5DC7594B05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71228D2-1C88-4E78-8E82-6655B486A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2375884-C2C6-4541-8152-E4067DD41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E8DC0D-DB4D-49F2-8D5E-0FD8F1CFE8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5A8748E-D5C7-4AEA-88D9-CC1FCB2B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BF5750C-7940-4E2D-985E-47E4CC78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E9FE6FF-AB4C-407C-BEBC-77CED6DC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B7AB2FB-5E69-43AF-B64D-F87D7974C3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330694D-47B7-4437-830D-D3A5139D1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D035710-ADFA-46C6-9449-3F3018FB1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25CCE70-57AD-4ABA-9325-C0A0BA28D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1329579-FBD6-46A5-B71A-80F557A14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CBB8ACC-23CC-40C5-89AE-40455EDAF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8CF7B09-52AD-4691-B557-4CEDC26B5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B6B5F1D-2D15-4885-8F5E-D00A0FDBB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502B702-F374-4C75-AD72-363A1387E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7937902-3D34-4412-8131-8EF152AB2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5048375-684F-49EB-8416-9662727664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67F9F84-6A78-4563-942C-BF90A5312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5208C50-EF8A-4536-AC83-AAE376FFD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D26F9456-234F-492A-B798-324CADD48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F667F78-1802-4695-96ED-755575293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6145842-4FEE-4A6E-A07B-B3B43DBC9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FD16E47-797D-44C0-BB91-508929C025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917EDAA-3681-48D0-AE19-DBF9C8244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855029E9-8CDD-4FAF-83A8-65E58A72CD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182FB76-6CC0-4C7E-B6C4-FBDB1E6B1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9A4EF64-C946-468F-8EAA-084C5682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22A15C3-396A-4262-94C7-1D6784E47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9088E5F-2363-42A0-BD0F-CA51F7FC7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74F720D-A93B-4E9E-BF6E-E84E7852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BD4E58A-D964-421C-88DC-5E8D4F560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FAB2F2E-40CB-4EDE-BAD5-CAD193446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6CA9227-76A1-4724-9F41-D68DE5814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EB5A9FF-7ED3-4E81-A29E-D113650F3D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0C3D979-4512-4154-AD14-9C5C25308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D702290-BC6E-46D9-B117-894E4400F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2E3E5B5-4C14-452B-A9B0-D0941CC909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3847330-C9CF-48EC-BEB7-8CE6AB5E1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06C371F-3F26-46B8-BC1F-ECA0AF8AC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96C2DD8D-9C4E-4DDC-8BCA-C02F804D23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5F351BF-5704-4940-919C-F11DE90B5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3F1FCD1-B8B0-4901-A191-51C97A1C1D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6D10149-6731-4D6C-9B99-1D8D1D8EE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5AA65AC-0A7E-4883-8DC4-245DF14F7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25AB384-5A7F-48CB-A081-A16F7AAFD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253FB0B-4677-41AD-AFCE-FCB1EE0CE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4B0C2DD-D7E6-48FE-B7C7-E02CA5669B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D73A770-0049-4385-A940-9BA58F752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6DF547A-F4D0-4759-BDCA-F47E323AF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00024D7-89C1-4FD0-8C24-DF19A1997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8B831E1-AC90-4BFC-B45E-DF6BA5C7B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AD52EF6-A298-40D2-8BC8-57F1E60EC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BDC7D2A-10FF-4F2A-970A-C20E620E4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090A95A-8388-4DFE-A0DE-867ED50A0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EA15E90-EE0B-4C38-BD6A-428943637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D5F8D1A6-7F79-4938-940D-CBB706190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44104D7-3812-460D-94B5-4A3EA42EF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1A0DDE1E-9FE2-41B0-9700-F50257EFE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54811E2-0D8E-4AD8-AC39-B83CDD1F2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212E8F-B376-4AED-AA72-94CD6A91C7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59E3AE-7C1B-4425-976D-9BA50C336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E5C4210-A140-4631-B135-86E12C80DD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96598D-A470-4F6E-A9EE-F77AA605A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BFD8F74-6917-4D2A-A909-13A6A2538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97968E2-05A8-47E3-A0A8-1A6BB14B1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44EC4D1-C4FC-4A04-B3F7-3B55910376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E6093A7-132E-4F71-98D1-8ED1690A0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221E327-F0DF-4307-99D2-B86C551D0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5D52143-E193-4D04-8CB1-82DDF9A9D4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2BD6BD-C107-4A99-8ABE-B864AE8894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D38F4EC-F002-4735-B553-1B830771FE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C5B7513-8C4B-4F8E-A46B-E8D46A6E72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440849-CCCA-49CE-8352-49548E980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DCB8DCB-B237-437C-A275-9D1895DD8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B5B48B7-5859-4DDF-B93C-B8A62F8E3E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8482783-4715-475C-B567-B4733518A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E19C030-5AC2-4954-8D2F-6A4042CEB8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576CB5-5AC0-4374-94FB-83B5BE2C5C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47F4BED-A9D7-4D34-9E7D-5A3E1F80F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0CE2C95-60AA-4948-AA01-D469155F4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6882A83-8041-4C14-A8EA-A826A44848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5ECC45-08A0-41C0-89EC-0F179BC8D8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CE731E5-EF66-4C40-9679-0467D398B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8DCD35D-D53B-4A37-8CCF-CD5A7AB22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12091E3-E63A-461C-9E7F-E407B4293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13E31F-6972-422E-902E-3B3092B06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59C6338-E880-4D79-B3F9-6B98E90A9F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52ED536-33C0-4654-9C2C-0144EA1F5A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3ABB8F-9002-4245-BA1F-473ACF410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301D0D-70DC-451E-8C67-58CBED3EE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4500DB1-9478-4199-941D-99F9D995D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C4538CE-EF50-4FB5-B945-CB2041C87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3B789F-C17A-4055-A87F-FC190CB668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1BDEDE7-E1DF-466A-9451-594C63E4C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0EA1393-A157-417F-9843-8854BCD10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F2B6F8-2385-44B8-8FD0-55436A5A9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B9ABC20-12A5-4F64-A43A-737884B8C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F5B7470-6A01-4EF3-A60F-D398E45418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0A9E7C9-D535-47F2-99BA-2B1D16B6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957970C-178D-46E4-8EF9-273EA5121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301D07-E717-40A2-A9BC-6148C2BAC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64EEBE4-0992-459A-A8C9-0C51D37663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58E77C-3326-4B6A-8D7F-2F3BC4E9C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2E41898-71C3-4B09-9979-CAD6E1494D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67701C29-45D0-480E-AA17-ADA89605C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118E2BE-D9CA-460E-A6BB-7DBFF5A0D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FF51BCC-06D7-4A2B-8052-646F08AC3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D97BEF43-81F4-4DCF-9CE8-A11D572E7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8465E3A-6A9A-4327-8AD4-2D9A8B695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D10F57C-3EBD-4139-B266-1544F0502D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FD41C1C-C4C8-49FC-BC14-B7EBA3E35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FFB0881-20A9-42F8-99B5-C333928B81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A46BBA-AECC-4B50-A644-F9ADEFE9E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DC23AA6-981C-4726-A1C3-B94413520F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343D4D0-73F3-4663-A4D2-1E098F5D8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DD68520-435C-48B0-A791-CF50A23631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C503EFA-5DAA-402C-BEC0-C2B82860BA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C350729-85A8-442B-9053-C0E4F639E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2ADBCE4-F295-4C79-9DDD-E3836A769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99E52A1-ED42-4079-9750-52743F009B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9139569-D104-4CB7-8235-3697F66D3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1D7BBAB-1CE2-41BE-9379-E7ABB8154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BF587C6-7466-49E9-9EF6-E7018B728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9D40643-0564-4595-B80D-BA40A345D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4746127-492A-41D8-B65E-E1D5FDCB2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CEFE930-FA3A-4DBC-AF54-7369C8BD2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99E4C0F-54D4-474B-969D-4146E036D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6C69C7-CB5E-48B8-B289-D0958333C1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5A3D552-3AB2-4FAE-A88C-8971CF2F0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0057B8-046A-4E58-83D6-7D4C96810A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D0561A5-3082-445D-8851-FD74F3004A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6380FB-710D-4501-9425-123FF85FBE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FE98B01-7BFD-444F-9F7E-31FA5667A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BD3CEEB-BF18-4CBF-BAF8-B6349C95A4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5FC2FBC-FC30-40DE-AADA-17419F047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0474BF5-1492-4D18-97DD-83A45FCC3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46F4B3D-CFC2-4F53-8200-3C6B7355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C0BA6A1-2B08-4655-8074-022940DC0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7BCFB1-C034-4FCB-8CD7-FE7371D36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59047D9-800F-4E5A-81B7-F9ED423D6D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8D38AB7-7AFB-45E3-86FF-E0C99814F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7218AFF-4BA8-4B66-AED5-5D4997B6C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7669EE9-350D-4368-82EA-CD34E56E34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D2E39B1-7540-4E4C-B8CC-4EC44503F7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5855F2C-ACA6-431B-B598-A869D9C3D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05D6D7-235E-4892-8D94-B85C70CDA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81611F2-97B8-4F81-AB4C-CB71098C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CD02AC-455C-4E05-B330-FE3F84BD0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44CE906-E5F8-4699-AD91-064E851E7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AB493AE-99B0-4228-94FB-64B3875CA2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485879F-57F6-49C8-AD08-A582E1DA3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C48DEF5-438B-451C-94FD-7211D9DAE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92AFA39-F967-46E5-A926-4F8B32C70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0CC03BC-5AB6-4FED-872D-10F0A3281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1DD63A0-5ECE-4049-BA05-4C444F9791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55436D2-7514-4251-A56B-F67BA40DC3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AAE35F4-A404-4D3E-8263-F5F9A8771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066D8DD-9BEA-48F8-9D54-25BCB4293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DE828C3-ABB3-4272-9F66-8FAB9C9D82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4821B22-7F85-4524-8B07-33022AA12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AAF5983-D779-486B-B692-DD3C9F9433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5E03C5B-8883-4D4E-BED5-2CEC25BC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21F58DC-C01E-4ACC-B94E-2095EB019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E198DBE-6AA0-4D61-A775-4CFB4A43E8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F07C63D-701E-4D22-B308-ADE32B807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277BBBD-C300-4C88-A154-0AF556672B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1C9BB2E-9760-4E5D-B585-8FFB7AF4A3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B6C728C-B20A-43CB-A16A-80142C990D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18A9266-476E-4C9A-8BD6-5E23163BE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B52F18B-B764-49F0-A0F6-21FCDE5C2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BC86267-6DE2-4884-BA50-B180CC207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A9AB1A0-BDD2-47D4-A15E-8A580AF5A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7F08708-CF57-4D98-8F6B-F9250C26F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438C132D-265F-4C01-ACE3-2C1875761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8AFF10D-4268-43E4-90A3-BE9D04226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EC160A-A5FD-44DA-855F-84CB76E97C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F593A5F-F1F5-4637-BD36-CB5F93D3B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72FC8ED9-0396-4E30-AD89-BE6DE2625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83F2B96-6193-4314-8B6B-224251DF8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06FB9CBC-A24D-4188-B701-1D91DC2469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813F407-90FA-4950-A24E-16ACF1F029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0CB0423-2D3F-481D-9D4B-514F8D7559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7B1A591-66E7-4665-84B8-C5DFCAFD61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9C473EA-E3BD-47D1-B2C0-FFE0D7581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E8A2B46-733E-40FA-B7FE-A65D0F1F65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D005E65-1974-4DFA-9127-1C4BFF5A92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70C17DF-8519-45CB-B750-14F5B3079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EC1598A-6852-44A6-8721-B832AEF93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1DAF37-57EC-4FAD-A257-A068108BEB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8279812-0574-4593-8D28-876FE31CDE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BB57D6A-BC94-4606-8B39-DC8F666F7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9AABA9D-D5E3-4DA6-B3D5-031230FD8D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0170746-D098-424B-8ECC-857B56703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8370A5-FD0F-49B7-9142-F7D1737FF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AB697C3-1B92-4E56-BE75-42743009C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31FBF87-A0DF-4673-B76D-B38245FB3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B5146E7-418E-4E2B-A09A-2A9EE6FE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BD9AA1D-9258-4E28-98F0-E9C8C1C78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A5A51E9-2B77-4F1E-8922-FB9EB4A5D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432A58E-76B7-4AC9-BD46-F467E0A1F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60D37BC-FEBC-47F2-9E65-21FACAE6A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AF1F5F2-FC74-482E-BD43-C415FD5BF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7B9EB38-DE61-4778-A8C0-CB762AB194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A6D2631-DBE9-4F22-AFF1-3056EBB02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3444A6D-094E-4BDB-82F0-429B8A864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484A83ED-6F4B-4810-8479-403904DB8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8CBDF4-0935-4396-8382-8BE340E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FAD99C4-FAA7-4508-B800-DD3B894259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9BEA3C-E714-4EA6-A05C-5316A8CA1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2A963C-359E-44B7-98AA-AAC016E6C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3CE5776-B6F1-42CB-8348-975E4E74F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B085249-9681-4A3D-997D-02229DC40E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48941CA-0514-436E-A2F2-341F972D6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591033B-5467-4F8D-97B8-676A8DEA3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A6FB51-0BF3-4F92-B0DB-AA756D713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6BB6B09-E9B3-4E33-B163-C1DD7C804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3690B5E-0173-4B4D-A871-92C833581F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AE5F5-A6FD-41F1-9CC1-E5029D2AB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7631DB4-E72C-49FC-98C8-BBEE1C313F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32D2D84-7D66-4D01-AEC9-361C78483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83126F-B927-43F4-9705-3586C9CD6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B73FF62-63C4-4E2B-8082-D9AF70F25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CDCD180-1665-4C2E-B5EE-26C524651E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C05C1CF-9906-4939-A83A-CF6CF10846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4BE4794-CA60-48BD-8E45-32ACC1D2F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DF1BB76-C3D4-4680-972B-7CA998D3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715D37C-4975-4E81-A5E3-2FD97DEA7C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5CCCC2F-AFA4-4E99-A5C2-3CF515F901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611A2B9-E326-41A2-AAFB-70522B15E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DB1A31-B596-4034-9BBE-2AEA6705D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2A353CD-0D3F-4472-8F9E-BF90D83F52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BC231D9-CD62-4DA4-A6B5-66C77A30E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89773-A6F2-47BC-8F89-58E71F197E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1E68CA6-518C-480F-AB57-11C53DD00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ECF3B29A-40E4-4F8D-A630-E4DAB93770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94A7651-0AD9-4C3A-97DE-1EB94D129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45A2965-77F1-48FB-8427-C5AD86A67C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525A6F-BBE3-4A7A-8139-D6A9DA3A2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9B44304-68FC-42B0-85AA-9321348F0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F4339-9BC1-4E5F-BC1C-93DC62B1ED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C2177A6-7656-4768-A0FF-63743EE1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35225EE-0B55-4BC6-B45F-AEC1286D5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0B85F09-14FD-4722-9FE3-E8AD9C658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975BB49-DA89-4E94-895D-BB4D3BA0E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04E39804-A249-4AAE-86E3-2A424988E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E00898-F6AE-41A9-A358-82EFFAF13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B1A415-A020-471E-A584-0459F8853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A347BC0-6E30-4802-B341-E5DD3F8399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3D9FC9-B768-461B-9420-981EDFAB03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CEE7420-C5D5-47FF-8A41-22AC2BD7F2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3FD88F-ECF5-43EB-B044-CDBC874A3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887A2D1-38F9-482A-B611-AD429C13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65293F90-1E5A-48CE-89F2-59FCA11DE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6FE270C-8C6D-420C-B053-19C7F0888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FF62FB9-3DF0-4E04-AA62-6BDE39112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A0AC349-DE99-4135-BF8E-0606FE54D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8C633AD-E6A8-4A7E-9C11-20FB20CE8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7B5458E-9C4C-4F8E-B09E-0FF648193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BC2473-BE2A-4EA0-AC38-B83208A143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C9093E3-D143-49BA-9C2A-BCD2716563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CEF815F-2214-4E8E-9616-0B24A230DA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A633936A-AF92-4C2D-AAAA-5E80B4E7C6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552D9AC-0207-44D9-8BFC-C3C34C4F0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2A437D-B5EE-486C-95E8-3569A5C02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1E739C0-E5B6-4AB2-81EA-2811BD00D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54F7A56-4A7A-4FAD-9835-A5B6EFD4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2F475C5-76B9-4E3B-AD57-EDD506D63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1679B44-A424-42B7-84C2-C926EABB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E087C224-BD5E-4D34-9673-E9DF15F10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7B3B785-2123-4080-A8BF-34DC2B93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436CC26-1A24-4BE1-81B7-991A411AAB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BD73C4A-35C3-427D-B439-9CFB2B641C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18B27F-F521-4E5C-8C13-83A65ED0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48770DE-2F07-4841-814C-4FA5B53E7A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8CF0038-D663-44AE-A39E-6E3DFA5CC5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A34976A-4AB9-47B5-81F8-6F28BE7A5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B37C3A5-3F40-4DE6-AB94-3951265BDB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AF34B11-5214-498C-8DFE-3B4241B02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853F74-9777-4680-B787-0D723D1D99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5CBA071-F97D-4B03-A114-2621F24E1C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F3A705A-C57D-4C45-A3EE-D59BBB242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CA4B5B7-CD8D-4D6A-84C3-66A5083EC8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CEA359-1328-4530-A32E-EBA0CB590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602D267-CAC6-48FF-87B9-6F1ECE48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E22024F-EB61-464B-A842-C1134E2C58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8A64218-2E02-4F33-9567-C3A23B1BE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B4674CA-43A4-4998-A628-6DED1EEE1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044FBD5-B574-4B59-B7B6-61B78CFC6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90C882E-E6B8-4D20-BF4C-F5C440462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A00F9315-AE5A-4430-B69C-C598E1B7D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2EFBDA4-F701-4574-8788-EB91CF2BC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D6C0267-50D7-4674-8F0F-96DE65212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797B97B-CEBF-468C-8D93-10489EAC3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00ECFBA-C8B3-4BB1-B8DE-A4CB746E0D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2EB24F5-F244-4BA1-93E0-4DE7D9F221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C82BD28-6D22-4A99-8EF2-BA016E872B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FB22B73-92F6-4A68-8DD7-D25E56C7E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CF24C3C-5752-466C-B79C-F956D02DA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2D8BAE13-5C1A-4D31-A3CC-0297206AF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1229DA8-116A-4F72-A570-197873813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E6EAC80-5BB7-4520-8913-996DAFD38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DB80E8-30C0-4E4B-AB7F-C6B17750F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666782-254E-444C-8796-E7945E50D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D2EDCB2-5865-4FFF-9CDC-C2968C51CA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9AB91C9-5EB1-4627-B4B0-2471F8042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1D6C0CF-AB47-45E2-BED0-330366A5EA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E305F1-EF36-437D-B3FF-959F476DF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D99AD1F-284D-4483-8C12-08117144A7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27B633D-0A68-4FC5-87E7-ECA2D3A02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4F61E1C-A0C7-4413-81D1-F17F89E1F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E7749C7-7D0C-4721-8663-677ABCF1B3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3DC7A7D-2EC9-463D-8901-32F47FAAC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8AB1588-92DB-4DFB-A5AE-429D92FCB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D4C6C1F-9C80-41E6-A7C1-F27D65D4CB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74319B20-B1D9-4B01-BAF1-AC8101E65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4336FD8-ED69-476A-BE95-65C5D96209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367CAF-B33D-4D23-A5B6-78A3F7D5B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C6F9B44-4260-4280-B9A4-045A29530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3C24DE0-28B9-4034-8FF7-C28D8D9A1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15C462D-D41E-4B00-A796-A3778FDFE7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7D4E4B2-55B2-46B4-9329-D31D88181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272B302-595D-4BB0-8331-C6565F7406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9E79585-7D19-4721-AB38-548CA8AC3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B8BE33C-C4BC-4A00-B55E-D472B25BB0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BEA32B4-6B77-42A6-8C2E-D1741592D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13BBE3-CB3B-4E6B-91B4-765152E43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14FD3AD-88CB-40B0-9BB9-7D2294158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F710B8A-4D9F-4D65-B5CB-C22C6CCCB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62BD6B1-26D3-4DC4-A96F-0FC225B67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34FB168A-B7D4-4FD9-898D-CF8175C5F5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EE3D1-AB65-43E6-B571-3A23DB4BA8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9801CA18-3009-449B-8A39-F289D0BA5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38998653-6500-42BF-A8EB-23E5A1C267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891E074-4EA0-4EEE-957F-7114E4826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D869A2E-0AC8-4BC9-BA2E-159C7FF95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6C7B636-157B-420A-8848-C3090E43B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F0B785E-46F3-46F3-928C-C6A887D9D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0F26BFA-BEDB-4733-90E9-17DADF546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AB8AABE-0311-4232-B906-99FC8D0665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A43A67-8453-4EFC-B2AB-40CBC6B515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C6CD997-DE1B-448F-9F3E-AFD49B13D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D97AA70-6F46-4552-B68D-38C17AF81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7EA0601-460D-4198-8551-0B1081858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4F8DE1B-C2BF-4F0E-800C-F1927AB01F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3FC9330-B9B2-41DD-B5F8-6BA09D9A1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CEA6F86-50DB-4B43-8F0F-334E46ED4B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BA17699A-486B-41A7-9AA5-C4247358D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8998F9C-EA41-4433-804C-AA21DE771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B5754A0-B963-4819-94BF-61D3B4C002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CA10B71-B9BD-41F8-9934-55A6F0B12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375E2E9-5F77-4D28-9B93-DE24F7F05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4B2B1E0-F221-44FF-AAA6-E65A8FC3C7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B0BF784-D46E-49A9-8518-784E5830B0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55A98398-49A7-4A93-86DE-976A0002B0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ACF1017-C656-4842-A64A-C32857B719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13B17EB-DB54-4FD3-9062-6B4B2226E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F576F3A-893E-406F-9FFE-9B4A412868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0345B59-581B-4653-AEE8-AE7295288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7794BB4-3DB8-41C2-A56D-6AC80532C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750916E-71E6-4934-A225-B76CF102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0B9746B-8212-43FC-9201-5333B62C1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5E3D388-F15A-43EE-A53E-4C0798F93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FF964B-6B0C-4065-80B3-48D55F25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F6DB0F6-E4D0-4CB1-A2DA-45577C15AC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0476574-5398-464C-B29E-D37749976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587C0B3-C7F6-4632-AAB8-E976AAB6E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26DB6F0-B896-4701-B0FD-3B1C7D619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D8D3F35-CA83-4A79-B7E9-58E715178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174F449-DBFC-4941-BD38-05AC4DE8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FB75687-4780-45B6-A0B5-E5F9D25833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3163EA0-E52C-447A-B1C5-5EDD501C9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EA3DA3C-3E13-4FCA-A323-65F5401A2B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DBDD54E-4AD8-4DF5-B351-BB7595CA9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91A211-8256-4B96-A878-F091EE6EB0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C7ECD25-11CF-45C7-A7C0-8E9BDE77EA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69E3CC-B849-40BD-9625-C58A08555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DAA6A52-2616-4AC6-9FB8-3B874A12D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BF5EB0-D82B-486F-B56B-04A8356C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6309FD2E-E16C-4C64-B3E7-097AB3114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EC06733-24A3-4BA2-8BCC-E57B21569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9B42388-3BF2-4730-B275-B89658279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859ADD-4FB0-4687-B65D-5BBDF4719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8255367-50C3-46C3-B128-3027F9ABC8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2F8D02D-4E76-4A55-A674-AE07EACCF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67E8EFB-C7B1-4D6D-96AB-4A8FCF7FD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82A830-FAA1-41F1-8C68-CC2F89BD8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148DEE7-22EC-4CCD-89D2-4DAB3E2DF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408DF6E-B447-47D6-9F02-FFB9B4044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56E83A-F989-4600-932F-146659EC6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EE12756-9584-45F7-9797-660211C46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759DC7F-BB14-426B-A34D-EB0398D25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BF3F8CC-E1EF-48C1-9B6C-8B5EA6FA93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FD088DF-6682-4000-BA3E-D0EDAC9F8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63C2057-470E-4066-A0A9-B6AEE1E4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D1A93A-8C6E-46BD-9EBB-74F25A427F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F1A6007-CA79-46A2-897D-11AE9A57F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BA2E1D5-0846-4E2F-8D20-0B6F9D823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812B4424-2E15-43DD-83D0-E38A39A409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80D314E-01A6-4534-ABA3-1731988372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076EA37-C817-45BD-B9F5-9E6DE3F574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AE182A-B5A7-41BC-A035-DDF6172DF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D878E41-0F95-46AB-893C-6BCA7B188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6260B2B-838E-4B2B-B75C-6D2AD2757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C99F1250-74A9-45E1-834B-18471C4A7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A010A79-E4E8-4551-BFD7-E9428F5F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13B283-CE0C-4E2D-86F4-4C484D340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C248B32-1915-470E-A3C1-6109E4A1E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BE70F7F-11D9-45AE-A2BF-00B3298E6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C032F39-2304-439E-81C3-A42E64D90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5E15137-9F97-49A0-B623-5316B71DD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92AD723-9E82-4D8A-80B0-DC82B491D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B0ACE2B-29FD-4AD8-8E50-BD4E6AC2A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F2EC6F4-2279-448A-85FE-92C778A9C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A0F670-3A7B-4240-9B11-0D8AD4A0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81181F8-EC8D-4F47-AB8C-070ABD50A8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B5A17BE-E056-496D-9F2C-398E503802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E89BA3A-6FCE-42F4-AE94-9E2DE7628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B153B44-6E01-4CC1-978D-FF6A6FC8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81A5035-80AA-47EB-A4C6-54076ACB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9CC16B-3C4A-4E8E-B5D1-158954E220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153CF4E-AB38-4045-B31A-0F752BB260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532791-3773-4724-8F96-09D080B01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A13A0A4-8924-4F88-B3B2-CF154F14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4FE7153-2099-4998-886F-52668A33DF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87F4A2-3A45-417E-A8DD-0D10D1703F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B037E7-9295-4B1C-985B-051B88F3E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ACBDA4A-656E-4A05-BE3A-2694D00680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4CEBF1E-42D5-4D41-A745-3A78FFB53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47F8FE20-F91C-4D29-B4A1-061F8B8870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E98A0CF-CAD0-4704-AE40-26672151A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B0F8CC9-2BE4-4232-B84B-C0CD7A9D9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81946EC-BBFA-49CB-89FA-11191D175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3CE44A0-7D99-45B4-8A11-5C70D79867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3AED0BD-0195-4C32-B626-4C8BEA7B5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9A2669B-78E4-4BA9-9783-D3B418A4E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0A9CF29-77B0-436C-8A7F-62ACF0963A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0864D4-6E24-45A5-A1BA-64D24A91F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EB481B4-3602-4553-9CAF-4A50829A0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55EC848-745A-4B1D-8698-025DCBC66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D75C768-1102-4B77-A952-3DDD599CD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053FDE3-F936-4BE1-8AAD-ADE53EA5C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A8A3195-3119-4A2B-868B-07E6E53F4D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1347580-27A5-4830-AF57-24029121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6AA28FC-7885-45F8-A559-A57653417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F209F6C-32E2-4C4D-AF39-EF6F3787B1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3DC1C85-82DE-418F-AEB9-17EB5737F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BF4B010-9CD8-47A8-BC21-8D44127C2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76F1A97-06FB-4B1E-9203-0A1A7251A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EED3DAF-94EF-4EDE-BD0E-9ED7B7AC7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3FC6B74-E1B4-49C3-A7A0-563D1A1193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FBB86DF-C2DB-4C34-8A9C-A6C05EDCC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61DBD22-130B-474B-88C2-07A45CBA6A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B33B740-166C-49C2-BA84-58DFD51666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B6AA7D2-A93D-42C6-8B16-522A99F0E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E897131-12D6-42B1-A6A0-FA5E2F1ED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FDDC855-A605-4ADD-B75A-647D9144C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CE8EA16-9CF6-4FB9-B7A1-89BEB9AFE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3E1AB41-91CD-46A8-83F5-EA9E1CE6A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567E449-9A30-41F4-B446-1CDDB8EC0B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57EACFF-A9D2-4501-9CCD-46334EC23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B0932AD-78D8-4735-812D-3DF3B7C72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7C21713-5D9D-4362-B896-C92D98E04E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A71C42D-DA67-4992-9A22-3E0EF90EA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674750-2135-4E30-B9C2-C8240A2A3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718F4D5-CCBF-4961-9153-34ED88F8A4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BEAC14A-F4D7-40E0-9214-63C27E3B1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3914192-6E69-41E1-8CFF-8757EA48E5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44E2864F-9F7C-48EB-A3D7-9FE87EBA2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14B11EE-11C7-49B2-8FAD-AC02BBE37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47E9914-B3C6-456B-8E9B-0C160A2DEE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E36FF40-378D-45C8-8AE9-81C555611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892411D-1974-48E7-AB60-95E9FF1E4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FEBB2AD-41F9-481A-A33B-58C60CEEA7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71975C0-B3B1-4114-9E65-02A9580C0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88ED8B2-B55F-472A-83D6-6BB6ECC5D3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955044C-9FAA-4C8A-A4C4-1E2938426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E15DC5D-0F3E-4C90-93D3-437B5E326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79D010E-3153-4D6C-AB7B-2A304C5376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25B2CE-F37A-412A-92A2-94D2FFEC86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E5E4A63-860F-44BE-97F0-73D88A4438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9965E2-C0FF-4A59-9CA4-2276792317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47079FC1-2991-41BF-B5C9-D969FEF4DE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A721844-446D-4CC1-B19F-F89235DBC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63837-ADA3-4415-A7E6-1D7197DB0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65754E8-3674-479A-9071-15C223ED16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64297E9-6EF0-46AA-814A-6AC0F70199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EBE277-F78D-4B67-B1AC-B34D97AFE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96D6016-4AE7-4C51-A576-DB5A305DA3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E41B69-5C75-4561-A83A-C45F2B8E6D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762ACC5-1F88-4B23-A522-FB427FAC13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196FEFB-0FA9-467D-A037-7C060DE17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3B23879-99D9-4991-8A84-5327C6C1C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079A541C-3124-48F3-B30B-63B3ED55F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24884A3-4A90-4341-9AA2-A603B9A02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9682CCF-66B5-4BCE-9512-58EC831023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516920-84BB-428C-A4E1-D09423E246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F3395FA-0721-4E4B-874F-D5B824708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880007B-D117-4937-9866-2388511E2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CF25665-7985-4BB4-A0B2-538CFC2248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1E4EBF7-2E16-403B-A186-B29475CAD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94D4C96-D349-45CF-A3AC-08BFDBE167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AD2075F-0CB5-4E1C-A866-B8643A3B6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39C5287-C886-41CC-A163-55511811B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E90941C-AB26-457D-B8D2-98DE69446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E6CDA-A056-4FE1-9D6F-A7105022D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21944D0-D507-4D52-AC54-7E6DE9EEB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143CD53-21A7-4E4D-93F6-FC3FCF195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D14FFB9-FB9D-4BAA-93F2-1AF8FA8AD6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2FFCBA-8752-405C-97FA-1EB29701F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7379CD79-0CFB-49A7-AC46-60E79EB8A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4EB4563-3F7D-4C1A-9B18-122962628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0CC292D-5B4E-463A-9B77-4A8B312F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76DDCEF-4C40-436E-B040-6BCD55A13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14976DB-E201-4EDB-BCB2-09DE773ED0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B956F1-5787-427D-BBB2-8D0D2BCF0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F1DB6206-4AC8-4423-816C-8AC70F616A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866102A-89CA-41AB-8065-2708F1D03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8E756-E1D4-4FA6-8270-2024AA6E6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DAD387-1B09-45AA-9602-217760A89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9B132C-3B2C-4DA1-A1EA-1D9FFA27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9B4319E-E455-4248-BDD9-8C043E1D8E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E9CF0F9-E9AC-4F60-BE3E-E99DAA85D1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32A20D-0B59-4B46-B719-9F8085DB3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61C1D8E-ACA4-4308-9B44-E2E3B109C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7A106A5-D44A-46C0-95D2-F8DC51AB18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15145EB-3139-4088-884A-3FF916F89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B96F6CE-F6E5-4A22-A0A7-6099B3BAC9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C9F0B70-0F01-49A6-B851-40E3BA6AC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5411A24-CDAB-43EC-B60F-BE2A2D762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4A8ACF-0527-45E0-AF7D-04A621E79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A7535D6-255F-4E69-913B-766839C40D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582C86A-5A43-4E13-8DBA-45F509C926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3AEE03A-FCE3-43DC-B8F6-B01249410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6A9A86C-53B1-4C32-8114-071A7A527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887A976-1040-4105-B01F-AE68E135C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D5ACD5E-D600-4696-BAD4-67D37DD32F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710A7A2-CB8D-4F75-B14D-DADD5DBDB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5E08D68-2E25-409B-ACAD-314F85AAA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24373225-F333-4183-A450-FCF062986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CB0E6AE-48DE-4522-92EA-CC0E2274D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9B63999-2EF9-4B0F-A544-A9BC6F38E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C166EF-9215-40FA-81D5-88C4A2150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3145543-51AE-43A8-A650-B9C2D8CE3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1272DA7-0CF2-4D2A-B8EE-A74DD371C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01521C4-D127-4CB0-ACC8-1E9F87476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421C2CC-52BE-418E-999E-AE99EDA87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81162F6-8E0F-4C30-9BAF-4537B1809A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4389ACF-C682-4614-BD26-65C772C94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90701F2-5C8E-4C5E-AD66-911DCA261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5A9615D-45AF-4F34-AE3E-B52D20118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B6CA2AC-5E20-458A-93B5-38BFFB70E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F45226-F317-486A-B502-AC3697A4FE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1E1BE58-73D4-4F30-9719-1E4865A62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CED1519-2A99-45CE-A79B-238C75921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733FA9-0FD5-4BFA-B514-4A9514E88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5DF83C5-34A1-46A0-B80E-00745238A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73C6039-7B8C-4C1D-A3B2-4963E0015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4EE9729-9A46-4E97-935B-253879D83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7CB227-CF84-409F-9CA1-3B7AFBFAD1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8F9814F-E8BC-460C-B1C2-B0BC6C9AB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D3EF071-58F4-4FF5-B103-9AE42C0EF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23523B3-6AF0-41BA-95D8-97503BB20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7DEAD89-EC5F-4950-8D34-600F21D7E9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1F467DD-0446-4FB9-98E7-ADC58D673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A0F941-4BE1-4BE1-B17E-B166924BE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09AA7147-575F-4042-A5D5-88E94E000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BB61172-969F-4748-8949-DB9016E1D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32DF124-9B59-4618-A37E-D72C7BE24F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F2063C3-C186-40E4-9138-01FBB4E2E0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19A2FF-462B-4D3F-9243-EBB0FDFCCB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952C1A9-2994-44D6-A65F-A065FDCFB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E92EDC2-0323-428D-8043-489D311A1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6FDB790-57BB-4975-9FA8-8587D8C26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A4023CB-4906-4D5C-9015-B88D9A4879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999B4BB7-B3F9-4D55-AF46-9DB62B0CE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2784A21-207F-4820-BAD7-F91E621E2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C509F6-A5B1-42B6-84FC-7FD87F3EC0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550EF9D-0A6D-4940-B149-04FFE1DC0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07D925-6B5D-4D56-B204-443190CE1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738061-11F0-4005-9868-7B99EF2C4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95EBF41-3654-4078-AA45-FAA7F1E87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D4B9546-77B6-4106-AB27-B3928CA9B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44339EA-BB94-4A82-A2A6-83C4AD355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3768E4-9056-46BE-8794-DBA3C20741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7B8CBB9-4EE3-498F-8CD9-9896EE6FC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5FB141E-E2C9-40CF-B11B-57F411BE7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A73AD2D-8560-4BBC-A5F7-388BE9FCF0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2DAD6B2-4AE8-43CC-ADC0-6D9D59D07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6C4EBB1-D0CD-4125-939B-0C4E56CEB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6FB7250-463D-417D-9D41-B2D5E1859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0127114-68D7-46EA-95E1-698E058C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270C21-3D82-4F26-8023-17A709A65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A1E9FC9-8721-4426-9127-11F8B8E9F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8D0F33F-D8F4-4CF8-981C-849387B0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33E17B7-C1F1-4CB1-8133-6EEFE595A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8248BB8-D8D3-4BD1-86BF-63C441612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D149D4F-614B-49CE-A929-F46A83F2A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89D234C-0C5B-4E78-971E-F3A34E8AF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1C068AA-157B-4832-B9F5-698DCB7EB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9C6F52-EC3B-4446-937C-6018ABD3DE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3BAAB3E-1AD4-4027-A92E-BEF821435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0C9D0C9-9F63-49E9-86C6-039A2DE52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1142E76-2F45-47D9-897E-5A1736FBD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D04E8C2-DF60-45AD-8C3A-6419A36957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3B1CB8-4A1D-4B1D-BE95-8CABD24F4E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87BBD92-61C9-4B89-BA2D-6F678D748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BCE3071-2E30-43DE-8509-88CDD3861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0A5AC8F-68F3-42CA-8EF8-CA58B6D5C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B4DFA9-C0D9-490E-BC49-AAD2EEBEC0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82D31EB-9CA9-4365-B798-9019311969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8FA24DE-A5B1-464F-BD23-F634A01A4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96233B6-693A-474E-B709-B6125472A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E67826A-BFC0-4502-AE09-B2C797384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A46131-F16F-43F8-B6DD-D5094DAFFA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EB15A59-C9D9-4BC7-9C37-C19FB4052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FB62271-30A4-4B16-9071-9A1BBFD0C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DAC189-FB9A-4601-A22F-3DD3DC2D21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9AF6919-639E-4E25-8FA9-99FFB75D3D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D47B0528-C097-436E-8FCA-35AE462A4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A15C0B4-C8CF-4CD2-BAED-3EE2BAE5B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7ECBE78-331F-4B84-B062-A4CE0CA95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E5BDDAC-3BFA-47AD-A20C-6E8DFFDB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8D1EF1F-C2D4-497D-AA9B-C93CA67BA9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BAA20BD-00CC-4B40-B074-9B5FAE2C8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AD19D05-6751-4C3B-B345-3040F6D65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9579C50-8E2C-40F3-AED2-97B032E39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0FD4C3A-03B3-4BDE-AEC1-043C0733B5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E6077BA-81A4-404E-80F5-4DC61DD2F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C7A92FF-5E17-4C74-A7DB-3C51DF220D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752DE3E-D248-4D37-A086-B44A7AA560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D5BAAB4-1E15-408E-BB45-4643C7103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09ED433-27EA-4902-9511-6BC4F51D7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0E9F64B-D5B7-41E6-8872-C0476F57E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5DDA85B-2909-4B4F-BDC1-E0FA809C5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9F62784-97BA-4297-BB95-1109B133D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42CCC15-9EC5-405A-9C60-CE740081F2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E7CE799A-55A2-4B60-8A21-8A8422E45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FD5B9FA-4983-4651-825C-BE34927EC4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4A23B09-9138-4724-B760-AC0A3B90A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E12691D-A4E3-47DE-9A78-73A506CA96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C909DC3-4BBA-43CD-834B-E0109E2637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A402BD2-3A79-4487-92E5-AB2AEF43C8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ADE262-0E38-4944-9ED1-E715933B02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F6E362F-42EF-4327-AB83-4FB4C1ED4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B1C8CDE-7CC9-462E-A204-93F3B0AA3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A12F5D5-F892-44CE-B6C7-917C8757F3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3812EB-EE96-4A53-B6B8-D9F6A67EA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82653B8-6658-4D83-AABF-4DC1CA834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43DBA0B-8329-472A-BFB2-3701DC4137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72B2AE-8B3F-4763-8283-1C132C745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FCCDAA8-9F8A-4C66-AB92-1C5763189E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09FAE5C-A5A5-403A-9ACF-DAAC192F13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43D4EEB-27EE-41F9-81DD-FC8BB144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F5122A9-E594-4187-91B3-F78D2B777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A4D1644-877F-4D57-AFE4-CE0630FD6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79FF63-3A9D-4151-BEA2-6F8D7D511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2EA943B-7E5F-4A6F-84A6-E3E676806D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7C9FB6D-FE0A-44D2-A416-13B22035F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1735323-3F4A-4B02-8722-BB7CF9FA78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18D8EDB-1A2D-4EF2-8BE2-89D6F56478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9D0E497-29AC-433B-825F-A9C8DA0E72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2582668-4242-4E62-8D14-DD7B9867D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43D9361F-A591-4C68-BEC1-624F7D5126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E86962-1DFE-445C-A119-DA3AD0AB3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B4C74F6-19D8-4773-8B9E-C0070ED0D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00C24B5-DC8D-4D9D-8C24-52E1B9A47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D0DDA52-D44D-4BE6-8FA9-9FFAB66E57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9CFF0B9-0F91-4F3C-B125-3754AD27E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E9F4089-F0AB-4A3A-9161-865F8DDAB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DE7F2DB-4549-4A87-BC6F-F885D1481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EA30138-1FF9-4BED-B009-D63213089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1CA5CBF-864E-4C34-A2A3-98DB2DEF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8E65B60-5194-4F74-B741-84D632A0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F2242B5-E29E-49FF-8387-692FECEB0B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4C750F1-F8F0-447A-A7CD-A759D2D81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F9653C7-B19F-487D-B306-CDABF46B3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B0354E1-F67B-4D29-A17D-F102985C56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818C689B-3318-4D57-99F5-E9E637BD9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2A020D3-D451-4843-9F3E-F321BF07A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DEC5BCA-F0E6-4D9C-8830-DED54330A1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7CDEA98-D963-4891-817B-5483782BB9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4E24F4-2EB3-442B-B23E-EF8CE13C2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4736BC-F35D-4650-AF92-ABEB5BDD6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B49AC9-5690-4667-8A28-9CEAC9BA90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DE954B5-333C-4589-BA9A-F5DCF76D86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AF23C3F-1F09-4A21-8C76-CE6495E4F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E21A1A7-14F6-404C-9EC6-6E43A455D7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9DBF71-B557-402F-BAB4-DDA8AA642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CEEA168-1AB5-4DA6-B890-F462E1195F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8BA131-C3A0-4864-92E6-F2C30AADB0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3D41F-37C8-402F-A097-48B155458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0C1ABC3-3984-474A-9D8A-D22E4C304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099F10E-5C2F-47A8-AFFB-1A4E93442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622A69F-AF57-475D-86D0-125D0FA75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8D6AC05-A328-4779-BF0B-6B77A6193C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55398C3-45F7-4F1B-AF40-DD16365B9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E2A957A-E01F-41BC-8A58-D6E5BA0598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908F491-A7C2-49BB-B992-BA488D494F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C25543C-4870-4F88-8801-383F8DEE4A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FFB55E7-65CB-4F69-80B0-F927F5087A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57D0425-AF4C-4730-B5DA-57B0E0E5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D87D6BC-7A13-4CEC-BE15-3DC95D899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59F1003-3BC4-4EB7-9805-E2AC2A906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6C0F8C7-7B05-4135-A5B9-6B832306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C41D12-3918-444C-90FD-9CD0936FBB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400251D-80F5-43A5-AD6C-5C2B611A37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2EAFC8D-2E2C-4336-AB32-4D1D04262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3FBEAB9-C677-4989-83B3-E8B51713F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BD3356C-EBBB-4EAE-9FAC-66CC21CC1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7081AE5-8BB2-4518-9A44-15E1FE944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B9CAD49-19D2-4FF9-87B7-6006ADF4B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ADFB27D-5850-415B-9C81-2DC2134986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54ED9CE-4A7C-40B2-B257-FD6CDE0F30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EFA8B1C-286B-43FF-A838-B605923808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4DECB79-03A1-4F6D-85F2-7D965EB52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D45BE86-E90D-4508-97FC-B8EE7CBC6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AF361C0-C745-4526-B386-43AC21B4D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306FD31-FAF6-4F5C-8DD2-E5C8BAF9B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1E2E60C3-3544-4EC1-93BE-87B8A11AE8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98BAD9E-770C-4ACB-8D97-6B0C355AA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E45BE62-C77E-4747-A849-DECAFDCC7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E3CA4B2-6E30-41A4-AFF6-2419045EA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7012E3D-D00B-40CE-9011-F11044239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FDB139C-BE0F-4726-9709-F803002F9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5CB0273-3167-41FD-85F7-B6751E104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11BDD4-C8AC-42AB-92EA-AD45B1A89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A93F5FC-A5EB-46CC-A87B-8EAD5DE9A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7B200E3-E3F4-4F05-ADF5-A076954F3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67F6875-A01A-4F91-9E31-41E4EB061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575BDC4-752E-4817-9115-6B83C18CC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EBEF4C3-4A60-4683-82E3-687CF15F34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139470-ED64-4AE3-8F63-182802AE7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5EC0F34-6A0A-478A-8B44-03F9CBDE7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4F92E59-5904-4F83-A639-69556E221F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0F8B2C9-9CB4-4211-AA39-62FADACC0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37933AC-961A-4BE5-AAB4-AE131D432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84DC254-CC41-4198-951C-C2BE3B7ED3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EB4AC5C-9E4D-4A3F-B737-D9FC981421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1F0B183-1EBD-4ABF-9506-4A68E2D89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BB332F0-B26E-4095-B613-AD18CF796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03CB193-4E44-4113-B82F-92E2043E0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504292-356C-4C9D-A594-0D16955EC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924C2-7466-4D80-9913-0C231C85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F4120C2-7967-4EFC-96C7-2B2103B01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BC27480-B4C7-4D83-9D39-BBDFC3F1EC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4282269-FAFB-4663-92B1-3FDB30F193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1D9CF9D-01D9-47DF-B53B-FB7FF5BF3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B817C46-9716-42D7-BD07-116ED1061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28D60E4-F355-4700-AA28-2FFBA929A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E740AB1-D8C6-4A5A-8B60-44E23AFF6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0DADE5E-7A8A-4AA7-8501-865D0A60B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C3A16EA-9EB4-4422-BB2C-A27CCE16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05FE7B-B276-4805-9960-DCBCC1F2D1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47EC0B-58FA-45FB-897E-88FC99813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2FDC6A0-888E-43AB-B411-490787D79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15A5283-2F0E-4590-82AF-08EF5C371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9C434D5-1114-42D7-B4E2-A3E57E5925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0D8F857-55DF-4E1C-9AD8-6952F0D301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4129DAD-97A3-4066-A527-6F0C1F13A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EA54604-A1EA-42C2-927D-BC30E97ED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30870886-67DE-42A6-9959-2FC1EE92B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3475855-9A5F-4B67-BDDA-B9D8210B9C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8A20197-81C1-4745-B866-437B5F545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99E10-B631-4FB8-9C62-89E415AC6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8FB55C4-C521-4753-9937-E6625D40E9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88BAEB-DF67-4899-8BAF-54F09FC51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2E8667-52F0-4AB7-B94E-33332F0175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5ED8770-0C87-45A8-9F11-BCFDEAE6AE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6891A74-F576-4BCD-9B04-805967B99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22362C1-D8EE-40BA-B46E-9818B14FA2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DA6F22F-44B9-4183-8835-86FCCA56B9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C0B7A80-000A-40EC-B622-34FECA8AC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7CDAB8-B00E-4E7C-B425-54A47C2C6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8DB7790-FDCC-43C9-B126-8D98CF351F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357E00D-7221-4220-B0AE-3EEB0706FF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50ADB4C-A24A-4DE2-A957-275DEDCFF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DE1CE4F-CD93-4F57-BC23-CCC41EB29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D1A10B8-04F8-42E8-B51F-9DEE53182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7DBF8-A0EB-4C4B-B8D6-08CAA802C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05BF478-C1F6-429E-9573-BF61CD3E0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53FF699-9042-4B9E-B5F3-E115AECC6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EF23A3A-A0A6-44C7-A020-9A1D1954B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19A99EE-92A0-4958-ADA8-EE5454A37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C8F2F14-BFD6-43BA-9D0B-BA87A575C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B02DAE4-7D7A-466E-B4EB-9C5333A25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2D44E6B-B3B3-4573-86FA-52401056C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3AFF0049-AA43-4862-800B-F9A878F54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46DDFCC-4036-4F86-A5F6-838C1351D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440DCFC-B316-4EF4-888C-BF35E8FCA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D7BDA4B-E5DB-4629-8E90-53A5C505D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49852FF-F2EC-4ACD-84C7-D447623E5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F653A82-A253-46DE-8838-F5F48E813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FA78523-61A4-4D6B-A2AD-60EF9C028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7391CB2-BFED-4F36-B57F-9FF145C33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BCD52C6-0275-4E2F-A769-DD7F43494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AC3BA03-6B43-4990-A090-058AA5065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4E20DC6-F170-4CE1-8220-1D924B08AE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5D95566-A9B8-4B87-A96A-DA52EFFDD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A419621-49C9-4AC6-B851-AE6197FD3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015DD71-0B13-410C-9741-4657C2A62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1CAE6FA-A23B-42E8-A68C-4A19A93F7A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9B0742-5771-458E-9A1D-DBD9EB8B82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E9728EB-DFBD-4084-AF8B-6364DC7AC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15056B4-7A90-431F-AACB-4C68AF544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DC09CA6-19A4-4BC4-B520-F297D761DE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23CA1F1-DB87-4458-B564-D77AF4B4C0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027C4F9A-2AE4-4945-A000-9D83FBC3F9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9E293C5-02AA-4A72-8952-D2650571B0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0AD290E-9A3F-439C-BB9B-1ECB29478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BEB814D-AC6B-46DA-8691-ADA6005901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6ABF1A87-94AD-4D04-8E44-89A659E389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F52CF5C-6CBB-43FD-AD5E-31A25A522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4FCF7D2-8FBA-4FDD-AB35-33A2424C95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9148DC7-8BCC-4A6F-B124-2BF55DA4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F0D8CD-DF58-4B03-90F4-B67712E6BF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E201F27-55D0-4BB3-9ADF-83AAC0456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19AF0CC-629E-4918-BAC7-ABBE65900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704DD52-98B1-4562-A1C8-F51EED4D07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160CFEE-D757-4EA6-8F30-90A1204E74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B6FC103-9D60-4E60-BCBB-37E62A6C3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2104AB4-4B3C-4968-A64F-80C45EBD7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E790030-7460-499D-8A51-5A6B208A62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A1B48D-2D1B-47D1-9D44-38733763F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EF2EAA4-FB82-4450-A81A-3EBA828BE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D414D2-99BE-4703-902B-6D58906D8A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C6473A1-AE3C-42AD-BC96-3B372D992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2996DC5-7C3C-4276-BB8F-D98CE9679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71C1118-9DAF-4A09-B325-80B035F676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F21ED11-6848-4922-BD6B-9AAD1C3F1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86EFC19-C946-4F3B-948A-538A2DEE8D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1D336A-3543-47DC-9C9B-CAE1F2495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261ECA1-C4E8-43AA-A45C-809D71883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506FEB-52EF-4F4D-96C8-AA1BE3A23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A3657EC-3251-4620-ACB3-57648290F6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F5208C-4649-4258-AD7B-FFB2149DD7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D859466-C149-43F7-8FC6-168BDADCB0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A7043-FABF-490C-BAD6-ACD77FD35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D08CBF8-B940-48A6-A308-B12B0F7366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6217574-B686-4484-9829-DAFB0A05F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2C32A77-CE67-47E3-B8ED-D09ECFD0C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6BA81CE-FB3F-4926-A2D1-28DA117B7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DA7E86D-E45B-49D6-BBB4-750F7EE15B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B40BE0C-AA7A-47A1-AF79-4A9B9EFA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11F734-9221-4D9B-B720-FE6AE44701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30D83E6-D0C8-4CA0-AAB3-2F223F969C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E7B7D05-77DC-4BCF-84E9-420648A45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09C5315-4F89-4593-A155-4D92409F7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E8C2D2C-E808-426C-979A-8DD7BC263F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7AA715-6071-422A-BADE-50FD631CF6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58B6E1-5F63-404E-AB8A-FFFC56E98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24A9868-B8AB-4DD3-A833-1AABEBE7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83DB41A-CFF1-4B65-AB47-B7F7F971A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ED96C02-2483-44EF-8A7B-734C87301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81274C-9142-44FB-B8FC-C9771D62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D34E09F-191C-4554-9935-5EA29D967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3E4492-332F-49CC-8C45-49DB9D017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806EC62-BCE7-49B6-A87C-F1FB69CBF5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F881B1A-F86B-4FE8-88E3-715B47B04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E01BF1B-0F98-4846-B546-457023FC15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7CD9AA1-3D27-45B8-A77F-E8AA5B9BA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26E0473-8BE6-4375-BCCE-3D5D7CF5F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D5125D1-4717-4C07-B833-B118C59FD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240BB57-F3BB-4D1F-8F62-BBEEFBBEF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1472A87-87AF-449A-9521-B151A49D8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2F7ACE5-703B-4090-A146-652E6EEC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24B3606-22BE-4E01-91D0-D276F3CF0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D84B5E7-36A0-40BE-8C09-5FF14280F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2F0D027-3A24-4370-9A6B-D0CB41212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36BAA4-2422-425A-B101-B2F90ABE97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994B108-3C6E-4C2D-BF32-27D9ED9D86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4595C86-0B9F-474C-A4FE-F4C674F3E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AFEC683-14DB-42E0-BB6C-26340D827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743924-861C-455D-8D6C-3EAFB0CA6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13EA4C7-4B81-4707-88E2-9F7026BE3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5F66071-9F37-484E-AF98-828B078CBB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8767F38-B47C-43AA-B0FA-B950001E9B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BDA5CCB-A8AB-4F49-A82D-F89C6EDD7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8BE3D95-0D17-4CE4-8770-A6E3BE5831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73BD146-D60E-43C3-B2C2-6515991D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DF7B985-7FC1-413E-BCA8-4DC05901E0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ED5D707-FDB8-4685-AE23-97F061380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AEADF01-719D-45D4-ADB8-6E185335A0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47E39AE-B2EB-4A08-88D2-E2DE1E408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71C3142-4EDD-466E-89A9-D3F4CCAF1E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DB9A919-43D7-4689-9848-544C9E0BF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CDFDCB-C9A9-4DCB-8DEC-3145A69C7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33B8EDFC-8A72-4272-AFE9-C6B3F5903C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FB6AE5E-A9D6-4683-80F5-4642024B4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8F4432E-1C1A-45BD-AFB2-5A23A8ECB8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837018D-412E-48B2-A185-55EC5877D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7936CDE-1EA1-4841-9C4D-02F9CFDA4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274D57F-43EC-4DCD-AD46-A13AB8F60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2010835-99C8-4563-B4C0-6F10EFD2D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6EC261-4D98-4F04-B63C-107966AB0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D4D38A1-52D4-41FB-9FD8-410C2F246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793B1B0-FBEF-4A1B-8974-D375009122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0A23B24-719B-41E0-B705-1753E852C1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98FF7B5-7BE2-411B-88EF-0E2822F88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4C9AD31-FB41-4C7E-BABC-071019006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E268A-BA97-4E3B-B7F9-C6095236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4A5829D-136A-40A7-8505-E7D3F6264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0CBA99-77C3-429E-B2E6-EBFBB2A9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EC05FA-722A-415B-946C-6164FB2C1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FD6F22F-C215-41BE-BDC9-2B2CF0BDA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EABCD81-572D-4811-8F52-CE17E8F24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013F85E-72D6-4F35-AA19-2AE1CE33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F468185-FFAB-4163-85B0-B039167E3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A23D5E7-3A65-44EC-BDD0-676437DB27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E62E2CC-2672-453A-B2E9-7D8A560C67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D3F3B06-06E8-476F-837C-73C177C79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C93DF16-E4D1-410C-BC24-D837B5FA67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78BFC94-0907-4AF2-AC59-4F24ABDA9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90F9416-DE53-4237-87FC-82254E9FE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1882C2D8-007D-463D-9862-13908E994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9C4F12A-BC35-46B4-9FC4-72758D143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C7D1A90-4E4D-4C3C-8507-E5DEF5785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2CE6574-4305-425D-A34C-48320945E1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A2731C6-95F6-4C8F-884F-F21192F558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0494B23-7B7D-42F3-B497-1B3E7C0EE4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A9AE360-DE98-4E4A-8965-752AC99D7A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52ADBBB-1AB4-4244-9DDD-7A5B1A13C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4C016C-472B-46D1-9AF3-629A38A6E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3A05725-1ECA-4835-B096-079A49676E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029254E-29A6-45C6-A397-0E922A9EE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C267068-99E5-40BB-9F7F-D613A67BC4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4AEF6D7-E496-4582-A6EF-2DF2109B4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1B0DD5-5013-450B-96A9-AC85972B88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36BE8C1-5DC8-48B6-AF68-3C0A66940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025F83B-EC1D-40F7-B68A-BAB08E1BB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EF5D8EB-D9B2-4C10-BCC1-948538078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EE5F647-FE54-4E00-A0E9-1F18AB0C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FDE38D9-66EE-4343-B3BD-F3DA30B23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E46EFE7-95D2-4E1E-8F8E-74B7C0FF4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69A24FE-1694-4DEC-B30C-97E11E3F0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2F62D7-907E-4B3D-A0B5-A65A9BBD0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7F5E110-3308-4B37-A8F1-24A2B98B8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71470C2-055B-4AE3-B9C0-3A8DCCAE1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5E55689-E2F1-499E-A18D-AA0B71684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4E7C59-F302-4629-AB3E-7B79AE0F9F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195C97-6CEE-411D-8CC7-8461F5D975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D05E83-3065-4A59-AEC7-7EB5C0598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4557906-4277-4021-B7F6-3B011ADEE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FCF17F4-E1A7-4ED4-9F77-8E0B034C7E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87F0EDD-36C9-413C-A9A1-03A26703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B6BCC92-0AF9-4569-8609-357E4211E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CDEB2-2F69-4762-97E0-504AF1036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F343EDC-BEEA-4568-AE32-495DD1432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7975C2-A5FC-4168-B746-85123A16F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A22A423-B68C-4A0B-BF4D-05EC1331C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489C7D-EEB3-4161-A1AF-53968D332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AC117EE-53CD-4DFB-85F3-AEC3AF609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9718984-FF77-47E6-95F6-B9BA5D85A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CD76130-7B1B-4DF0-9ED3-65D6972B5D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17409D2-DB80-4583-A80D-3AB37461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084DF67-807E-4260-8AF1-010981A25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19A0E21-63B7-4F28-A607-BD94651B8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94619C0-FEB6-4515-91F7-5913B68E1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263C2DE-FA29-487F-91FE-060E1C4CC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92D6285-90A6-4AA8-AE23-FE29ABC66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150A9C5-DD26-4C91-BBB5-91C64820F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ECEBA27-3C45-4D45-AB02-3DCC08E3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3ED8A71-FCB7-48D0-9BD4-3BC9BC5E3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55E1BB7B-EE51-469E-B8E5-40C44DA47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4723D98-0246-4C49-91FD-92703F7A8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091556-C13E-48B7-9A14-52F60D401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C25052-E7C2-4191-AD26-4C9FA0F2A1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E3FD07D-C1B2-41C7-BF57-32C865FAE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E9007C-EB80-4B5A-84A1-952DCE393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AB34289-F694-4DFE-AB9B-36E848FC2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1304150-D634-4C81-AAA0-E4B785DC7A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9084E39-3014-4117-A1D7-EC661CBF2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3B4342F-04A6-450D-B375-5E9E30A96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DD02A6-28B1-45A2-ACFA-7C004B4F1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967575C-8621-41D9-8327-666AE20E74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2092A343-1951-4B4D-A06A-7D372807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C3EB03F-EBDC-4AC4-BB7F-C2213EDA3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2C9D3CA-9405-4D05-8A8B-B6C96C11F8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DF82F76-DF68-4340-8B73-4826FB06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2038432-9F3A-4C4F-B687-E8C497AB57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D669ABE-5069-4F76-A8BD-CE0026237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A8CB4284-53BF-4D3E-8A76-02B1F0DE8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FC3A49F-4F2A-41C6-B8E3-76B1F856B4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E1283BC-54DE-434B-91E6-C97D798673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3A52B0E-ED3C-484D-A718-B4EFA0B2B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52DE0F7-1AD3-4C39-B1C6-0075B8D7CE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E53FAC5-AD9E-4791-8161-3F1AC2C96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157DB2C-9EB5-4B15-A358-3569DF07AC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93F9285-65F4-43BD-8E4D-94BA4AC3D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EB9B5ACE-1069-4D21-93EF-C31EED3678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1C24679-F085-41DC-80CF-15C6410DD6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3E8D348-DF15-4027-9F24-556B838F5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D7B4979-F03E-4E2F-A328-79CF0BF1C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D3B7C3D-3939-4C5E-BC95-65A9A118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4155EC19-DBA5-477A-A163-DF272C489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D7E93EC-6E04-4DD3-B4CA-788E33829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FBCB401-BE5D-4F17-80B5-AE82674D53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F05DF20-D1AA-4BAA-A2E6-63C0F15FE0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550BA0B-627B-472A-ABD0-A494C83F89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8CECC3F-B943-4A0A-80DF-0B6D97007F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D682032-F0E7-4777-B14C-CD36C9425D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C84F02BF-374D-4A8C-A463-A74015778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DAD5829-7DA7-4F50-B516-2986013C98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FDF59669-5C26-4770-8177-B1B8AE54CA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1D340D-5FFD-4FA9-8DA9-733AC0944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2E5C325-DD28-49D1-A82A-2C81EA065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B2E88DC-8D3A-4415-8E56-B81770D33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3F17444-C8AC-44D1-AE29-057C4F19E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2AEA6B4-164A-49B7-9494-E6D5CD25A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89D6274-8951-4B88-91B6-685D36FE4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2162DD71-038D-41C5-A0A4-EF90FC30E6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813FA53-0765-4968-88F2-372AC3D63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1B6430A-D99C-4ED8-81DF-06F3B1957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87B5C396-8563-4069-A77D-3E81B69E10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3295366-BF5D-4906-97FD-BB0ABD804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980CBDB-D47B-434D-8212-1DFB306ECD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6B39241-46FC-47C3-8BB2-82AC585E1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92931E5-EA01-4BB6-A1EB-E9BAC2758C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017FEA4-669C-4287-93A4-112DB02B1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9D9C370-37C0-4BB3-93A7-3C0AD7F37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50C3CD-FDBB-4F01-83E2-8E0B2CCC4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EB6EDAA-7B51-4212-9DC5-1CC1233F1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FA066168-7430-4E64-A79B-0EC6583AD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1F03C5F-04C3-4CFD-86B4-858931B01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E774C1-B77D-4393-A98B-32F9600AF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CCF742A-F782-4FE9-A177-4EDDBB5D84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96AB775-C0FB-44D7-B3E3-6E8BACA255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8880BC5-F8A8-45B7-9786-D9897D4BFB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CC1A0A74-14BD-4510-B5F9-E1A9FB3F1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F917884-8FA8-46A2-9092-FB980754A3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255CA21-4BEF-4271-A1A0-7A7669CFD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D8E7410-051A-4DDC-9D47-2DC94036A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DFAE314-D286-4B8A-A1E0-50B52C2568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95906CF-357D-4A1B-BFE4-234D6350E3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178FB430-D865-458C-86E8-A3A6CDB5A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F0A188D8-0A60-4398-8EE4-34CE6D5318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3FBA042-09F6-48CD-A6C0-41AED29AE3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17F4FD4-9AA6-4C7A-85A2-683BF96EA7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53065F6-C9D1-421E-9A30-D7026EECD8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92958A2E-EFDF-46DE-9300-65972A2E2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5592335-BF22-4943-8A0A-FCFC05F5EE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4862662-26AE-46B7-B2D9-CD4A957C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46DFBFE6-A176-45BC-9E72-EB0D582703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EEEC3F6-11FE-4C82-9761-D8061B40E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B4615EC-FEEA-4EE7-BD5F-8E2711A28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EDF8F3A-E06C-486A-B359-909EB58FB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3F428D1-961B-4F5D-B9F6-28AD6F9CA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3D3B112-DD63-4478-BF12-9AF9A9A052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29D4BEB-B5D2-426F-8F57-9A8171136A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5593D29-45F1-4BFA-B776-C703904A5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5F840C4-A1DA-46D5-B647-FF9004D75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9118BB0-A97D-4FB0-9ECC-F791B78548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782E6D12-6FF6-4A97-B4D5-01679F8774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CB9469A-82FB-445D-9D96-B1D03DB6B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9FB7DAE-67C5-464D-8886-443881117A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9CB1810-C863-4330-973A-5722128D5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1133033A-518F-4AAF-944A-DBCA5EE2EE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EA8ECB4-820E-41B7-9E45-6BF849DF5A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F4229C-8BA8-48DF-99E9-E2D3D9259C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03C089D-EFE5-44DC-92AD-75177BB897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405365EE-24EC-41B5-B272-541EB45594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1A39B5B-2963-4B15-B674-947867C517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72B15D7D-5740-4741-A72A-8021905CAA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F82EF67-CEE0-4EA5-9E4C-D7F8D798B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2F6DDC4-3404-4782-A82F-962188F5E7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5CF538C-AC1E-4840-A21A-7B5C62BA5E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AED7502-E8F7-4178-B5C7-7D4F059580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F3DE0214-94D4-49FC-B957-6EE9BEBFD8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2EFA68DD-D4E6-4479-B4EF-E1CA6C7EC7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4737A9BC-C8C1-4FCD-9957-4DDDC7FD53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ABD2E5E-89F5-4999-9AB0-DE55A3DE2D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DE3867D-4FF1-4515-9194-14D8E5F2DD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35356DB-B3EC-4812-8DC6-0188447D4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0D86246-96BB-450E-91E4-7DA3CC2632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DCC99FC-CF11-47B7-A2D3-FD634A143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1AF58C1-66B8-4AAD-B2B9-C0C86F6A3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EDBB56B-FA16-423C-9736-1FD026F13B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FC48652-E641-415C-BA83-751B7B2434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20748D8-D6F6-4506-8AA1-ECB21842C7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69D5103-6BEC-45A8-941A-5726663D9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6EAB9919-CD71-46B5-8408-C107047CAC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3815960-CCE4-4AF3-9B7F-3024EFBCDA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9ABCEF5-62D9-4009-8DC7-D2E359ADE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893090D-2423-4D64-A733-77DD3AE729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BBF4506-C822-49C5-A5FF-5B77766AC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9DE7F6E-DC70-48A8-B3E8-6681731C43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5EC3B1B-E3C1-47C3-A1D7-7BAD0D533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F2F06EC-4636-424E-BF82-AF97E61802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F14AF88-25DF-4E14-9B9D-307A11117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C41E324-61AF-4340-B4E9-86DBFB349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CA020650-F205-4F95-B37B-5A96D0405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12F8B5-54E1-4B31-B8C7-6B84C734E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6A423C2-8732-43DE-9082-167EF7BDB2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E0A9D1B1-8D57-41AE-803F-F1AF37D260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DE034126-A630-4F14-8696-E8B2D01C5B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CA9B959-DAC1-4402-A3DF-A3B46D98A8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6B77F17C-2470-4601-8DDB-E83028204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B27AE6E-1AE1-462E-AF3F-AA696B6B1C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DD49940-F068-49A1-8E7C-3E96DF2E0B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5403FE5-A12F-4573-A9E9-660B5F649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D12C3E30-5798-40D3-A54F-6F9C66321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5AADB71C-C726-4281-8A8B-52A2767D3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98399D9E-6806-4AE3-A4F2-176487E479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B390952-FBAF-496E-B313-EEAFB1991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0377C46-4114-4EEF-B809-0E6CC9A86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B83771-DD0C-4B56-9837-B99DB5F887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C9B5092-2BB8-4FA0-9B0E-DF7CEB9B0C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DC17D59-7FD9-46C4-AD6C-01B6B63C6E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9C319DC-BAF1-457B-9D01-F4C42788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F7AF1FB-5397-4662-B6A4-FB90988F1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D18840-4431-44BE-AFB1-8FD938261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FFAB6AB-A790-4488-B280-315E2FF75F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189D335-EC62-4093-9D7B-AD4E55A35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D4746D4-2D0E-4262-8E0F-C4B886AA59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AB03C604-3BDF-48EB-B80C-FE091F47C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6173E73-821E-4B8E-AF7E-4B5A2C18A0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939588D-D9FD-41A9-A156-55792FA384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7FE59B8-E7AC-4130-9B61-F1F7A73D7C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5924541C-B1B8-41F6-8A39-096147BDB7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C91810BD-6166-44B8-A08C-9B153293EA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1D3F053-02C3-4C1B-82BD-0E3ACC2A63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1F9E115-E93D-4B97-AEF8-FADD17A729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E06C4-7E65-44A8-93E2-FEF3AB9C24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C8D0E9E-5FC7-4381-875A-CEDDD8A14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7E8D4D5-0558-49BB-A6DC-DC91AE64BD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796184-9AB0-46F1-AE7F-77B19C955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44D41D-8B0C-4A58-9546-8914BDECB9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F96F495-10AA-40F6-9ACB-4CFD6A620A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52D0E19-4475-4312-8741-45F08EA87D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AEEB842-5EF4-40A1-9046-72AFEDCC22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2C8D0F8-9F64-4E3D-8091-F1FA97DEA3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A34370-D4A1-4DD0-ADDF-4C1CB32FE5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B509D7F0-988C-43FC-9838-B83723E90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B1D271DA-F8AC-4E4A-8482-6F0BC48D5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B4B2197A-0E36-4159-BEAB-614B32105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7A2F2C9-A29D-415D-B45E-37802E72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56B7B99-A5BD-4EC4-A989-44F77E340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17339E3-07F8-4F01-90EA-33690C0F53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AF91610-ED62-460D-91BC-44D503C5A3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E3C95AF-BB1C-44DA-A086-B2426FEB2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9C335BE-9388-4742-805A-0B058AEF0E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DEF47F7-4D19-4AFF-80FB-1A6E070A1F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FF5801B-0747-4C36-88B5-3DFDD864A4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F22A8A-4A3F-47C5-AFB1-DF7AA0B325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37A338-5401-4093-91F6-A58EDCE19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3340DF7-A119-4245-A8D4-850AEC1EC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C26153-E752-477E-93A1-A96C3F272A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13F4E96-A978-4EC0-9C50-0B3BFD25C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FE0AC89B-EA5C-49ED-BCFC-B1AEBB1E1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158D824-9AAC-4389-A38B-B062347550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F84BE9-C017-45D1-ABAC-047DB4947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10C120A0-F731-4299-A9D3-00483A46D1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DD43D73-864A-4096-BAD9-022FDC92F0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30EAA1D-6B5A-400C-9C21-7127054E2E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0D75D8A-9EC4-4359-A18F-DA49F1E570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04E658B3-F2EA-43C0-BF56-4181A7E1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6C9581A-C3DC-4402-9C84-A2D062ECD3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FFE0FE0-CA06-4DCF-91AA-106B836B6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E97C032C-8DAD-4717-866B-616371224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1471F46-22ED-4BD0-AF70-D487C3CB8A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AA73B72-F7DF-4731-AA21-2C0CC7F91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20915E3-56A5-4BF0-816C-38F8223053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3456310B-DF4E-4FB9-9CC7-3FBA68DC0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9D2A01F7-7550-4A75-93B1-C5629D86E1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52076BB-9803-41B2-9894-8A69B90E14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F9E3819-C482-44AD-A9C6-462FDBD8F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F1972D22-A149-4D0A-84F0-2C65EF2F9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9129874-1917-4D7F-988C-E10C49FBCE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733B265-3E86-4B1B-82FC-B302953F0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707DF1F5-76B8-4AF7-B9CC-4D1EE77EB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5669121-99AD-4DF0-8D4E-634758DC1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3DADB550-63A1-49D3-A75F-FD213A4E2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5C430B6-ECB1-4C2D-98FD-E6F74789EE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0D97B4D-228D-4816-BAEA-8D38B4EE8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C0628A9C-F047-4DDD-8E08-EAF2F157E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60F67CC-4029-4F15-AE11-F229E8E2E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2E33237-15DB-44F1-86FA-A7E65C72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66BCECA-F5FE-45A0-9F68-74C7420288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5965C3-387D-4BEB-B3D2-A115CE5BAC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ADC1E8-4357-42AA-879C-F9077B578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E95B499B-4190-44A9-B184-575A75B6B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B3B6503-BD77-4C5A-90EB-CA0E99F25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9DF781-07CF-4067-ACE2-0ABCE89F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F0A2A65-3EFB-4738-B2D5-21D9F9674D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204EF5C-AD5D-45B4-A187-2A9735AD08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C1DF178-CEAB-4350-8BB2-10218777E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CA559E7-59BC-4736-A524-79BB616A1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81F05A9A-9F48-4F32-ACCA-1D879C278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1324B77-8A6D-4FF7-86EF-94C1A0BD4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702467C-E9C1-46BD-A059-B8518123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9C913B1-3529-4CB1-A92A-826B80916C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ED7FC94-827C-447A-AC17-965F6D0E6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B9B02CA-3F56-4347-95F2-B68B538DB5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EB1A2CB-D3A9-4A64-8A83-175D57F65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DA9165B-B62F-4FA2-B3CD-5A9593D0E6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24ADB5D-DE0C-4013-8504-3E1DD5980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581489A4-2993-4725-BB2E-3CBADEDF4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80DD25E-5402-44FD-A6DD-6FA17489D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9F4C45C-E9C3-4D46-BA87-FE13B0571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28D2936-AB06-4429-81CA-F6CBA2F77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E3C27A27-63A7-4592-82D7-65CE95622D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D452BF6-CB61-43E2-973B-09024DE02D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DC2E23A-91FA-44B9-9E7B-7F164FED2B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4A76672B-6728-4683-A799-52ADB7DA8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9C6EA3-06E7-4C12-90A5-F7009BAA3C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1AC8717-2058-42F8-BEC6-D29CB27681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0FA0CB9-CF3A-4E3F-9280-125F1B5BA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28921D9-D71C-4F27-B4A3-E982499DC3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8E1F091-6765-4525-9A0B-4586697A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DC6160C-8FAD-4D5F-974A-DEB0021FE2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CA1E1C1-4B07-4EC5-A7EC-2F41DC3CDF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E75968D-121F-4CDB-B2B0-97D270636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BA079F1-B6E2-4A56-905C-2142C9079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253E703-4378-4B7C-AC2C-EE3253108E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1D8537D-82D5-4F0A-9A8B-C71B093E46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8BFFE78-555C-41D2-B8A0-3B51E5D01C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CDC5AF3F-A7A1-4A80-A438-4289143CF1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15963CAF-D939-4852-8D65-B978D10715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0025FB5-DFAA-4F41-87CF-FB19196E4C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1279FB7-C7F6-4235-B5AB-0B8369BC0F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10BC732-95EE-41A2-A3D0-9936BD000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694D7E4-69C5-472F-A1F0-C41AA100B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EDAC6B4-E6CC-4369-AFD8-B9B8B579E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81559DB-A666-4476-8B11-C11E0B563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63832E7-69BF-4768-8ECB-F55C52A4EA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F1FC497-AAD3-46CD-9601-7F5C5C336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6589F35-604D-4E30-8A9A-E67EE6391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3E10154-606F-40B1-8D29-640F7A14D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17500FE-49CB-4315-83C7-2A6217E24A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DDF7D5A-9D32-4229-B697-5EC1C7F643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BD17B1-11C8-4BA2-BBA2-ED97E73E1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19B3979-0DAC-4225-B630-DC0966CA0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77A5866-E158-4AC2-84ED-D5A9815219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238CAD2-96D7-44AF-A0F7-B41099990D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4057F670-54BC-4FB8-89E1-F972ADE9D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1DBE7EC-8BF8-4789-BD4B-49A200A2FE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50E8E7F-766B-40C0-ABF0-3A9BF618A7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E8C2DE6-F544-4951-A438-7D6EA7FEA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B014847C-14ED-4E79-A224-AB667958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C1EB9C5D-A511-44D2-A6D4-45EC7A853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BEE888B6-7A66-4726-92AD-6DC96459BF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80F8549-7886-46AD-8F92-BE1F39300F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2E86A4C-48EF-49D2-88B7-6F837E5B01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B4C2719-B082-4A30-B3A4-AFD12C551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E2AEC9A-DB60-45D7-8A2D-806D1120D6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6D0374E0-7EA1-4A21-AE04-A677CA2503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25BE8C02-6FEC-4FE5-9FA1-E237FB49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16327D7B-9A3F-441A-8638-6EB5967B44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2A4AA44-964D-4C12-BF88-DE876D5479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1FBB30C-9E8D-483C-99A2-55BB049EF7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190DC46-9DA8-472D-A9B8-AFC8910F1C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9F43AFD-6652-4C64-9328-4A24B2436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5308BAA-1D9C-42E3-8F49-4574F2CCCD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5CB7508-CEFF-41CE-BC06-4773918CA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DFA7D4D-8594-453D-A29B-91614C5E16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EA1C8173-F98E-4342-9653-EF0A07E0A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CD0B90B-A373-4884-96AE-7E959C0CD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B726ACAE-8A38-4885-8222-2285833AE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71C2B9E-3BED-4909-9A3A-82B3D7DF17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987CFD3-61B1-4C12-B668-16E7C24B05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A666D4D-01D9-424F-9028-77A347F539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853A7BE-17C5-4446-AF4E-85389339DB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0A6900B-BC90-47AF-A146-53A7FDB50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740C310B-DEEF-4F76-93DF-58F5F12D67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CD026CF6-AE4E-4E3E-A630-DD2867F28A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CAEFFA-6EC6-4A52-A610-55731512F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81D0CB80-7982-4C18-BA2F-1228A0BE8D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E6F23F5-67EF-4857-9B5A-14F4239A52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3EDD137-0C67-4126-AA0C-F123D0A5F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F3FC8705-779A-4482-ABD9-53CCBE1E3F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48F5F08-C4E8-43A6-AB27-9BF0D19448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3008E42-5F7F-4154-B853-14E2A28221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BA9F147-39C2-41C7-9DC3-A1BA76164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F97814F-9484-4CAB-B1E9-54A9F5AF1E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3AA1855-D2C5-4823-A454-643A43F8F0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89F3738A-90D6-4983-A6AD-9352D1C39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33B8FA5-ED8E-4F43-9461-67FB6A7AF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A2ED0EA-1696-4FB9-BA2C-50B0E98665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A9D77E8-CCAE-4653-9E1C-6790BF19BB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A4A702D-D3DE-4428-8586-601B0A03F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455B715-2E6C-4310-B733-147FA8C35C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988B8AF3-84A8-4975-9B35-73215A6897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AD3AC7F-A7A5-4AF7-9D9C-101F5B373F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F5AC28C-2F98-4715-9121-2825CE4097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DF2A7EE-5FB2-40AE-8F5A-DF9B24CA8E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3B95F7D-0D8F-4CD6-B20F-5E59FF6890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295AFC8-B0E3-4E32-B65D-FC56069A8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D7A65EA8-F208-44C7-B6E8-F164E4EB1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C761262-D53C-4A5B-8D75-A1379A7BA8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8B5D870-F440-497D-9DC0-057D931DC6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5879976-C534-4657-96EC-92A09CE6FF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D31749D-2BF3-4057-BD85-D13676CAE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1ECA7EA0-FA2A-42DF-BB0A-25A71E6C50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CC9A024-C97C-433C-B7EF-3EB40C67D5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7F9C586-5D3F-4784-AF18-1A0E8EB4F4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A99B8ABF-9B87-448E-B139-EF0D610D8D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C3B567E-15A0-4B11-8762-E67C1768D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32B6245-C2C9-4651-993D-B321517F2C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948CB95-A688-4589-AEAE-1295B06A25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7880DF2-427D-485B-A09B-AA49C33615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F5603C2-E53C-4EF5-BC02-37C1C30850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F399BCB-C889-457A-B7E9-7A17AF889F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C8EF372-6B36-40EC-98AA-0D62A6428A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4443A9F-9085-4E9A-8091-3BD4346BE2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116F133-6FC4-48CD-BF83-C814B4E05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23FA5798-C228-4EEA-91FC-A351443C8D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8FC28B0-88A9-4108-B3F1-7F6657CD3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5A59C532-5A8C-460C-A27E-3793F5037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20D2F18-6F62-44E2-AA9F-C7740DDA2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3F6DE85E-9C6F-4825-A2C1-0CEF78412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D581583-B899-4CF7-AF95-A6BB53185B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9C9CC82-7E62-42B0-A8FD-11DD0BD71A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1DF987F-408A-4E63-8384-55537D8D27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8E5399F2-A9FA-407B-9247-DD502338BD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11E059D9-5895-467C-957D-B502165C5D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5FE5A08B-E40D-48F7-91FA-BE91418B13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A45C4F6-8800-4A6D-A961-7B5C63B9B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77AC55B-7E0B-4316-94FC-6D3F631167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32ADF75-2957-4228-A8E5-69041AD562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E1C1D3C-EF63-4691-8AC1-D8A60F7C56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EF2188E-7F92-40D4-896E-A5FFFAA12D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D7432A8-77B1-40BF-B786-C0AE93168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86032DC-7B4B-487E-BB70-69482A95D3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203FD0DF-4DC5-4EB3-B58F-C8D8756CE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8BB01CF3-85AB-4E00-8298-4059F1D6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D08A07A-9A6C-4EA5-AF87-1107E7FD7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7E414255-07E0-4071-B04B-C9D99C498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0D6D803-CADF-43DE-8D21-4EAFB5279A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47F502FE-A091-4E5D-9811-5CE457B6E0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502A73E-0294-4E6B-BA50-A6607B024F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BB4FDAE-2ACB-495B-9F9F-70B7747BA2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E92FDF1-204B-4442-8AC2-FBF05A9FD6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A05BA3E-7304-41A7-B2DD-CDD40B139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67F26FA-52CA-4B83-A394-684E7233A3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47D2B45-190C-4C3F-9005-034022D6A1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A4E02EA-AA95-407B-BF6C-4ED4C15EA9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E15969C-2C43-4B3C-9133-7119A5C5CF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186CF83-18E7-4DD6-89BD-49BB100FD3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45B3B3E0-EF58-499D-AB7D-8AB291482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A9AF68E-9058-49C7-B6CA-0426AC8145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1EA37C9-B77F-4A4C-94D5-BB529FA756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471DC1B-51A3-43E1-88C8-1C4FE19201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2A432AD-3F1D-43C9-ACD5-9F26BF9837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1527619-8FEF-420D-A957-9EF08B8F70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ACEBEA1-33BE-4398-819B-0B6DA06849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379006DC-9949-49A7-8285-DB8AD47023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D5D97708-78CA-47FF-B647-09BF85CC0C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D0866BA-010E-4CD9-9A17-B0CE0FAE25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CCF4A99-01EB-47D5-ADF1-D8FACC458B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7BD1392-F78B-46CF-AD93-89408F660C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62CA149E-B79B-40DA-A1E5-4D27F82E11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AA64503-B197-44E7-B0E2-FCDAB9B2B8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39BEF9C-F0CE-4447-BAF1-18512C8678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FBF41E4-D663-4484-9ED5-87877C3BB0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A485109-5636-497F-B036-58A12F69E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16D0FD1-A36D-41CE-9B91-45E257DBE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DEA4CEC-4C38-4656-9815-FD0B8509A6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BD61C56-DDF6-4182-8DAC-66A6000505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3758B84-D632-4375-B36A-61B5F1F91C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3EA2C6E-A6B0-481A-AEFB-C7CE00CB2A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F6B4CEF1-98EC-4E85-95E8-99A849943A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B7CE5614-0395-4C17-880C-D950CF498A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F078D33-19DC-45B5-B4F0-EECE80F50A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5652D47D-9A41-44BF-8BDB-78FC669410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8EECD0F-CEDF-4E5A-A103-89E6D0A883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3DA43F74-8CDB-4E27-81DF-49F599CD3E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418F917-ADDE-4C80-AE9F-4B7BA4FF9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F7A4DD4E-3108-4AF1-8B16-B17A99835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9409690-AC34-4E83-821A-21EF730044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A5009A-D785-4732-A28E-37964A0003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B2E0BEC-8E5C-4796-B9F1-3961777BE9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3F6D64B-F5B6-4312-BFBC-B8DA27F7E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4436918-DA6E-427C-8843-4BA8BBDFE8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19F7A8F-6772-4E4A-9889-CB9EDED43F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7231FA0-575B-4A3A-A0D8-ED483800BC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37E191F-385F-4C00-BE08-01751379E1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C1D0520-37C2-4DFC-801A-A0CA81B389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FBD439C-1B29-4487-8DA3-BDDF793DE2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81B5515-5501-4E38-AA07-5B7295A2C5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C3E25D5-DB6C-4005-A128-ED137AE6C0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7495A63-CD9D-4BE3-983E-A5F91FAE42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B241793-1E6F-4044-86E0-49F45A693A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3B0497E-3D7C-4F6F-81DB-B7D2D2DCB8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A1AB5D6A-A542-48D2-91A4-5D4250FCB3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F6837F21-4E8D-431D-90B1-BACED460C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7A49183-23D4-4505-8663-0BC66087E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CDBF3E2-D571-40D8-B75B-022B0F0A20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9BD5AB9-E252-41DB-B5FC-C0BCD788A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3BF51C6-1299-46B2-94F9-10F10B86D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87B20D6-352D-4432-B1AC-92FCCFE5BA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B0BD955-E452-4E49-BDFC-8370FBDD2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0C32395-E687-4D49-8BD8-9CB3676DCB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F779AAF-6492-4232-870E-EBF4A27715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C402C84-08ED-4CED-B03E-162DA7090A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102090A-A55C-4E7F-B332-BE818207C9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96C68DF-1974-459F-BFBE-6E0FE6DC4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FCF0743-02B9-4F0E-BC74-5B5EEF58F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D3CDE62-1F42-4927-8F01-4FDFA47DF0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2FACE2E-3DB6-41E3-9962-FCBF21C5EA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4C9D8E52-D264-4565-BEAE-0E8523C47F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724F9F3-7DCE-40E9-A538-17210EB8AB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1C90E29B-CB6E-41DF-BA49-DD15F13753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356C7F2-716D-4D7D-AEC2-E996B9B6D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BC8A40E-8ACD-4874-B912-5E764E33A2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B758445-49D5-407C-A2B2-90B14F1E8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56B01A4-542C-4B4C-A721-5A32BD145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0841506-1CCB-491B-9BE8-760658C15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5292035-601A-459E-B3A8-8EE2735F8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5D969E0-F488-4880-9A16-0492ADD24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897A673D-6309-4A84-8510-36997CF181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531537A4-A392-49AA-9724-E2DFC758B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A444E16-55A8-4A2E-86E8-9230043A17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BAD25F4-EB87-4902-BC91-7458029715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B376062B-86DC-4D7A-A968-FA6E468700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37B1198-6342-4C6E-B342-6E9E03A75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83ECB50-E929-4A6D-9350-54A7C51853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24D62AF-BD8B-406B-8536-29CE32E9C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191CFEF-0F8C-4B17-99CE-F8B154B9D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B7AAC35-AC25-4B8D-9A93-7AE9508CD3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345D576-9180-438B-B2AB-0C878A3606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A9C3843-5F76-44FF-A275-A89B31B5A6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544D425-9FC0-494A-807C-390550757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4CD41E46-4477-48F1-82C1-B52E7EC77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A4D7110B-85CD-4E3F-A565-CC1D1AAF0A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9C4DD28-9A9E-444B-A6DD-FBCC94D68B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EC8BBC8-1485-4A7F-9239-EA68861EE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D3D4750-4DB1-4DCB-A930-AA49DD6E7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91ECA7C-EE8C-4F6B-9A12-5DB8BEBBC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B2945CA-DAFB-4B1E-8539-AFC919D73B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0D2E63F-F86E-498D-AB40-FA7EEFC4CC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3629F0A5-20BE-443B-BAA3-CDABD7296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0EF5ADD-FE14-4125-A91C-CD5B598220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0601E5E-9964-4FAA-B4EA-BD4D8F7A4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D9FCF54-F471-43FE-B4A6-F48FE13B66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BE5EBF3-1954-4E60-8FDB-685DE1BB8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C864DA9-66D4-469E-A09F-B10286A3F8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F0B3FB5-7265-44E7-BAB8-328272D2C6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320F971-E35A-4E9D-93F9-76D0A91534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6ED9530-9264-4E90-8C20-7C3E1B12D0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BCE208-EF84-42A9-9686-95EA6DC485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E5C2C3C5-BDE1-4C22-86DF-C8FB02754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67055E8-884E-4249-BD61-DA5212BA6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D919554-FD32-4317-BCF0-574220FC49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8F8B96-43CA-4896-8739-2A1B52A5D4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DE3D327-FA81-4715-92A7-AD4C0741F6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2624A81-AA2B-4CB3-AD43-F84140196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B0A3ABD-1A61-49A5-82C1-68DF23FF5C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0745FC8E-9CCE-4F5B-8A5B-C34366CA9B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9D9351A-0F93-47B5-A942-AB1A92CB3F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C08BAB1-5CB9-430B-8CCA-FDFFFEF255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02074D8-1E5D-498F-8D8E-BA4C5512CB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572544C-F9B8-489F-A8D5-2EE6821C3C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408C6F59-43B9-4315-9EC2-D5E06672D1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599FC77-D5ED-4B13-BC75-F5968C39C0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E7BE471-7AD8-4EBD-88DD-538EED9336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C66C60E-C53A-4C00-B8A9-8C3ACB53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3D83678-2CDE-4DFA-B73E-D45EAA72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B3674C54-21C5-49FC-BBCD-3653B0B22B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F1180B7-D846-4C33-8F09-B02D2DDAAD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145EBC8-84C9-454C-8185-614C896066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CF40384-51E3-4C53-8C63-BA3BD2140D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C548C1C6-17B2-4EC3-AAF4-2496FA83F5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91D639D-C13E-44E8-882F-F1155026CC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A7E83926-3D4A-4F40-9AFC-5546B780CC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75609EA-EBD8-4C02-BF9F-8BA1AD053A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13B84E2-2107-42D0-AA5C-1FAD6788FE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73CA96A-2416-4350-8DF4-DE97CDC600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F797ABB3-1B12-4B0E-B0E8-5B8F2E8AB5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78564F5-DAB8-4843-929B-7665A71EC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B9B1377-3709-48D5-9657-CEE64A2D57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20A92BC-F411-466B-884C-021E1E6E04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6C9C5157-E7F3-49B2-95AC-B14F680A06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90AE50B-FDE9-42BC-B961-606FA51938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695FE71-5910-4282-AC87-0F6C8CE121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CBD5075-C616-4B97-B16B-9DF513EBE6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1859B9F-EFDC-4CCA-A26D-F4E1C9A55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AF4C976-09BC-4EED-8137-D6B420601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410DC8A-33FD-43B3-A334-FA247B0E7A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7C33911-AD4A-4802-A14D-061996D30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2774810B-B892-4937-8BA7-0A4DCE9843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062F1F-3768-45BA-B2E7-827C52A467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9B64468-B7F0-4786-860E-C12853E392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9AA03FE-BC28-4D93-9E09-86A2778A4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01177B8-99D9-4379-AC1D-753EB4B2C1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B147C04-ED13-428E-BA8F-F31C544E29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93D46001-097A-473A-B6C7-7BA44839C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9B561BE-2D9D-45C3-8D98-6FC3351EE0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4FA69B84-20E9-49B4-AE5C-ECAFB99FF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79EB266-26BF-4343-9602-E819914707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6E74933-7EA9-435F-8069-ED2B73D550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3C4D8A9E-D5FC-471A-BB02-6548744F7F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D158297-75DC-43DE-922B-FA844D2AA7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6D0BAD46-F56F-4695-9433-678812B68A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540DC9ED-FF07-44A8-82F8-40B6B663A5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7D7A50C-AE14-4ED7-99BA-CE0F28181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D7C9DFA-752A-40EE-BAEE-8C8EB4F453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C43D040-38C3-426C-8424-255569A0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BF1CB556-3B6A-46E2-89FA-A88C36201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7155ABC-1864-4AC6-8F20-7430D0A4DE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2B42F1D-40F4-4208-AB22-7D85A72CE2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44F611A8-5824-4F85-AB27-479A28C595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1CF85E8-0A83-4DA4-AB72-5968485380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D64A4FD-B2D3-447C-8876-881FE1A09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BAA1CB-7322-440C-9F5E-CEB1EDF32C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A63760D-50AF-4E08-9F62-7424C71F81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A73C659-F688-455D-99B9-D159F78BF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87F2613-88BF-44F6-AA2D-014518E082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7A715F-6238-4911-998B-2C5CE6C64E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72686ED-E3EF-4C86-886C-D5225CF634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98DB293-8B13-4FFE-981C-A97F7A5DE1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173EFC8-9EEC-47FE-9A0E-CC682B3CD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82D30AF-CFFF-4ADC-B16D-EE6F86A044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E9CCD62-6792-498A-9AF5-2C8564BDE0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6CA6F0B-07CC-4920-AF2C-91D4ABFA1C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4082BAC-38B3-4F39-9248-BAE3668D2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A724E21-03E4-44D4-8898-2EAA650623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6B73E026-5C0C-4BFF-B104-994FCE7D6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8BC723F-B2B6-49DE-8299-D735F21559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984A92FE-BE09-451D-9AF7-5627DE483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2EE81BA-5B9F-4308-814E-3844F43A7F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B1641EA-162A-4E0A-A1F5-F4F214DC0B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62E7EBA5-8441-4B4D-93F0-34EA81F86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1FC7DCEF-0B93-42AB-A2C1-467207FF10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B943CD0-587E-4177-8853-5ABF4F7720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4EBBCE40-14DE-4BBF-932F-A9628A5FAB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645D9D9-3928-4762-B8BA-0748FBBE1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66D7AE73-ABF1-4198-92D1-D1320A26E6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662FD5A-82E1-4A0F-9A34-CB1F6DDED8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C4864EB6-C250-4475-9759-576D7F663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57DEBA8F-39AF-41CB-877E-5932B60023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B17B7F8A-6C7D-4CC7-925D-38133A168E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48DFC6E1-5D38-43DD-8F07-3BFA69143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C1D838F-9B7D-45DB-B149-9846A2E514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BC9FC12-A2D2-4F72-BBC0-F2E0AD4F5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01354BC-1E4C-44C2-9ACF-9B4B418864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54114E51-4D2D-465D-9359-9BA7A67682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EC67F114-62D4-438C-BF53-F2AC05442A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BB41F9-4B0B-4E5D-BFFC-BA925A5E99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2DA072B-DCE3-49F7-966A-611A97D987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FE95292D-4387-4309-BE10-228298C49E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E6F47E76-D62F-4414-9030-62CE6A1AEB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27B80C1-AD81-4A70-998D-E3F51AF2E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173DEE3-D754-4E08-9C70-445B6C3B5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201E2F3C-97EC-4F96-A834-710EC195CF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4D5F42AF-0B5D-43C4-B75F-AB3DCC1DFF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75B36B7-6E81-426D-B6F3-CB8F26A757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68C770D-D96D-46E0-BFA4-14EC2AC27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3D154D1-B857-4D86-BCC4-75C0E9DBAF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BF9B64-CAB7-444E-8C19-E100948316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9DCBC3E-A84C-44DF-AD86-F73D64D6C2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1D86883-6BFA-42A2-A1A9-A4B59A575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6BAB3F9-1470-4027-A9FD-D3D28DC110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06A1286-AA25-47DB-8BB9-5949C8C9C9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EC3840E4-6915-4485-B28A-77C97A1E3D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C9DBDC7-0EA1-4FDF-AED7-42463FFAEE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5BD0360D-D029-4A33-AACB-8359D21E94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1F5802D-FEB0-4AF6-8FA8-D845EBE56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ED6A301-D12D-4DC1-86B5-64CD93A072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5B998B7A-9DDA-47F5-8549-26769FDA31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5DB7459-EF7E-4420-BA20-2E36DDC45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6BC9B363-6B01-4EB8-BAC3-B4FFF5C38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1BF4219-3B0B-4DDB-9263-709C7B2BD5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B032F0B0-73EE-4565-9DE0-F59877923D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CFC0D23-6066-4DA6-9285-5451879A7C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7012D12-C10A-4418-B876-61BC5D668A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868F83A-63D8-4C87-ABDA-309BF4758C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9345165-C65B-4A2C-8DBD-9977A79B5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7BA2762-E07D-4E69-9957-8490D96A6B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B268B12-FEEA-401C-990C-39FA35C5A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AF23854-35C0-435A-A71B-88E61D4BA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F561DFB1-5569-4AC5-80AF-564F71E2F2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331F398-AC18-4F2F-91C8-66B00F499A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4C06633-AA4F-4AA9-BA09-974DEB957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5A16B14-DE59-4812-90D9-134236DEBE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76CFD70-10D7-403C-805A-F3C1849A3D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73A5D6B-27B2-461E-9D88-F476F744C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6FE1DF71-76F3-4211-9572-1A6AEFB3FD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30EC2A8-607F-433C-9A91-2FF2185D6A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147CB8-E955-4CEF-B1EA-56F759C9AD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BE9D2332-93DE-4D60-A7FA-EF00287767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0BD67D5-3418-4595-94E3-F4038F970F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D3CC1045-CDD3-4B85-B5C4-A42A7F83FD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E05C-D6EE-4725-85E1-6BBACB04E65E}">
  <dimension ref="A1:AL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196" customWidth="1"/>
    <col min="2" max="2" width="3.125" style="196" customWidth="1"/>
    <col min="3" max="3" width="12.625" style="196" customWidth="1"/>
    <col min="4" max="4" width="7.25" style="196" customWidth="1"/>
    <col min="5" max="5" width="7.625" style="196" customWidth="1"/>
    <col min="6" max="6" width="10.125" style="196" customWidth="1"/>
    <col min="7" max="7" width="7.625" style="196" customWidth="1"/>
    <col min="8" max="8" width="10.125" style="196" customWidth="1"/>
    <col min="9" max="9" width="7.625" style="196" customWidth="1"/>
    <col min="10" max="10" width="10.125" style="196" customWidth="1"/>
    <col min="11" max="11" width="7.625" style="196" customWidth="1"/>
    <col min="12" max="12" width="10.125" style="196" customWidth="1"/>
    <col min="13" max="13" width="7.625" style="196" customWidth="1"/>
    <col min="14" max="14" width="10.125" style="196" customWidth="1"/>
    <col min="15" max="15" width="7.625" style="196" customWidth="1"/>
    <col min="16" max="16" width="10.125" style="196" customWidth="1"/>
    <col min="17" max="17" width="8.125" style="196" customWidth="1"/>
    <col min="18" max="18" width="11.125" style="196" customWidth="1"/>
    <col min="19" max="19" width="8.125" style="196" customWidth="1"/>
    <col min="20" max="20" width="11.125" style="196" customWidth="1"/>
    <col min="21" max="21" width="8.125" style="196" customWidth="1"/>
    <col min="22" max="22" width="11.125" style="196" customWidth="1"/>
    <col min="23" max="23" width="7.625" style="196" customWidth="1"/>
    <col min="24" max="24" width="10.5" style="196" bestFit="1" customWidth="1"/>
    <col min="25" max="25" width="8.625" style="196" customWidth="1"/>
    <col min="26" max="26" width="11.625" style="196" customWidth="1"/>
    <col min="27" max="16384" width="9" style="196"/>
  </cols>
  <sheetData>
    <row r="1" spans="1:26" ht="29.25" thickBot="1" x14ac:dyDescent="0.35">
      <c r="A1" s="233" t="s">
        <v>70</v>
      </c>
      <c r="B1" s="234"/>
      <c r="C1" s="234"/>
      <c r="D1" s="234"/>
      <c r="E1" s="235" t="s">
        <v>0</v>
      </c>
      <c r="F1" s="236"/>
      <c r="G1" s="236"/>
      <c r="H1" s="236"/>
      <c r="J1" s="237" t="s">
        <v>1</v>
      </c>
      <c r="K1" s="234"/>
      <c r="L1" s="1" t="s">
        <v>2</v>
      </c>
      <c r="M1" s="1" t="s">
        <v>3</v>
      </c>
      <c r="N1" s="1" t="s">
        <v>4</v>
      </c>
      <c r="O1" s="237" t="s">
        <v>5</v>
      </c>
      <c r="P1" s="234"/>
      <c r="Q1" s="234"/>
      <c r="R1" s="1"/>
      <c r="S1" s="1"/>
      <c r="T1" s="1"/>
      <c r="V1" s="1"/>
      <c r="W1" s="1"/>
      <c r="X1" s="195" t="s">
        <v>6</v>
      </c>
      <c r="Y1" s="1"/>
      <c r="Z1" s="1"/>
    </row>
    <row r="2" spans="1:26" x14ac:dyDescent="0.15">
      <c r="A2" s="4"/>
      <c r="B2" s="5"/>
      <c r="C2" s="5"/>
      <c r="D2" s="6"/>
      <c r="E2" s="238" t="s">
        <v>7</v>
      </c>
      <c r="F2" s="239"/>
      <c r="G2" s="226" t="s">
        <v>8</v>
      </c>
      <c r="H2" s="226"/>
      <c r="I2" s="224" t="s">
        <v>9</v>
      </c>
      <c r="J2" s="225"/>
      <c r="K2" s="226" t="s">
        <v>10</v>
      </c>
      <c r="L2" s="226"/>
      <c r="M2" s="224" t="s">
        <v>11</v>
      </c>
      <c r="N2" s="225"/>
      <c r="O2" s="226" t="s">
        <v>12</v>
      </c>
      <c r="P2" s="226"/>
      <c r="Q2" s="224" t="s">
        <v>13</v>
      </c>
      <c r="R2" s="225"/>
      <c r="S2" s="226" t="s">
        <v>14</v>
      </c>
      <c r="T2" s="226"/>
      <c r="U2" s="224" t="s">
        <v>15</v>
      </c>
      <c r="V2" s="225"/>
      <c r="W2" s="226" t="s">
        <v>16</v>
      </c>
      <c r="X2" s="226"/>
      <c r="Y2" s="227" t="s">
        <v>17</v>
      </c>
      <c r="Z2" s="228"/>
    </row>
    <row r="3" spans="1:26" ht="18.75" x14ac:dyDescent="0.2">
      <c r="A3" s="7"/>
      <c r="C3" s="231"/>
      <c r="D3" s="232"/>
      <c r="E3" s="221" t="s">
        <v>53</v>
      </c>
      <c r="F3" s="222"/>
      <c r="G3" s="223" t="s">
        <v>54</v>
      </c>
      <c r="H3" s="223"/>
      <c r="I3" s="221" t="s">
        <v>55</v>
      </c>
      <c r="J3" s="222"/>
      <c r="K3" s="223" t="s">
        <v>56</v>
      </c>
      <c r="L3" s="223"/>
      <c r="M3" s="221" t="s">
        <v>57</v>
      </c>
      <c r="N3" s="222"/>
      <c r="O3" s="223">
        <v>26</v>
      </c>
      <c r="P3" s="223"/>
      <c r="Q3" s="221" t="s">
        <v>58</v>
      </c>
      <c r="R3" s="222"/>
      <c r="S3" s="223" t="s">
        <v>59</v>
      </c>
      <c r="T3" s="223"/>
      <c r="U3" s="221" t="s">
        <v>60</v>
      </c>
      <c r="V3" s="222"/>
      <c r="W3" s="223">
        <v>40</v>
      </c>
      <c r="X3" s="223"/>
      <c r="Y3" s="229"/>
      <c r="Z3" s="230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93" t="s">
        <v>21</v>
      </c>
      <c r="E5" s="13">
        <v>635</v>
      </c>
      <c r="F5" s="14">
        <v>42322</v>
      </c>
      <c r="G5" s="15">
        <v>30</v>
      </c>
      <c r="H5" s="16">
        <v>5440</v>
      </c>
      <c r="I5" s="13">
        <v>2366</v>
      </c>
      <c r="J5" s="14">
        <v>4474985</v>
      </c>
      <c r="K5" s="17">
        <v>1666</v>
      </c>
      <c r="L5" s="18">
        <v>3739170</v>
      </c>
      <c r="M5" s="13">
        <v>616</v>
      </c>
      <c r="N5" s="79">
        <v>184555</v>
      </c>
      <c r="O5" s="19">
        <v>784</v>
      </c>
      <c r="P5" s="18">
        <v>45061</v>
      </c>
      <c r="Q5" s="13">
        <v>12226</v>
      </c>
      <c r="R5" s="14">
        <v>1909106</v>
      </c>
      <c r="S5" s="19">
        <v>14928</v>
      </c>
      <c r="T5" s="18">
        <v>4218357</v>
      </c>
      <c r="U5" s="13">
        <v>3211</v>
      </c>
      <c r="V5" s="14">
        <v>1450267</v>
      </c>
      <c r="W5" s="13">
        <v>74</v>
      </c>
      <c r="X5" s="18">
        <v>41378</v>
      </c>
      <c r="Y5" s="20">
        <f t="shared" ref="Y5:Z19" si="0">+W5+U5+S5+Q5+O5+M5+K5+I5+G5+E5</f>
        <v>36536</v>
      </c>
      <c r="Z5" s="21">
        <f t="shared" si="0"/>
        <v>16110641</v>
      </c>
    </row>
    <row r="6" spans="1:26" ht="18.95" customHeight="1" x14ac:dyDescent="0.15">
      <c r="A6" s="7"/>
      <c r="B6" s="22"/>
      <c r="C6" s="188"/>
      <c r="D6" s="191" t="s">
        <v>22</v>
      </c>
      <c r="E6" s="23">
        <v>740</v>
      </c>
      <c r="F6" s="24">
        <v>48768</v>
      </c>
      <c r="G6" s="25">
        <v>30</v>
      </c>
      <c r="H6" s="26">
        <v>5460</v>
      </c>
      <c r="I6" s="27">
        <v>1815</v>
      </c>
      <c r="J6" s="21">
        <v>4356439</v>
      </c>
      <c r="K6" s="25">
        <v>1713</v>
      </c>
      <c r="L6" s="26">
        <v>3986621</v>
      </c>
      <c r="M6" s="27">
        <v>616</v>
      </c>
      <c r="N6" s="80">
        <v>191835</v>
      </c>
      <c r="O6" s="25">
        <v>733</v>
      </c>
      <c r="P6" s="26">
        <v>46310</v>
      </c>
      <c r="Q6" s="27">
        <v>13039</v>
      </c>
      <c r="R6" s="21">
        <v>2012716</v>
      </c>
      <c r="S6" s="25">
        <v>13261</v>
      </c>
      <c r="T6" s="26">
        <v>3813741</v>
      </c>
      <c r="U6" s="27">
        <v>3743</v>
      </c>
      <c r="V6" s="21">
        <v>1636815</v>
      </c>
      <c r="W6" s="27">
        <v>99</v>
      </c>
      <c r="X6" s="26">
        <v>44270</v>
      </c>
      <c r="Y6" s="20">
        <f t="shared" si="0"/>
        <v>35789</v>
      </c>
      <c r="Z6" s="21">
        <f t="shared" si="0"/>
        <v>16142975</v>
      </c>
    </row>
    <row r="7" spans="1:26" ht="18.95" customHeight="1" thickBot="1" x14ac:dyDescent="0.2">
      <c r="A7" s="7" t="s">
        <v>23</v>
      </c>
      <c r="B7" s="22"/>
      <c r="C7" s="189"/>
      <c r="D7" s="28" t="s">
        <v>24</v>
      </c>
      <c r="E7" s="23">
        <v>1555</v>
      </c>
      <c r="F7" s="36">
        <v>244552</v>
      </c>
      <c r="G7" s="29">
        <v>151</v>
      </c>
      <c r="H7" s="30">
        <v>74218</v>
      </c>
      <c r="I7" s="31">
        <v>4245</v>
      </c>
      <c r="J7" s="32">
        <v>5334018</v>
      </c>
      <c r="K7" s="81">
        <v>5472</v>
      </c>
      <c r="L7" s="30">
        <v>658301</v>
      </c>
      <c r="M7" s="23">
        <v>1054.7</v>
      </c>
      <c r="N7" s="24">
        <v>230571</v>
      </c>
      <c r="O7" s="33">
        <v>3127</v>
      </c>
      <c r="P7" s="34">
        <v>593134</v>
      </c>
      <c r="Q7" s="23">
        <v>33585</v>
      </c>
      <c r="R7" s="24">
        <v>5125195</v>
      </c>
      <c r="S7" s="33">
        <v>25761</v>
      </c>
      <c r="T7" s="34">
        <v>2022240</v>
      </c>
      <c r="U7" s="23">
        <v>3245</v>
      </c>
      <c r="V7" s="24">
        <v>1746665</v>
      </c>
      <c r="W7" s="23">
        <v>1078</v>
      </c>
      <c r="X7" s="34">
        <v>294102</v>
      </c>
      <c r="Y7" s="31">
        <f t="shared" si="0"/>
        <v>79273.7</v>
      </c>
      <c r="Z7" s="24">
        <f t="shared" si="0"/>
        <v>16322996</v>
      </c>
    </row>
    <row r="8" spans="1:26" ht="18.95" customHeight="1" x14ac:dyDescent="0.15">
      <c r="A8" s="7"/>
      <c r="B8" s="22" t="s">
        <v>25</v>
      </c>
      <c r="C8" s="2" t="s">
        <v>26</v>
      </c>
      <c r="D8" s="193" t="s">
        <v>21</v>
      </c>
      <c r="E8" s="13">
        <v>187</v>
      </c>
      <c r="F8" s="14">
        <v>32544</v>
      </c>
      <c r="G8" s="15">
        <v>128.56299999999999</v>
      </c>
      <c r="H8" s="16">
        <v>81000</v>
      </c>
      <c r="I8" s="13">
        <v>78</v>
      </c>
      <c r="J8" s="14">
        <v>15570</v>
      </c>
      <c r="K8" s="17">
        <v>1</v>
      </c>
      <c r="L8" s="18">
        <v>378</v>
      </c>
      <c r="M8" s="13">
        <v>8014</v>
      </c>
      <c r="N8" s="79">
        <v>2197051</v>
      </c>
      <c r="O8" s="19">
        <v>0</v>
      </c>
      <c r="P8" s="18">
        <v>0</v>
      </c>
      <c r="Q8" s="13">
        <v>8316</v>
      </c>
      <c r="R8" s="14">
        <v>1527271</v>
      </c>
      <c r="S8" s="19">
        <v>33145</v>
      </c>
      <c r="T8" s="18">
        <v>3750788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51140.563000000002</v>
      </c>
      <c r="Z8" s="14">
        <f t="shared" si="0"/>
        <v>7714522</v>
      </c>
    </row>
    <row r="9" spans="1:26" ht="18.95" customHeight="1" x14ac:dyDescent="0.15">
      <c r="A9" s="7" t="s">
        <v>27</v>
      </c>
      <c r="B9" s="22"/>
      <c r="C9" s="188"/>
      <c r="D9" s="191" t="s">
        <v>22</v>
      </c>
      <c r="E9" s="23">
        <v>176</v>
      </c>
      <c r="F9" s="24">
        <v>29912</v>
      </c>
      <c r="G9" s="25">
        <v>133.01300000000001</v>
      </c>
      <c r="H9" s="26">
        <v>86200</v>
      </c>
      <c r="I9" s="27">
        <v>79</v>
      </c>
      <c r="J9" s="21">
        <v>14509</v>
      </c>
      <c r="K9" s="25">
        <v>59</v>
      </c>
      <c r="L9" s="26">
        <v>1084</v>
      </c>
      <c r="M9" s="27">
        <v>8697</v>
      </c>
      <c r="N9" s="80">
        <v>2329273</v>
      </c>
      <c r="O9" s="25">
        <v>0</v>
      </c>
      <c r="P9" s="26">
        <v>0</v>
      </c>
      <c r="Q9" s="27">
        <v>7096</v>
      </c>
      <c r="R9" s="21">
        <v>1381008</v>
      </c>
      <c r="S9" s="25">
        <v>32644</v>
      </c>
      <c r="T9" s="26">
        <v>3692409</v>
      </c>
      <c r="U9" s="27">
        <v>1543</v>
      </c>
      <c r="V9" s="21">
        <v>134270</v>
      </c>
      <c r="W9" s="27">
        <v>18</v>
      </c>
      <c r="X9" s="26">
        <v>900</v>
      </c>
      <c r="Y9" s="20">
        <f t="shared" si="0"/>
        <v>50445.012999999999</v>
      </c>
      <c r="Z9" s="21">
        <f t="shared" si="0"/>
        <v>7669565</v>
      </c>
    </row>
    <row r="10" spans="1:26" ht="18.95" customHeight="1" thickBot="1" x14ac:dyDescent="0.2">
      <c r="A10" s="7"/>
      <c r="B10" s="22"/>
      <c r="C10" s="189"/>
      <c r="D10" s="28" t="s">
        <v>24</v>
      </c>
      <c r="E10" s="35">
        <v>228</v>
      </c>
      <c r="F10" s="36">
        <v>44143</v>
      </c>
      <c r="G10" s="29">
        <v>160.55000000000001</v>
      </c>
      <c r="H10" s="30">
        <v>84400</v>
      </c>
      <c r="I10" s="37">
        <v>156</v>
      </c>
      <c r="J10" s="38">
        <v>36713</v>
      </c>
      <c r="K10" s="81">
        <v>329</v>
      </c>
      <c r="L10" s="30">
        <v>7765</v>
      </c>
      <c r="M10" s="35">
        <v>9357</v>
      </c>
      <c r="N10" s="36">
        <v>1874328</v>
      </c>
      <c r="O10" s="29">
        <v>0</v>
      </c>
      <c r="P10" s="30">
        <v>0</v>
      </c>
      <c r="Q10" s="35">
        <v>12329</v>
      </c>
      <c r="R10" s="36">
        <v>1549774</v>
      </c>
      <c r="S10" s="29">
        <v>3645</v>
      </c>
      <c r="T10" s="30">
        <v>611064</v>
      </c>
      <c r="U10" s="35">
        <v>1654</v>
      </c>
      <c r="V10" s="36">
        <v>115110</v>
      </c>
      <c r="W10" s="35">
        <v>15</v>
      </c>
      <c r="X10" s="30">
        <v>100</v>
      </c>
      <c r="Y10" s="37">
        <f t="shared" si="0"/>
        <v>27873.55</v>
      </c>
      <c r="Z10" s="36">
        <f t="shared" si="0"/>
        <v>4323397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13199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2593</v>
      </c>
      <c r="R11" s="14">
        <v>606988</v>
      </c>
      <c r="S11" s="19">
        <v>0</v>
      </c>
      <c r="T11" s="18">
        <v>0</v>
      </c>
      <c r="U11" s="13">
        <v>2</v>
      </c>
      <c r="V11" s="14">
        <v>753</v>
      </c>
      <c r="W11" s="13">
        <v>0</v>
      </c>
      <c r="X11" s="18">
        <v>0</v>
      </c>
      <c r="Y11" s="13">
        <f>+W11+U11+S11+Q11+O11+M11+K11+I11+G11+E11</f>
        <v>2776</v>
      </c>
      <c r="Z11" s="14">
        <f t="shared" si="0"/>
        <v>710940</v>
      </c>
    </row>
    <row r="12" spans="1:26" ht="18.95" customHeight="1" x14ac:dyDescent="0.15">
      <c r="A12" s="7"/>
      <c r="B12" s="7"/>
      <c r="C12" s="188"/>
      <c r="D12" s="19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4331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2442</v>
      </c>
      <c r="R12" s="21">
        <v>625438</v>
      </c>
      <c r="S12" s="25">
        <v>0</v>
      </c>
      <c r="T12" s="26">
        <v>0</v>
      </c>
      <c r="U12" s="27">
        <v>13</v>
      </c>
      <c r="V12" s="21">
        <v>1532</v>
      </c>
      <c r="W12" s="27">
        <v>0</v>
      </c>
      <c r="X12" s="26">
        <v>57</v>
      </c>
      <c r="Y12" s="20">
        <f t="shared" ref="Y12:Y19" si="1">+W12+U12+S12+Q12+O12+M12+K12+I12+G12+E12</f>
        <v>2570</v>
      </c>
      <c r="Z12" s="21">
        <f t="shared" si="0"/>
        <v>721358</v>
      </c>
    </row>
    <row r="13" spans="1:26" ht="18.95" customHeight="1" thickBot="1" x14ac:dyDescent="0.2">
      <c r="A13" s="7"/>
      <c r="B13" s="7"/>
      <c r="C13" s="189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254</v>
      </c>
      <c r="J13" s="38">
        <v>31627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7400</v>
      </c>
      <c r="R13" s="36">
        <v>1963726</v>
      </c>
      <c r="S13" s="29">
        <v>2</v>
      </c>
      <c r="T13" s="30">
        <v>2250</v>
      </c>
      <c r="U13" s="35">
        <v>509</v>
      </c>
      <c r="V13" s="36">
        <v>79446</v>
      </c>
      <c r="W13" s="35">
        <v>7</v>
      </c>
      <c r="X13" s="30">
        <v>30365</v>
      </c>
      <c r="Y13" s="37">
        <f t="shared" si="1"/>
        <v>8386.1</v>
      </c>
      <c r="Z13" s="36">
        <f t="shared" si="0"/>
        <v>2321414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93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2816</v>
      </c>
      <c r="N14" s="79">
        <v>419520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2816</v>
      </c>
      <c r="Z14" s="14">
        <f t="shared" si="0"/>
        <v>419520</v>
      </c>
    </row>
    <row r="15" spans="1:26" ht="18.95" customHeight="1" x14ac:dyDescent="0.15">
      <c r="A15" s="7"/>
      <c r="B15" s="22"/>
      <c r="C15" s="188"/>
      <c r="D15" s="19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1900</v>
      </c>
      <c r="N15" s="80">
        <v>131884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1900</v>
      </c>
      <c r="Z15" s="24">
        <f t="shared" si="0"/>
        <v>131884</v>
      </c>
    </row>
    <row r="16" spans="1:26" ht="18.95" customHeight="1" thickBot="1" x14ac:dyDescent="0.2">
      <c r="A16" s="7" t="s">
        <v>34</v>
      </c>
      <c r="B16" s="22"/>
      <c r="C16" s="189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6267</v>
      </c>
      <c r="N16" s="36">
        <v>881705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6267</v>
      </c>
      <c r="Z16" s="36">
        <f t="shared" si="0"/>
        <v>881705</v>
      </c>
    </row>
    <row r="17" spans="1:28" ht="18.95" customHeight="1" x14ac:dyDescent="0.15">
      <c r="A17" s="7"/>
      <c r="B17" s="22"/>
      <c r="C17" s="2" t="s">
        <v>35</v>
      </c>
      <c r="D17" s="193" t="s">
        <v>21</v>
      </c>
      <c r="E17" s="13">
        <v>0</v>
      </c>
      <c r="F17" s="14">
        <v>0</v>
      </c>
      <c r="G17" s="19">
        <v>1114</v>
      </c>
      <c r="H17" s="18">
        <v>337256</v>
      </c>
      <c r="I17" s="13">
        <v>281</v>
      </c>
      <c r="J17" s="14">
        <v>135476</v>
      </c>
      <c r="K17" s="19">
        <v>98</v>
      </c>
      <c r="L17" s="18">
        <v>81660</v>
      </c>
      <c r="M17" s="13">
        <v>885.27200000000005</v>
      </c>
      <c r="N17" s="79">
        <v>193311</v>
      </c>
      <c r="O17" s="19">
        <v>3566</v>
      </c>
      <c r="P17" s="18">
        <v>1394181</v>
      </c>
      <c r="Q17" s="13">
        <v>3695</v>
      </c>
      <c r="R17" s="14">
        <v>1072069</v>
      </c>
      <c r="S17" s="19">
        <v>0</v>
      </c>
      <c r="T17" s="18">
        <v>0</v>
      </c>
      <c r="U17" s="13">
        <v>15</v>
      </c>
      <c r="V17" s="14">
        <v>3300</v>
      </c>
      <c r="W17" s="13">
        <v>5714.8649999999998</v>
      </c>
      <c r="X17" s="18">
        <v>1116656</v>
      </c>
      <c r="Y17" s="41">
        <f t="shared" si="1"/>
        <v>15369.137000000001</v>
      </c>
      <c r="Z17" s="42">
        <f t="shared" si="0"/>
        <v>4333909</v>
      </c>
    </row>
    <row r="18" spans="1:28" ht="18.95" customHeight="1" x14ac:dyDescent="0.15">
      <c r="A18" s="7" t="s">
        <v>36</v>
      </c>
      <c r="B18" s="22"/>
      <c r="C18" s="188"/>
      <c r="D18" s="191" t="s">
        <v>22</v>
      </c>
      <c r="E18" s="27">
        <v>0</v>
      </c>
      <c r="F18" s="21">
        <v>0</v>
      </c>
      <c r="G18" s="25">
        <v>1079</v>
      </c>
      <c r="H18" s="26">
        <v>324707</v>
      </c>
      <c r="I18" s="27">
        <v>264</v>
      </c>
      <c r="J18" s="21">
        <v>114933</v>
      </c>
      <c r="K18" s="25">
        <v>90</v>
      </c>
      <c r="L18" s="26">
        <v>70810</v>
      </c>
      <c r="M18" s="27">
        <v>715.19200000000001</v>
      </c>
      <c r="N18" s="21">
        <v>175690</v>
      </c>
      <c r="O18" s="25">
        <v>3350</v>
      </c>
      <c r="P18" s="26">
        <v>1314204</v>
      </c>
      <c r="Q18" s="27">
        <v>3565</v>
      </c>
      <c r="R18" s="21">
        <v>1051472</v>
      </c>
      <c r="S18" s="25">
        <v>0</v>
      </c>
      <c r="T18" s="26">
        <v>0</v>
      </c>
      <c r="U18" s="27">
        <v>5</v>
      </c>
      <c r="V18" s="21">
        <v>1100</v>
      </c>
      <c r="W18" s="27">
        <v>6035.1949999999997</v>
      </c>
      <c r="X18" s="26">
        <v>1198886</v>
      </c>
      <c r="Y18" s="23">
        <f t="shared" si="1"/>
        <v>15103.386999999999</v>
      </c>
      <c r="Z18" s="24">
        <f t="shared" si="0"/>
        <v>4251802</v>
      </c>
    </row>
    <row r="19" spans="1:28" ht="18.95" customHeight="1" thickBot="1" x14ac:dyDescent="0.2">
      <c r="A19" s="7"/>
      <c r="B19" s="22"/>
      <c r="C19" s="189"/>
      <c r="D19" s="43" t="s">
        <v>24</v>
      </c>
      <c r="E19" s="23">
        <v>466</v>
      </c>
      <c r="F19" s="24">
        <v>119866</v>
      </c>
      <c r="G19" s="33">
        <v>1010</v>
      </c>
      <c r="H19" s="34">
        <v>288448</v>
      </c>
      <c r="I19" s="23">
        <v>426</v>
      </c>
      <c r="J19" s="24">
        <v>199224</v>
      </c>
      <c r="K19" s="82">
        <v>134</v>
      </c>
      <c r="L19" s="34">
        <v>107665</v>
      </c>
      <c r="M19" s="23">
        <v>1785.2</v>
      </c>
      <c r="N19" s="24">
        <v>625672</v>
      </c>
      <c r="O19" s="33">
        <v>2083</v>
      </c>
      <c r="P19" s="34">
        <v>807743</v>
      </c>
      <c r="Q19" s="23">
        <v>7219</v>
      </c>
      <c r="R19" s="24">
        <v>2111580</v>
      </c>
      <c r="S19" s="33">
        <v>167</v>
      </c>
      <c r="T19" s="34">
        <v>38935</v>
      </c>
      <c r="U19" s="23">
        <v>85</v>
      </c>
      <c r="V19" s="24">
        <v>18700</v>
      </c>
      <c r="W19" s="23">
        <v>6671.8410000000003</v>
      </c>
      <c r="X19" s="34">
        <v>1697215</v>
      </c>
      <c r="Y19" s="35">
        <f t="shared" si="1"/>
        <v>20047.041000000001</v>
      </c>
      <c r="Z19" s="36">
        <f t="shared" si="0"/>
        <v>6015048</v>
      </c>
    </row>
    <row r="20" spans="1:28" ht="18.95" customHeight="1" x14ac:dyDescent="0.15">
      <c r="A20" s="7"/>
      <c r="B20" s="22"/>
      <c r="C20" s="2" t="s">
        <v>17</v>
      </c>
      <c r="D20" s="193" t="s">
        <v>21</v>
      </c>
      <c r="E20" s="13">
        <f>E5+E8+E11+E14+E17</f>
        <v>822</v>
      </c>
      <c r="F20" s="14">
        <f t="shared" ref="F20:X22" si="2">F5+F8+F11+F14+F17</f>
        <v>74866</v>
      </c>
      <c r="G20" s="19">
        <f>G5+G8+G11+G14+G17</f>
        <v>1347.5630000000001</v>
      </c>
      <c r="H20" s="18">
        <f t="shared" si="2"/>
        <v>498696</v>
      </c>
      <c r="I20" s="13">
        <f t="shared" si="2"/>
        <v>2816</v>
      </c>
      <c r="J20" s="14">
        <f t="shared" si="2"/>
        <v>4639230</v>
      </c>
      <c r="K20" s="19">
        <f t="shared" si="2"/>
        <v>1765</v>
      </c>
      <c r="L20" s="18">
        <f t="shared" si="2"/>
        <v>3821208</v>
      </c>
      <c r="M20" s="13">
        <f t="shared" si="2"/>
        <v>12346.272000000001</v>
      </c>
      <c r="N20" s="14">
        <f t="shared" si="2"/>
        <v>3009437</v>
      </c>
      <c r="O20" s="19">
        <f t="shared" si="2"/>
        <v>4350</v>
      </c>
      <c r="P20" s="18">
        <f t="shared" si="2"/>
        <v>1439242</v>
      </c>
      <c r="Q20" s="13">
        <f t="shared" si="2"/>
        <v>26830</v>
      </c>
      <c r="R20" s="14">
        <f t="shared" si="2"/>
        <v>5115434</v>
      </c>
      <c r="S20" s="19">
        <f t="shared" si="2"/>
        <v>48073</v>
      </c>
      <c r="T20" s="18">
        <f t="shared" si="2"/>
        <v>7969145</v>
      </c>
      <c r="U20" s="13">
        <f t="shared" si="2"/>
        <v>4481</v>
      </c>
      <c r="V20" s="14">
        <f t="shared" si="2"/>
        <v>1563340</v>
      </c>
      <c r="W20" s="13">
        <f t="shared" si="2"/>
        <v>5806.8649999999998</v>
      </c>
      <c r="X20" s="18">
        <f t="shared" si="2"/>
        <v>1158934</v>
      </c>
      <c r="Y20" s="31">
        <f t="shared" ref="Y20:Z22" si="3">+Y17+Y14+Y11+Y8+Y5</f>
        <v>108637.70000000001</v>
      </c>
      <c r="Z20" s="32">
        <f t="shared" si="3"/>
        <v>29289532</v>
      </c>
      <c r="AA20" s="3"/>
      <c r="AB20" s="3"/>
    </row>
    <row r="21" spans="1:28" ht="18.95" customHeight="1" x14ac:dyDescent="0.15">
      <c r="A21" s="7" t="s">
        <v>37</v>
      </c>
      <c r="B21" s="22"/>
      <c r="C21" s="188"/>
      <c r="D21" s="191" t="s">
        <v>22</v>
      </c>
      <c r="E21" s="27">
        <f t="shared" ref="E21:T22" si="4">E6+E9+E12+E15+E18</f>
        <v>916</v>
      </c>
      <c r="F21" s="21">
        <f t="shared" si="4"/>
        <v>78680</v>
      </c>
      <c r="G21" s="25">
        <f t="shared" si="4"/>
        <v>1317.0129999999999</v>
      </c>
      <c r="H21" s="26">
        <f t="shared" si="4"/>
        <v>491367</v>
      </c>
      <c r="I21" s="27">
        <f t="shared" si="4"/>
        <v>2183</v>
      </c>
      <c r="J21" s="21">
        <f t="shared" si="4"/>
        <v>4490212</v>
      </c>
      <c r="K21" s="25">
        <f t="shared" si="4"/>
        <v>1862</v>
      </c>
      <c r="L21" s="26">
        <f t="shared" si="4"/>
        <v>4058515</v>
      </c>
      <c r="M21" s="27">
        <f t="shared" si="4"/>
        <v>11943.191999999999</v>
      </c>
      <c r="N21" s="21">
        <f t="shared" si="4"/>
        <v>2843682</v>
      </c>
      <c r="O21" s="25">
        <f t="shared" si="4"/>
        <v>4083</v>
      </c>
      <c r="P21" s="26">
        <f t="shared" si="4"/>
        <v>1360514</v>
      </c>
      <c r="Q21" s="27">
        <f t="shared" si="4"/>
        <v>26142</v>
      </c>
      <c r="R21" s="21">
        <f t="shared" si="4"/>
        <v>5070634</v>
      </c>
      <c r="S21" s="25">
        <f t="shared" si="4"/>
        <v>45905</v>
      </c>
      <c r="T21" s="26">
        <f t="shared" si="4"/>
        <v>7506150</v>
      </c>
      <c r="U21" s="27">
        <f t="shared" si="2"/>
        <v>5304</v>
      </c>
      <c r="V21" s="21">
        <f t="shared" si="2"/>
        <v>1773717</v>
      </c>
      <c r="W21" s="27">
        <f t="shared" si="2"/>
        <v>6152.1949999999997</v>
      </c>
      <c r="X21" s="26">
        <f t="shared" si="2"/>
        <v>1244113</v>
      </c>
      <c r="Y21" s="23">
        <f t="shared" si="3"/>
        <v>105807.4</v>
      </c>
      <c r="Z21" s="24">
        <f t="shared" si="3"/>
        <v>28917584</v>
      </c>
      <c r="AA21" s="3"/>
      <c r="AB21" s="3"/>
    </row>
    <row r="22" spans="1:28" ht="18.95" customHeight="1" thickBot="1" x14ac:dyDescent="0.2">
      <c r="A22" s="7"/>
      <c r="B22" s="22"/>
      <c r="C22" s="189"/>
      <c r="D22" s="43" t="s">
        <v>24</v>
      </c>
      <c r="E22" s="23">
        <f t="shared" si="4"/>
        <v>2249</v>
      </c>
      <c r="F22" s="24">
        <f t="shared" si="2"/>
        <v>408561</v>
      </c>
      <c r="G22" s="33">
        <f t="shared" si="2"/>
        <v>1516.55</v>
      </c>
      <c r="H22" s="34">
        <f t="shared" si="2"/>
        <v>642066</v>
      </c>
      <c r="I22" s="23">
        <f t="shared" si="2"/>
        <v>5081</v>
      </c>
      <c r="J22" s="24">
        <f t="shared" si="2"/>
        <v>5601582</v>
      </c>
      <c r="K22" s="33">
        <f t="shared" si="2"/>
        <v>5935</v>
      </c>
      <c r="L22" s="34">
        <f t="shared" si="2"/>
        <v>773731</v>
      </c>
      <c r="M22" s="23">
        <f t="shared" si="2"/>
        <v>18483.000000000004</v>
      </c>
      <c r="N22" s="24">
        <f t="shared" si="2"/>
        <v>3631276</v>
      </c>
      <c r="O22" s="33">
        <f t="shared" si="2"/>
        <v>5210</v>
      </c>
      <c r="P22" s="34">
        <f t="shared" si="2"/>
        <v>1400877</v>
      </c>
      <c r="Q22" s="23">
        <f t="shared" si="2"/>
        <v>60533</v>
      </c>
      <c r="R22" s="24">
        <f t="shared" si="2"/>
        <v>10750275</v>
      </c>
      <c r="S22" s="33">
        <f t="shared" si="2"/>
        <v>29575</v>
      </c>
      <c r="T22" s="34">
        <f t="shared" si="2"/>
        <v>2674489</v>
      </c>
      <c r="U22" s="23">
        <f t="shared" si="2"/>
        <v>5493</v>
      </c>
      <c r="V22" s="24">
        <f t="shared" si="2"/>
        <v>1959921</v>
      </c>
      <c r="W22" s="23">
        <f t="shared" si="2"/>
        <v>7771.8410000000003</v>
      </c>
      <c r="X22" s="34">
        <f t="shared" si="2"/>
        <v>2021782</v>
      </c>
      <c r="Y22" s="23">
        <f t="shared" si="3"/>
        <v>141847.391</v>
      </c>
      <c r="Z22" s="24">
        <f t="shared" si="3"/>
        <v>29864560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17">
        <f>(E20+E21)/(E22+E41)*100</f>
        <v>37.848432055749129</v>
      </c>
      <c r="F23" s="218"/>
      <c r="G23" s="217">
        <f>(G20+G21)/(G22+G41)*100</f>
        <v>88.743767797372229</v>
      </c>
      <c r="H23" s="218"/>
      <c r="I23" s="217">
        <f>(I20+I21)/(I22+I41)*100</f>
        <v>52.460908804701432</v>
      </c>
      <c r="J23" s="218"/>
      <c r="K23" s="217">
        <f>(K20+K21)/(K22+K41)*100</f>
        <v>30.308347956881427</v>
      </c>
      <c r="L23" s="218"/>
      <c r="M23" s="217">
        <f>(M20+M21)/(M22+M41)*100</f>
        <v>66.431958935446062</v>
      </c>
      <c r="N23" s="218"/>
      <c r="O23" s="217">
        <f>(O20+O21)/(O22+O41)*100</f>
        <v>83.059194326799954</v>
      </c>
      <c r="P23" s="218"/>
      <c r="Q23" s="217">
        <f>(Q20+Q21)/(Q22+Q41)*100</f>
        <v>44.004718470152355</v>
      </c>
      <c r="R23" s="218"/>
      <c r="S23" s="217">
        <f>(S20+S21)/(S22+S41)*100</f>
        <v>164.92576603137834</v>
      </c>
      <c r="T23" s="218"/>
      <c r="U23" s="217">
        <f>(U20+U21)/(U22+U41)*100</f>
        <v>82.860530104157846</v>
      </c>
      <c r="V23" s="218"/>
      <c r="W23" s="217">
        <f>(W20+W21)/(W22+W41)*100</f>
        <v>75.266228007128433</v>
      </c>
      <c r="X23" s="218"/>
      <c r="Y23" s="217">
        <f>(Y20+Y21)/(Y22+Y41)*100</f>
        <v>76.351804426449334</v>
      </c>
      <c r="Z23" s="21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19">
        <f>F22/E22*1000</f>
        <v>181663.40595820363</v>
      </c>
      <c r="F24" s="220"/>
      <c r="G24" s="213">
        <f>H22/G22*1000</f>
        <v>423372.786917675</v>
      </c>
      <c r="H24" s="214"/>
      <c r="I24" s="215">
        <f>J22/I22*1000</f>
        <v>1102456.6030308995</v>
      </c>
      <c r="J24" s="216"/>
      <c r="K24" s="213">
        <f>L22/K22*1000</f>
        <v>130367.48104465038</v>
      </c>
      <c r="L24" s="214"/>
      <c r="M24" s="215">
        <f>N22/M22*1000</f>
        <v>196465.72526105065</v>
      </c>
      <c r="N24" s="216"/>
      <c r="O24" s="213">
        <f>P22/O22*1000</f>
        <v>268882.34165067179</v>
      </c>
      <c r="P24" s="214"/>
      <c r="Q24" s="215">
        <f>R22/Q22*1000</f>
        <v>177593.62661688667</v>
      </c>
      <c r="R24" s="216"/>
      <c r="S24" s="213">
        <f>T22/S22*1000</f>
        <v>90430.735418427736</v>
      </c>
      <c r="T24" s="214"/>
      <c r="U24" s="215">
        <f>V22/U22*1000</f>
        <v>356803.38612779899</v>
      </c>
      <c r="V24" s="216"/>
      <c r="W24" s="213">
        <f>X22/W22*1000</f>
        <v>260141.96636292478</v>
      </c>
      <c r="X24" s="214"/>
      <c r="Y24" s="215">
        <f>Z22/Y22*1000</f>
        <v>210540.07260521274</v>
      </c>
      <c r="Z24" s="21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1.5855067789015589</v>
      </c>
      <c r="F25" s="49"/>
      <c r="G25" s="50">
        <f>G22/Y22*100</f>
        <v>1.0691419766754822</v>
      </c>
      <c r="H25" s="51"/>
      <c r="I25" s="48">
        <f>I22/Y22*100</f>
        <v>3.5820186498883153</v>
      </c>
      <c r="J25" s="49"/>
      <c r="K25" s="50">
        <f>K22/Y22*100</f>
        <v>4.1840741364076273</v>
      </c>
      <c r="L25" s="51"/>
      <c r="M25" s="48">
        <f>M22/Y22*100</f>
        <v>13.030200886810814</v>
      </c>
      <c r="N25" s="49"/>
      <c r="O25" s="50">
        <f>O22/Y22*100</f>
        <v>3.6729614575709753</v>
      </c>
      <c r="P25" s="51"/>
      <c r="Q25" s="48">
        <f>Q22/Y22*100</f>
        <v>42.674736259336626</v>
      </c>
      <c r="R25" s="49"/>
      <c r="S25" s="50">
        <f>S22/Y22*100</f>
        <v>20.849872381508941</v>
      </c>
      <c r="T25" s="51"/>
      <c r="U25" s="48">
        <f>U22/Y22*100</f>
        <v>3.8724716480685921</v>
      </c>
      <c r="V25" s="49"/>
      <c r="W25" s="50">
        <f>W22/Y22*100</f>
        <v>5.4790158248310679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87"/>
      <c r="E26" s="52"/>
      <c r="F26" s="187"/>
      <c r="G26" s="52"/>
      <c r="H26" s="187"/>
      <c r="I26" s="52"/>
      <c r="J26" s="187"/>
      <c r="K26" s="52"/>
      <c r="L26" s="187"/>
      <c r="M26" s="52"/>
      <c r="N26" s="187"/>
      <c r="O26" s="52"/>
      <c r="P26" s="187"/>
      <c r="Q26" s="52"/>
      <c r="R26" s="187"/>
      <c r="S26" s="52"/>
      <c r="T26" s="187"/>
      <c r="U26" s="52"/>
      <c r="V26" s="187"/>
      <c r="W26" s="52"/>
      <c r="X26" s="187"/>
      <c r="Y26" s="52"/>
      <c r="Z26" s="53"/>
    </row>
    <row r="27" spans="1:28" ht="18.95" customHeight="1" x14ac:dyDescent="0.15">
      <c r="A27" s="22"/>
      <c r="B27" s="210" t="s">
        <v>42</v>
      </c>
      <c r="C27" s="4" t="s">
        <v>43</v>
      </c>
      <c r="D27" s="54" t="s">
        <v>21</v>
      </c>
      <c r="E27" s="146">
        <v>1544</v>
      </c>
      <c r="F27" s="147">
        <v>264044</v>
      </c>
      <c r="G27" s="162">
        <v>702</v>
      </c>
      <c r="H27" s="148">
        <v>229324</v>
      </c>
      <c r="I27" s="146">
        <v>3323</v>
      </c>
      <c r="J27" s="147">
        <v>920495</v>
      </c>
      <c r="K27" s="150">
        <v>1756</v>
      </c>
      <c r="L27" s="148">
        <v>3857768</v>
      </c>
      <c r="M27" s="146">
        <v>11423</v>
      </c>
      <c r="N27" s="147">
        <v>1847720</v>
      </c>
      <c r="O27" s="150">
        <v>4758</v>
      </c>
      <c r="P27" s="148">
        <v>1544515</v>
      </c>
      <c r="Q27" s="146">
        <v>28965</v>
      </c>
      <c r="R27" s="147">
        <v>5784294</v>
      </c>
      <c r="S27" s="150">
        <v>57646</v>
      </c>
      <c r="T27" s="148">
        <v>10658332</v>
      </c>
      <c r="U27" s="146">
        <v>4614</v>
      </c>
      <c r="V27" s="147">
        <v>1759539</v>
      </c>
      <c r="W27" s="146">
        <v>8249</v>
      </c>
      <c r="X27" s="148">
        <v>1553356</v>
      </c>
      <c r="Y27" s="158">
        <v>122980</v>
      </c>
      <c r="Z27" s="159">
        <v>28419387</v>
      </c>
    </row>
    <row r="28" spans="1:28" ht="18.95" customHeight="1" x14ac:dyDescent="0.15">
      <c r="A28" s="22"/>
      <c r="B28" s="211"/>
      <c r="C28" s="7"/>
      <c r="D28" s="57" t="s">
        <v>22</v>
      </c>
      <c r="E28" s="154">
        <v>1164</v>
      </c>
      <c r="F28" s="155">
        <v>123315</v>
      </c>
      <c r="G28" s="152">
        <v>723</v>
      </c>
      <c r="H28" s="153">
        <v>240400</v>
      </c>
      <c r="I28" s="154">
        <v>3564</v>
      </c>
      <c r="J28" s="155">
        <v>945330</v>
      </c>
      <c r="K28" s="156">
        <v>1743</v>
      </c>
      <c r="L28" s="153">
        <v>4285197</v>
      </c>
      <c r="M28" s="154">
        <v>10621</v>
      </c>
      <c r="N28" s="155">
        <v>1739834</v>
      </c>
      <c r="O28" s="156">
        <v>4649</v>
      </c>
      <c r="P28" s="153">
        <v>1535301</v>
      </c>
      <c r="Q28" s="154">
        <v>27570</v>
      </c>
      <c r="R28" s="155">
        <v>5435951</v>
      </c>
      <c r="S28" s="156">
        <v>57338</v>
      </c>
      <c r="T28" s="153">
        <v>10584830</v>
      </c>
      <c r="U28" s="154">
        <v>6795</v>
      </c>
      <c r="V28" s="155">
        <v>3245682</v>
      </c>
      <c r="W28" s="154">
        <v>8316</v>
      </c>
      <c r="X28" s="153">
        <v>1610869</v>
      </c>
      <c r="Y28" s="157">
        <v>122483</v>
      </c>
      <c r="Z28" s="151">
        <v>29746709</v>
      </c>
    </row>
    <row r="29" spans="1:28" ht="18.95" customHeight="1" thickBot="1" x14ac:dyDescent="0.2">
      <c r="A29" s="22"/>
      <c r="B29" s="211"/>
      <c r="C29" s="7"/>
      <c r="D29" s="57" t="s">
        <v>24</v>
      </c>
      <c r="E29" s="157">
        <v>3625</v>
      </c>
      <c r="F29" s="151">
        <v>748877</v>
      </c>
      <c r="G29" s="163">
        <v>849</v>
      </c>
      <c r="H29" s="161">
        <v>383269</v>
      </c>
      <c r="I29" s="157">
        <v>1861</v>
      </c>
      <c r="J29" s="151">
        <v>975046</v>
      </c>
      <c r="K29" s="160">
        <v>2469</v>
      </c>
      <c r="L29" s="161">
        <v>2848392</v>
      </c>
      <c r="M29" s="157">
        <v>16932</v>
      </c>
      <c r="N29" s="151">
        <v>3079216</v>
      </c>
      <c r="O29" s="160">
        <v>4629</v>
      </c>
      <c r="P29" s="161">
        <v>1208658</v>
      </c>
      <c r="Q29" s="157">
        <v>59038</v>
      </c>
      <c r="R29" s="151">
        <v>10200017</v>
      </c>
      <c r="S29" s="160">
        <v>30830</v>
      </c>
      <c r="T29" s="161">
        <v>2651823</v>
      </c>
      <c r="U29" s="157">
        <v>3761</v>
      </c>
      <c r="V29" s="151">
        <v>804134</v>
      </c>
      <c r="W29" s="157">
        <v>8606</v>
      </c>
      <c r="X29" s="161">
        <v>1872792</v>
      </c>
      <c r="Y29" s="157">
        <v>132600</v>
      </c>
      <c r="Z29" s="151">
        <v>24772224</v>
      </c>
    </row>
    <row r="30" spans="1:28" ht="18.95" customHeight="1" thickBot="1" x14ac:dyDescent="0.2">
      <c r="A30" s="22" t="s">
        <v>29</v>
      </c>
      <c r="B30" s="211"/>
      <c r="C30" s="7"/>
      <c r="D30" s="60" t="s">
        <v>44</v>
      </c>
      <c r="E30" s="207">
        <v>58.4</v>
      </c>
      <c r="F30" s="208"/>
      <c r="G30" s="207">
        <v>80.3</v>
      </c>
      <c r="H30" s="208"/>
      <c r="I30" s="207">
        <v>157.5</v>
      </c>
      <c r="J30" s="208"/>
      <c r="K30" s="207">
        <v>69.5</v>
      </c>
      <c r="L30" s="208"/>
      <c r="M30" s="207">
        <v>46.4</v>
      </c>
      <c r="N30" s="208"/>
      <c r="O30" s="207">
        <v>110.8</v>
      </c>
      <c r="P30" s="208"/>
      <c r="Q30" s="207">
        <v>52.3</v>
      </c>
      <c r="R30" s="208"/>
      <c r="S30" s="207">
        <v>150.4</v>
      </c>
      <c r="T30" s="208"/>
      <c r="U30" s="207">
        <v>60.7</v>
      </c>
      <c r="V30" s="208"/>
      <c r="W30" s="207">
        <v>83.8</v>
      </c>
      <c r="X30" s="208"/>
      <c r="Y30" s="207">
        <v>81.5</v>
      </c>
      <c r="Z30" s="209"/>
    </row>
    <row r="31" spans="1:28" ht="18.95" customHeight="1" x14ac:dyDescent="0.15">
      <c r="A31" s="22"/>
      <c r="B31" s="211"/>
      <c r="C31" s="4" t="s">
        <v>45</v>
      </c>
      <c r="D31" s="193" t="s">
        <v>21</v>
      </c>
      <c r="E31" s="94">
        <f>E20-E27</f>
        <v>-722</v>
      </c>
      <c r="F31" s="95">
        <f t="shared" ref="F31:Z33" si="5">F20-F27</f>
        <v>-189178</v>
      </c>
      <c r="G31" s="96">
        <f t="shared" si="5"/>
        <v>645.5630000000001</v>
      </c>
      <c r="H31" s="97">
        <f t="shared" si="5"/>
        <v>269372</v>
      </c>
      <c r="I31" s="94">
        <f t="shared" si="5"/>
        <v>-507</v>
      </c>
      <c r="J31" s="95">
        <f t="shared" si="5"/>
        <v>3718735</v>
      </c>
      <c r="K31" s="96">
        <f t="shared" si="5"/>
        <v>9</v>
      </c>
      <c r="L31" s="97">
        <f t="shared" si="5"/>
        <v>-36560</v>
      </c>
      <c r="M31" s="94">
        <f t="shared" si="5"/>
        <v>923.27200000000084</v>
      </c>
      <c r="N31" s="95">
        <f t="shared" si="5"/>
        <v>1161717</v>
      </c>
      <c r="O31" s="96">
        <f t="shared" si="5"/>
        <v>-408</v>
      </c>
      <c r="P31" s="97">
        <f t="shared" si="5"/>
        <v>-105273</v>
      </c>
      <c r="Q31" s="94">
        <f t="shared" si="5"/>
        <v>-2135</v>
      </c>
      <c r="R31" s="95">
        <f t="shared" si="5"/>
        <v>-668860</v>
      </c>
      <c r="S31" s="96">
        <f t="shared" si="5"/>
        <v>-9573</v>
      </c>
      <c r="T31" s="97">
        <f t="shared" si="5"/>
        <v>-2689187</v>
      </c>
      <c r="U31" s="94">
        <f t="shared" si="5"/>
        <v>-133</v>
      </c>
      <c r="V31" s="95">
        <f t="shared" si="5"/>
        <v>-196199</v>
      </c>
      <c r="W31" s="96">
        <f t="shared" si="5"/>
        <v>-2442.1350000000002</v>
      </c>
      <c r="X31" s="97">
        <f t="shared" si="5"/>
        <v>-394422</v>
      </c>
      <c r="Y31" s="94">
        <f t="shared" si="5"/>
        <v>-14342.299999999988</v>
      </c>
      <c r="Z31" s="95">
        <f t="shared" si="5"/>
        <v>870145</v>
      </c>
    </row>
    <row r="32" spans="1:28" ht="18.95" customHeight="1" x14ac:dyDescent="0.15">
      <c r="A32" s="22" t="s">
        <v>46</v>
      </c>
      <c r="B32" s="211"/>
      <c r="C32" s="7"/>
      <c r="D32" s="191" t="s">
        <v>22</v>
      </c>
      <c r="E32" s="98">
        <f t="shared" ref="E32:T33" si="6">E21-E28</f>
        <v>-248</v>
      </c>
      <c r="F32" s="99">
        <f t="shared" si="6"/>
        <v>-44635</v>
      </c>
      <c r="G32" s="100">
        <f t="shared" si="6"/>
        <v>594.01299999999992</v>
      </c>
      <c r="H32" s="101">
        <f t="shared" si="6"/>
        <v>250967</v>
      </c>
      <c r="I32" s="98">
        <f t="shared" si="6"/>
        <v>-1381</v>
      </c>
      <c r="J32" s="99">
        <f t="shared" si="6"/>
        <v>3544882</v>
      </c>
      <c r="K32" s="100">
        <f t="shared" si="6"/>
        <v>119</v>
      </c>
      <c r="L32" s="101">
        <f t="shared" si="6"/>
        <v>-226682</v>
      </c>
      <c r="M32" s="98">
        <f t="shared" si="6"/>
        <v>1322.1919999999991</v>
      </c>
      <c r="N32" s="99">
        <f t="shared" si="6"/>
        <v>1103848</v>
      </c>
      <c r="O32" s="100">
        <f t="shared" si="6"/>
        <v>-566</v>
      </c>
      <c r="P32" s="101">
        <f t="shared" si="6"/>
        <v>-174787</v>
      </c>
      <c r="Q32" s="98">
        <f t="shared" si="6"/>
        <v>-1428</v>
      </c>
      <c r="R32" s="99">
        <f t="shared" si="6"/>
        <v>-365317</v>
      </c>
      <c r="S32" s="100">
        <f t="shared" si="6"/>
        <v>-11433</v>
      </c>
      <c r="T32" s="101">
        <f t="shared" si="6"/>
        <v>-3078680</v>
      </c>
      <c r="U32" s="98">
        <f t="shared" si="5"/>
        <v>-1491</v>
      </c>
      <c r="V32" s="99">
        <f t="shared" si="5"/>
        <v>-1471965</v>
      </c>
      <c r="W32" s="100">
        <f t="shared" si="5"/>
        <v>-2163.8050000000003</v>
      </c>
      <c r="X32" s="101">
        <f t="shared" si="5"/>
        <v>-366756</v>
      </c>
      <c r="Y32" s="98">
        <f t="shared" si="5"/>
        <v>-16675.600000000006</v>
      </c>
      <c r="Z32" s="99">
        <f t="shared" si="5"/>
        <v>-829125</v>
      </c>
    </row>
    <row r="33" spans="1:38" ht="18.95" customHeight="1" x14ac:dyDescent="0.15">
      <c r="A33" s="22"/>
      <c r="B33" s="211"/>
      <c r="C33" s="7"/>
      <c r="D33" s="191" t="s">
        <v>24</v>
      </c>
      <c r="E33" s="98">
        <f t="shared" si="6"/>
        <v>-1376</v>
      </c>
      <c r="F33" s="99">
        <f t="shared" si="5"/>
        <v>-340316</v>
      </c>
      <c r="G33" s="100">
        <f t="shared" si="5"/>
        <v>667.55</v>
      </c>
      <c r="H33" s="101">
        <f t="shared" si="5"/>
        <v>258797</v>
      </c>
      <c r="I33" s="98">
        <f t="shared" si="5"/>
        <v>3220</v>
      </c>
      <c r="J33" s="99">
        <f t="shared" si="5"/>
        <v>4626536</v>
      </c>
      <c r="K33" s="100">
        <f t="shared" si="5"/>
        <v>3466</v>
      </c>
      <c r="L33" s="101">
        <f t="shared" si="5"/>
        <v>-2074661</v>
      </c>
      <c r="M33" s="98">
        <f t="shared" si="5"/>
        <v>1551.0000000000036</v>
      </c>
      <c r="N33" s="99">
        <f t="shared" si="5"/>
        <v>552060</v>
      </c>
      <c r="O33" s="100">
        <f t="shared" si="5"/>
        <v>581</v>
      </c>
      <c r="P33" s="101">
        <f t="shared" si="5"/>
        <v>192219</v>
      </c>
      <c r="Q33" s="98">
        <f t="shared" si="5"/>
        <v>1495</v>
      </c>
      <c r="R33" s="99">
        <f t="shared" si="5"/>
        <v>550258</v>
      </c>
      <c r="S33" s="100">
        <f t="shared" si="5"/>
        <v>-1255</v>
      </c>
      <c r="T33" s="101">
        <f t="shared" si="5"/>
        <v>22666</v>
      </c>
      <c r="U33" s="98">
        <f t="shared" si="5"/>
        <v>1732</v>
      </c>
      <c r="V33" s="99">
        <f t="shared" si="5"/>
        <v>1155787</v>
      </c>
      <c r="W33" s="100">
        <f t="shared" si="5"/>
        <v>-834.15899999999965</v>
      </c>
      <c r="X33" s="101">
        <f t="shared" si="5"/>
        <v>148990</v>
      </c>
      <c r="Y33" s="98">
        <f t="shared" si="5"/>
        <v>9247.3910000000033</v>
      </c>
      <c r="Z33" s="99">
        <f t="shared" si="5"/>
        <v>5092336</v>
      </c>
    </row>
    <row r="34" spans="1:38" ht="18.95" customHeight="1" thickBot="1" x14ac:dyDescent="0.2">
      <c r="A34" s="22" t="s">
        <v>47</v>
      </c>
      <c r="B34" s="211"/>
      <c r="C34" s="61"/>
      <c r="D34" s="28" t="s">
        <v>44</v>
      </c>
      <c r="E34" s="201">
        <f>+E23-E30</f>
        <v>-20.55156794425087</v>
      </c>
      <c r="F34" s="200"/>
      <c r="G34" s="205">
        <f t="shared" ref="G34" si="7">+G23-G30</f>
        <v>8.4437677973722316</v>
      </c>
      <c r="H34" s="206"/>
      <c r="I34" s="201">
        <f t="shared" ref="I34" si="8">+I23-I30</f>
        <v>-105.03909119529857</v>
      </c>
      <c r="J34" s="200"/>
      <c r="K34" s="205">
        <f t="shared" ref="K34" si="9">+K23-K30</f>
        <v>-39.191652043118573</v>
      </c>
      <c r="L34" s="206"/>
      <c r="M34" s="201">
        <f t="shared" ref="M34" si="10">+M23-M30</f>
        <v>20.031958935446063</v>
      </c>
      <c r="N34" s="200"/>
      <c r="O34" s="205">
        <f t="shared" ref="O34" si="11">+O23-O30</f>
        <v>-27.740805673200043</v>
      </c>
      <c r="P34" s="206"/>
      <c r="Q34" s="201">
        <f t="shared" ref="Q34" si="12">+Q23-Q30</f>
        <v>-8.2952815298476423</v>
      </c>
      <c r="R34" s="200"/>
      <c r="S34" s="205">
        <f t="shared" ref="S34" si="13">+S23-S30</f>
        <v>14.525766031378339</v>
      </c>
      <c r="T34" s="206"/>
      <c r="U34" s="201">
        <f t="shared" ref="U34" si="14">+U23-U30</f>
        <v>22.160530104157843</v>
      </c>
      <c r="V34" s="200"/>
      <c r="W34" s="205">
        <f t="shared" ref="W34" si="15">+W23-W30</f>
        <v>-8.5337719928715643</v>
      </c>
      <c r="X34" s="206"/>
      <c r="Y34" s="201">
        <f t="shared" ref="Y34" si="16">+Y23-Y30</f>
        <v>-5.1481955735506659</v>
      </c>
      <c r="Z34" s="200"/>
    </row>
    <row r="35" spans="1:38" ht="18.95" customHeight="1" x14ac:dyDescent="0.15">
      <c r="A35" s="22"/>
      <c r="B35" s="211"/>
      <c r="C35" s="7" t="s">
        <v>48</v>
      </c>
      <c r="D35" s="62" t="s">
        <v>21</v>
      </c>
      <c r="E35" s="63">
        <f t="shared" ref="E35:Z37" si="17">E20/E27*100</f>
        <v>53.238341968911918</v>
      </c>
      <c r="F35" s="64">
        <f t="shared" si="17"/>
        <v>28.353607732044662</v>
      </c>
      <c r="G35" s="65">
        <f t="shared" si="17"/>
        <v>191.96054131054132</v>
      </c>
      <c r="H35" s="66">
        <f t="shared" si="17"/>
        <v>217.46350142156948</v>
      </c>
      <c r="I35" s="63">
        <f t="shared" si="17"/>
        <v>84.742702377369852</v>
      </c>
      <c r="J35" s="64">
        <f t="shared" si="17"/>
        <v>503.99296030939871</v>
      </c>
      <c r="K35" s="65">
        <f t="shared" si="17"/>
        <v>100.5125284738041</v>
      </c>
      <c r="L35" s="66">
        <f t="shared" si="17"/>
        <v>99.052301745465257</v>
      </c>
      <c r="M35" s="63">
        <f t="shared" si="17"/>
        <v>108.08257025299835</v>
      </c>
      <c r="N35" s="64">
        <f t="shared" si="17"/>
        <v>162.87300023813131</v>
      </c>
      <c r="O35" s="65">
        <f t="shared" si="17"/>
        <v>91.424968474148798</v>
      </c>
      <c r="P35" s="66">
        <f t="shared" si="17"/>
        <v>93.184073964966359</v>
      </c>
      <c r="Q35" s="63">
        <f t="shared" si="17"/>
        <v>92.629035042292415</v>
      </c>
      <c r="R35" s="64">
        <f t="shared" si="17"/>
        <v>88.436618194026792</v>
      </c>
      <c r="S35" s="65">
        <f t="shared" si="17"/>
        <v>83.393470492315174</v>
      </c>
      <c r="T35" s="66">
        <f t="shared" si="17"/>
        <v>74.769157125148666</v>
      </c>
      <c r="U35" s="63">
        <f t="shared" si="17"/>
        <v>97.117468573905512</v>
      </c>
      <c r="V35" s="64">
        <f t="shared" si="17"/>
        <v>88.849408850841044</v>
      </c>
      <c r="W35" s="65">
        <f t="shared" si="17"/>
        <v>70.394775124257478</v>
      </c>
      <c r="X35" s="66">
        <f t="shared" si="17"/>
        <v>74.608396272329074</v>
      </c>
      <c r="Y35" s="63">
        <f t="shared" si="17"/>
        <v>88.337697186534399</v>
      </c>
      <c r="Z35" s="64">
        <f t="shared" si="17"/>
        <v>103.06180073482936</v>
      </c>
    </row>
    <row r="36" spans="1:38" ht="18.95" customHeight="1" x14ac:dyDescent="0.15">
      <c r="A36" s="22" t="s">
        <v>49</v>
      </c>
      <c r="B36" s="211"/>
      <c r="C36" s="7" t="s">
        <v>62</v>
      </c>
      <c r="D36" s="60" t="s">
        <v>22</v>
      </c>
      <c r="E36" s="67">
        <f t="shared" si="17"/>
        <v>78.694158075601379</v>
      </c>
      <c r="F36" s="68">
        <f t="shared" si="17"/>
        <v>63.804078984713939</v>
      </c>
      <c r="G36" s="69">
        <f t="shared" si="17"/>
        <v>182.15947441217151</v>
      </c>
      <c r="H36" s="70">
        <f t="shared" si="17"/>
        <v>204.39559068219631</v>
      </c>
      <c r="I36" s="67">
        <f t="shared" si="17"/>
        <v>61.251402918069587</v>
      </c>
      <c r="J36" s="68">
        <f t="shared" si="17"/>
        <v>474.98883987602215</v>
      </c>
      <c r="K36" s="69">
        <f t="shared" si="17"/>
        <v>106.82730923694778</v>
      </c>
      <c r="L36" s="70">
        <f t="shared" si="17"/>
        <v>94.710114844195033</v>
      </c>
      <c r="M36" s="67">
        <f t="shared" si="17"/>
        <v>112.4488466246116</v>
      </c>
      <c r="N36" s="68">
        <f t="shared" si="17"/>
        <v>163.44559308531734</v>
      </c>
      <c r="O36" s="69">
        <f t="shared" si="17"/>
        <v>87.825338782533876</v>
      </c>
      <c r="P36" s="70">
        <f t="shared" si="17"/>
        <v>88.615457164425735</v>
      </c>
      <c r="Q36" s="67">
        <f t="shared" si="17"/>
        <v>94.820457018498374</v>
      </c>
      <c r="R36" s="68">
        <f t="shared" si="17"/>
        <v>93.279611975898973</v>
      </c>
      <c r="S36" s="69">
        <f t="shared" si="17"/>
        <v>80.060343925494436</v>
      </c>
      <c r="T36" s="70">
        <f t="shared" si="17"/>
        <v>70.914223468870077</v>
      </c>
      <c r="U36" s="67">
        <f t="shared" si="17"/>
        <v>78.057395143487867</v>
      </c>
      <c r="V36" s="68">
        <f t="shared" si="17"/>
        <v>54.648514549484517</v>
      </c>
      <c r="W36" s="69">
        <f t="shared" si="17"/>
        <v>73.980218855218851</v>
      </c>
      <c r="X36" s="70">
        <f t="shared" si="17"/>
        <v>77.232413064004575</v>
      </c>
      <c r="Y36" s="67">
        <f t="shared" si="17"/>
        <v>86.385375929720851</v>
      </c>
      <c r="Z36" s="68">
        <f t="shared" si="17"/>
        <v>97.212716875671859</v>
      </c>
    </row>
    <row r="37" spans="1:38" ht="18.95" customHeight="1" thickBot="1" x14ac:dyDescent="0.2">
      <c r="A37" s="22"/>
      <c r="B37" s="212"/>
      <c r="C37" s="61"/>
      <c r="D37" s="47" t="s">
        <v>24</v>
      </c>
      <c r="E37" s="71">
        <f t="shared" si="17"/>
        <v>62.041379310344823</v>
      </c>
      <c r="F37" s="72">
        <f t="shared" si="17"/>
        <v>54.556489249903514</v>
      </c>
      <c r="G37" s="73">
        <f t="shared" si="17"/>
        <v>178.62779740871613</v>
      </c>
      <c r="H37" s="74">
        <f t="shared" si="17"/>
        <v>167.52359308997075</v>
      </c>
      <c r="I37" s="71">
        <f t="shared" si="17"/>
        <v>273.02525523911874</v>
      </c>
      <c r="J37" s="72">
        <f t="shared" si="17"/>
        <v>574.49412643095809</v>
      </c>
      <c r="K37" s="73">
        <f t="shared" si="17"/>
        <v>240.38072093965167</v>
      </c>
      <c r="L37" s="74">
        <f t="shared" si="17"/>
        <v>27.163782232220846</v>
      </c>
      <c r="M37" s="71">
        <f t="shared" si="17"/>
        <v>109.16017009213326</v>
      </c>
      <c r="N37" s="72">
        <f t="shared" si="17"/>
        <v>117.92858961501889</v>
      </c>
      <c r="O37" s="73">
        <f t="shared" si="17"/>
        <v>112.55130697774898</v>
      </c>
      <c r="P37" s="74">
        <f t="shared" si="17"/>
        <v>115.90350620274718</v>
      </c>
      <c r="Q37" s="71">
        <f t="shared" si="17"/>
        <v>102.53226735323014</v>
      </c>
      <c r="R37" s="72">
        <f t="shared" si="17"/>
        <v>105.39467728338099</v>
      </c>
      <c r="S37" s="73">
        <f t="shared" si="17"/>
        <v>95.929289652935452</v>
      </c>
      <c r="T37" s="74">
        <f t="shared" si="17"/>
        <v>100.85473276308412</v>
      </c>
      <c r="U37" s="71">
        <f t="shared" si="17"/>
        <v>146.05158202605691</v>
      </c>
      <c r="V37" s="72">
        <f t="shared" si="17"/>
        <v>243.73064688223604</v>
      </c>
      <c r="W37" s="73">
        <f t="shared" si="17"/>
        <v>90.307239135486867</v>
      </c>
      <c r="X37" s="74">
        <f t="shared" si="17"/>
        <v>107.95550173217315</v>
      </c>
      <c r="Y37" s="71">
        <f t="shared" si="17"/>
        <v>106.97389969834089</v>
      </c>
      <c r="Z37" s="72">
        <f t="shared" si="17"/>
        <v>120.55663633592204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02" t="s">
        <v>51</v>
      </c>
      <c r="C39" s="12" t="s">
        <v>43</v>
      </c>
      <c r="D39" s="194" t="s">
        <v>21</v>
      </c>
      <c r="E39" s="13">
        <f>+'(令和4年9月)'!E20</f>
        <v>1344</v>
      </c>
      <c r="F39" s="14">
        <f>+'(令和4年9月)'!F20</f>
        <v>165951</v>
      </c>
      <c r="G39" s="13">
        <f>+'(令和4年9月)'!G20</f>
        <v>1201</v>
      </c>
      <c r="H39" s="14">
        <f>+'(令和4年9月)'!H20</f>
        <v>421991</v>
      </c>
      <c r="I39" s="13">
        <f>+'(令和4年9月)'!I20</f>
        <v>4608</v>
      </c>
      <c r="J39" s="14">
        <f>+'(令和4年9月)'!J20</f>
        <v>6468945</v>
      </c>
      <c r="K39" s="13">
        <f>+'(令和4年9月)'!K20</f>
        <v>2357</v>
      </c>
      <c r="L39" s="14">
        <f>+'(令和4年9月)'!L20</f>
        <v>4509228</v>
      </c>
      <c r="M39" s="13">
        <f>+'(令和4年9月)'!M20</f>
        <v>7230.1279999999997</v>
      </c>
      <c r="N39" s="14">
        <f>+'(令和4年9月)'!N20</f>
        <v>1441034</v>
      </c>
      <c r="O39" s="13">
        <f>+'(令和4年9月)'!O20</f>
        <v>4309</v>
      </c>
      <c r="P39" s="14">
        <f>+'(令和4年9月)'!P20</f>
        <v>1415070</v>
      </c>
      <c r="Q39" s="13">
        <f>+'(令和4年9月)'!Q20</f>
        <v>26382</v>
      </c>
      <c r="R39" s="14">
        <f>+'(令和4年9月)'!R20</f>
        <v>5060352</v>
      </c>
      <c r="S39" s="25">
        <f>+'(令和4年9月)'!S20</f>
        <v>51535</v>
      </c>
      <c r="T39" s="26">
        <f>+'(令和4年9月)'!T20</f>
        <v>8674901</v>
      </c>
      <c r="U39" s="13">
        <f>+'(令和4年9月)'!U20</f>
        <v>4797</v>
      </c>
      <c r="V39" s="14">
        <f>+'(令和4年9月)'!V20</f>
        <v>1364866</v>
      </c>
      <c r="W39" s="13">
        <f>+'(令和4年9月)'!W20</f>
        <v>7296.2560000000003</v>
      </c>
      <c r="X39" s="14">
        <f>+'(令和4年9月)'!X20</f>
        <v>1745023</v>
      </c>
      <c r="Y39" s="55">
        <f>+'(令和4年9月)'!Y20</f>
        <v>111059.38400000001</v>
      </c>
      <c r="Z39" s="56">
        <f>+'(令和4年9月)'!Z20</f>
        <v>31267361</v>
      </c>
    </row>
    <row r="40" spans="1:38" ht="18.95" customHeight="1" x14ac:dyDescent="0.15">
      <c r="A40" s="22"/>
      <c r="B40" s="203"/>
      <c r="C40" s="22"/>
      <c r="D40" s="192" t="s">
        <v>22</v>
      </c>
      <c r="E40" s="27">
        <f>+'(令和4年9月)'!E21</f>
        <v>1139</v>
      </c>
      <c r="F40" s="21">
        <f>+'(令和4年9月)'!F21</f>
        <v>109153</v>
      </c>
      <c r="G40" s="27">
        <f>+'(令和4年9月)'!G21</f>
        <v>1298</v>
      </c>
      <c r="H40" s="21">
        <f>+'(令和4年9月)'!H21</f>
        <v>468565</v>
      </c>
      <c r="I40" s="27">
        <f>+'(令和4年9月)'!I21</f>
        <v>2461</v>
      </c>
      <c r="J40" s="21">
        <f>+'(令和4年9月)'!J21</f>
        <v>4559227</v>
      </c>
      <c r="K40" s="27">
        <f>+'(令和4年9月)'!K21</f>
        <v>2296</v>
      </c>
      <c r="L40" s="21">
        <f>+'(令和4年9月)'!L21</f>
        <v>13764790</v>
      </c>
      <c r="M40" s="27">
        <f>+'(令和4年9月)'!M21</f>
        <v>8162.2</v>
      </c>
      <c r="N40" s="21">
        <f>+'(令和4年9月)'!N21</f>
        <v>1569835</v>
      </c>
      <c r="O40" s="27">
        <f>+'(令和4年9月)'!O21</f>
        <v>4446</v>
      </c>
      <c r="P40" s="21">
        <f>+'(令和4年9月)'!P21</f>
        <v>1513450</v>
      </c>
      <c r="Q40" s="27">
        <f>+'(令和4年9月)'!Q21</f>
        <v>28954</v>
      </c>
      <c r="R40" s="21">
        <f>+'(令和4年9月)'!R21</f>
        <v>5385278</v>
      </c>
      <c r="S40" s="25">
        <f>+'(令和4年9月)'!S21</f>
        <v>53596</v>
      </c>
      <c r="T40" s="26">
        <f>+'(令和4年9月)'!T21</f>
        <v>8784387</v>
      </c>
      <c r="U40" s="27">
        <f>+'(令和4年9月)'!U21</f>
        <v>4140</v>
      </c>
      <c r="V40" s="21">
        <f>+'(令和4年9月)'!V21</f>
        <v>1100575</v>
      </c>
      <c r="W40" s="27">
        <f>+'(令和4年9月)'!W21</f>
        <v>7398.1760000000004</v>
      </c>
      <c r="X40" s="21">
        <f>+'(令和4年9月)'!X21</f>
        <v>1708538</v>
      </c>
      <c r="Y40" s="58">
        <f>+'(令和4年9月)'!Y21</f>
        <v>113890.376</v>
      </c>
      <c r="Z40" s="59">
        <f>+'(令和4年9月)'!Z21</f>
        <v>38963798</v>
      </c>
    </row>
    <row r="41" spans="1:38" ht="18.95" customHeight="1" x14ac:dyDescent="0.15">
      <c r="A41" s="22" t="s">
        <v>52</v>
      </c>
      <c r="B41" s="203"/>
      <c r="C41" s="22"/>
      <c r="D41" s="192" t="s">
        <v>24</v>
      </c>
      <c r="E41" s="27">
        <f>+'(令和4年9月)'!E22</f>
        <v>2343</v>
      </c>
      <c r="F41" s="21">
        <f>+'(令和4年9月)'!F22</f>
        <v>412375</v>
      </c>
      <c r="G41" s="27">
        <f>+'(令和4年9月)'!G22</f>
        <v>1486</v>
      </c>
      <c r="H41" s="21">
        <f>+'(令和4年9月)'!H22</f>
        <v>634737</v>
      </c>
      <c r="I41" s="27">
        <f>+'(令和4年9月)'!I22</f>
        <v>4448</v>
      </c>
      <c r="J41" s="21">
        <f>+'(令和4年9月)'!J22</f>
        <v>5452564</v>
      </c>
      <c r="K41" s="27">
        <f>+'(令和4年9月)'!K22</f>
        <v>6032</v>
      </c>
      <c r="L41" s="21">
        <f>+'(令和4年9月)'!L22</f>
        <v>1011038</v>
      </c>
      <c r="M41" s="27">
        <f>+'(令和4年9月)'!M22</f>
        <v>18079.920000000002</v>
      </c>
      <c r="N41" s="21">
        <f>+'(令和4年9月)'!N22</f>
        <v>3465521</v>
      </c>
      <c r="O41" s="27">
        <f>+'(令和4年9月)'!O22</f>
        <v>4943</v>
      </c>
      <c r="P41" s="21">
        <f>+'(令和4年9月)'!P22</f>
        <v>1322149</v>
      </c>
      <c r="Q41" s="27">
        <f>+'(令和4年9月)'!Q22</f>
        <v>59845</v>
      </c>
      <c r="R41" s="21">
        <f>+'(令和4年9月)'!R22</f>
        <v>10705475</v>
      </c>
      <c r="S41" s="25">
        <f>+'(令和4年9月)'!S22</f>
        <v>27407</v>
      </c>
      <c r="T41" s="26">
        <f>+'(令和4年9月)'!T22</f>
        <v>2211494</v>
      </c>
      <c r="U41" s="27">
        <f>+'(令和4年9月)'!U22</f>
        <v>6316</v>
      </c>
      <c r="V41" s="21">
        <f>+'(令和4年9月)'!V22</f>
        <v>2170298</v>
      </c>
      <c r="W41" s="27">
        <f>+'(令和4年9月)'!W22</f>
        <v>8117.1710000000012</v>
      </c>
      <c r="X41" s="21">
        <f>+'(令和4年9月)'!X22</f>
        <v>2106961</v>
      </c>
      <c r="Y41" s="58">
        <f>+'(令和4年9月)'!Y22</f>
        <v>139017.09100000001</v>
      </c>
      <c r="Z41" s="59">
        <f>+'(令和4年9月)'!Z22</f>
        <v>29492612</v>
      </c>
    </row>
    <row r="42" spans="1:38" ht="18.95" customHeight="1" thickBot="1" x14ac:dyDescent="0.2">
      <c r="A42" s="22"/>
      <c r="B42" s="203"/>
      <c r="C42" s="22"/>
      <c r="D42" s="190" t="s">
        <v>44</v>
      </c>
      <c r="E42" s="199">
        <f>+(E39+E40)/(E41+'(令和4年8月)'!E41)*100</f>
        <v>56.18918307309346</v>
      </c>
      <c r="F42" s="200"/>
      <c r="G42" s="199">
        <f>+(G39+G40)/(G41+'(令和4年8月)'!G41)*100</f>
        <v>83.32777592530843</v>
      </c>
      <c r="H42" s="200"/>
      <c r="I42" s="199">
        <f>+(I39+I40)/(I41+'(令和4年8月)'!I41)*100</f>
        <v>105.76002393776183</v>
      </c>
      <c r="J42" s="200"/>
      <c r="K42" s="199">
        <f>+(K39+K40)/(K41+'(令和4年8月)'!K41)*100</f>
        <v>40.634005763688762</v>
      </c>
      <c r="L42" s="200"/>
      <c r="M42" s="199">
        <f>+(M39+M40)/(M41+'(令和4年8月)'!M41)*100</f>
        <v>43.78798509692664</v>
      </c>
      <c r="N42" s="200"/>
      <c r="O42" s="199">
        <f>+(O39+O40)/(O41+'(令和4年8月)'!O41)*100</f>
        <v>88.487972508591056</v>
      </c>
      <c r="P42" s="200"/>
      <c r="Q42" s="199">
        <f>+(Q39+Q40)/(Q41+'(令和4年8月)'!Q41)*100</f>
        <v>45.689185395577717</v>
      </c>
      <c r="R42" s="200"/>
      <c r="S42" s="199">
        <f>+(S39+S40)/(S41+'(令和4年8月)'!S41)*100</f>
        <v>181.45744515594524</v>
      </c>
      <c r="T42" s="200"/>
      <c r="U42" s="199">
        <f>+(U39+U40)/(U41+'(令和4年8月)'!U41)*100</f>
        <v>79.595653722835763</v>
      </c>
      <c r="V42" s="200"/>
      <c r="W42" s="199">
        <f>+(W39+W40)/(W41+'(令和4年8月)'!W41)*100</f>
        <v>91.376629226814387</v>
      </c>
      <c r="X42" s="200"/>
      <c r="Y42" s="199">
        <f>+(Y39+Y40)/(Y41+'(令和4年8月)'!Y41)*100</f>
        <v>81.221287842431195</v>
      </c>
      <c r="Z42" s="200"/>
    </row>
    <row r="43" spans="1:38" ht="18.95" customHeight="1" x14ac:dyDescent="0.15">
      <c r="A43" s="22"/>
      <c r="B43" s="203"/>
      <c r="C43" s="12" t="s">
        <v>45</v>
      </c>
      <c r="D43" s="194" t="s">
        <v>21</v>
      </c>
      <c r="E43" s="94">
        <f t="shared" ref="E43:Z46" si="18">E20-E39</f>
        <v>-522</v>
      </c>
      <c r="F43" s="97">
        <f t="shared" si="18"/>
        <v>-91085</v>
      </c>
      <c r="G43" s="94">
        <f t="shared" si="18"/>
        <v>146.5630000000001</v>
      </c>
      <c r="H43" s="95">
        <f t="shared" si="18"/>
        <v>76705</v>
      </c>
      <c r="I43" s="96">
        <f t="shared" si="18"/>
        <v>-1792</v>
      </c>
      <c r="J43" s="97">
        <f t="shared" si="18"/>
        <v>-1829715</v>
      </c>
      <c r="K43" s="94">
        <f t="shared" si="18"/>
        <v>-592</v>
      </c>
      <c r="L43" s="95">
        <f t="shared" si="18"/>
        <v>-688020</v>
      </c>
      <c r="M43" s="96">
        <f t="shared" si="18"/>
        <v>5116.1440000000011</v>
      </c>
      <c r="N43" s="97">
        <f t="shared" si="18"/>
        <v>1568403</v>
      </c>
      <c r="O43" s="94">
        <f t="shared" si="18"/>
        <v>41</v>
      </c>
      <c r="P43" s="95">
        <f t="shared" si="18"/>
        <v>24172</v>
      </c>
      <c r="Q43" s="96">
        <f t="shared" si="18"/>
        <v>448</v>
      </c>
      <c r="R43" s="97">
        <f t="shared" si="18"/>
        <v>55082</v>
      </c>
      <c r="S43" s="94">
        <f t="shared" si="18"/>
        <v>-3462</v>
      </c>
      <c r="T43" s="95">
        <f t="shared" si="18"/>
        <v>-705756</v>
      </c>
      <c r="U43" s="96">
        <f t="shared" si="18"/>
        <v>-316</v>
      </c>
      <c r="V43" s="97">
        <f t="shared" si="18"/>
        <v>198474</v>
      </c>
      <c r="W43" s="94">
        <f t="shared" si="18"/>
        <v>-1489.3910000000005</v>
      </c>
      <c r="X43" s="95">
        <f t="shared" si="18"/>
        <v>-586089</v>
      </c>
      <c r="Y43" s="94">
        <f t="shared" si="18"/>
        <v>-2421.6839999999938</v>
      </c>
      <c r="Z43" s="95">
        <f t="shared" si="18"/>
        <v>-1977829</v>
      </c>
    </row>
    <row r="44" spans="1:38" ht="18.95" customHeight="1" x14ac:dyDescent="0.15">
      <c r="A44" s="22"/>
      <c r="B44" s="203"/>
      <c r="C44" s="22"/>
      <c r="D44" s="192" t="s">
        <v>22</v>
      </c>
      <c r="E44" s="98">
        <f t="shared" si="18"/>
        <v>-223</v>
      </c>
      <c r="F44" s="101">
        <f t="shared" si="18"/>
        <v>-30473</v>
      </c>
      <c r="G44" s="98">
        <f t="shared" si="18"/>
        <v>19.01299999999992</v>
      </c>
      <c r="H44" s="99">
        <f t="shared" si="18"/>
        <v>22802</v>
      </c>
      <c r="I44" s="100">
        <f t="shared" si="18"/>
        <v>-278</v>
      </c>
      <c r="J44" s="101">
        <f t="shared" si="18"/>
        <v>-69015</v>
      </c>
      <c r="K44" s="98">
        <f t="shared" si="18"/>
        <v>-434</v>
      </c>
      <c r="L44" s="99">
        <f t="shared" si="18"/>
        <v>-9706275</v>
      </c>
      <c r="M44" s="100">
        <f t="shared" si="18"/>
        <v>3780.9919999999993</v>
      </c>
      <c r="N44" s="101">
        <f t="shared" si="18"/>
        <v>1273847</v>
      </c>
      <c r="O44" s="98">
        <f t="shared" si="18"/>
        <v>-363</v>
      </c>
      <c r="P44" s="99">
        <f t="shared" si="18"/>
        <v>-152936</v>
      </c>
      <c r="Q44" s="100">
        <f t="shared" si="18"/>
        <v>-2812</v>
      </c>
      <c r="R44" s="101">
        <f t="shared" si="18"/>
        <v>-314644</v>
      </c>
      <c r="S44" s="98">
        <f t="shared" si="18"/>
        <v>-7691</v>
      </c>
      <c r="T44" s="99">
        <f t="shared" si="18"/>
        <v>-1278237</v>
      </c>
      <c r="U44" s="100">
        <f t="shared" si="18"/>
        <v>1164</v>
      </c>
      <c r="V44" s="101">
        <f t="shared" si="18"/>
        <v>673142</v>
      </c>
      <c r="W44" s="98">
        <f t="shared" si="18"/>
        <v>-1245.9810000000007</v>
      </c>
      <c r="X44" s="99">
        <f t="shared" si="18"/>
        <v>-464425</v>
      </c>
      <c r="Y44" s="98">
        <f t="shared" si="18"/>
        <v>-8082.9760000000097</v>
      </c>
      <c r="Z44" s="99">
        <f t="shared" si="18"/>
        <v>-10046214</v>
      </c>
    </row>
    <row r="45" spans="1:38" ht="18.95" customHeight="1" x14ac:dyDescent="0.15">
      <c r="A45" s="22"/>
      <c r="B45" s="203"/>
      <c r="C45" s="22"/>
      <c r="D45" s="192" t="s">
        <v>24</v>
      </c>
      <c r="E45" s="98">
        <f t="shared" si="18"/>
        <v>-94</v>
      </c>
      <c r="F45" s="101">
        <f t="shared" si="18"/>
        <v>-3814</v>
      </c>
      <c r="G45" s="98">
        <f t="shared" si="18"/>
        <v>30.549999999999955</v>
      </c>
      <c r="H45" s="99">
        <f t="shared" si="18"/>
        <v>7329</v>
      </c>
      <c r="I45" s="100">
        <f t="shared" si="18"/>
        <v>633</v>
      </c>
      <c r="J45" s="101">
        <f t="shared" si="18"/>
        <v>149018</v>
      </c>
      <c r="K45" s="98">
        <f t="shared" si="18"/>
        <v>-97</v>
      </c>
      <c r="L45" s="99">
        <f t="shared" si="18"/>
        <v>-237307</v>
      </c>
      <c r="M45" s="100">
        <f t="shared" si="18"/>
        <v>403.08000000000175</v>
      </c>
      <c r="N45" s="101">
        <f t="shared" si="18"/>
        <v>165755</v>
      </c>
      <c r="O45" s="98">
        <f t="shared" si="18"/>
        <v>267</v>
      </c>
      <c r="P45" s="99">
        <f t="shared" si="18"/>
        <v>78728</v>
      </c>
      <c r="Q45" s="100">
        <f t="shared" si="18"/>
        <v>688</v>
      </c>
      <c r="R45" s="101">
        <f t="shared" si="18"/>
        <v>44800</v>
      </c>
      <c r="S45" s="98">
        <f t="shared" si="18"/>
        <v>2168</v>
      </c>
      <c r="T45" s="99">
        <f t="shared" si="18"/>
        <v>462995</v>
      </c>
      <c r="U45" s="100">
        <f t="shared" si="18"/>
        <v>-823</v>
      </c>
      <c r="V45" s="101">
        <f t="shared" si="18"/>
        <v>-210377</v>
      </c>
      <c r="W45" s="98">
        <f t="shared" si="18"/>
        <v>-345.33000000000084</v>
      </c>
      <c r="X45" s="99">
        <f t="shared" si="18"/>
        <v>-85179</v>
      </c>
      <c r="Y45" s="98">
        <f t="shared" si="18"/>
        <v>2830.2999999999884</v>
      </c>
      <c r="Z45" s="99">
        <f t="shared" si="18"/>
        <v>371948</v>
      </c>
    </row>
    <row r="46" spans="1:38" ht="18.95" customHeight="1" thickBot="1" x14ac:dyDescent="0.2">
      <c r="A46" s="22"/>
      <c r="B46" s="203"/>
      <c r="C46" s="46"/>
      <c r="D46" s="190" t="s">
        <v>44</v>
      </c>
      <c r="E46" s="199">
        <f>E23-E42</f>
        <v>-18.340751017344331</v>
      </c>
      <c r="F46" s="200"/>
      <c r="G46" s="199">
        <f>G23-G42</f>
        <v>5.415991872063799</v>
      </c>
      <c r="H46" s="200"/>
      <c r="I46" s="199">
        <f>I23-I42</f>
        <v>-53.299115133060397</v>
      </c>
      <c r="J46" s="200"/>
      <c r="K46" s="199">
        <f>K23-K42</f>
        <v>-10.325657806807335</v>
      </c>
      <c r="L46" s="200"/>
      <c r="M46" s="199">
        <f>M23-M42</f>
        <v>22.643973838519422</v>
      </c>
      <c r="N46" s="200"/>
      <c r="O46" s="199">
        <f t="shared" si="18"/>
        <v>-5.4287781817911025</v>
      </c>
      <c r="P46" s="200"/>
      <c r="Q46" s="199">
        <f t="shared" si="18"/>
        <v>-1.6844669254253617</v>
      </c>
      <c r="R46" s="200"/>
      <c r="S46" s="199">
        <f t="shared" si="18"/>
        <v>-16.531679124566892</v>
      </c>
      <c r="T46" s="200"/>
      <c r="U46" s="199">
        <f t="shared" si="18"/>
        <v>3.2648763813220825</v>
      </c>
      <c r="V46" s="200"/>
      <c r="W46" s="199">
        <f t="shared" si="18"/>
        <v>-16.110401219685954</v>
      </c>
      <c r="X46" s="200"/>
      <c r="Y46" s="199">
        <f t="shared" si="18"/>
        <v>-4.8694834159818612</v>
      </c>
      <c r="Z46" s="200"/>
      <c r="AA46" s="197"/>
      <c r="AB46" s="198"/>
      <c r="AC46" s="197"/>
      <c r="AD46" s="198"/>
      <c r="AE46" s="197"/>
      <c r="AF46" s="198"/>
      <c r="AG46" s="186"/>
      <c r="AH46" s="187"/>
      <c r="AI46" s="186"/>
      <c r="AJ46" s="187"/>
      <c r="AK46" s="186"/>
      <c r="AL46" s="187"/>
    </row>
    <row r="47" spans="1:38" ht="18.95" customHeight="1" x14ac:dyDescent="0.15">
      <c r="A47" s="22"/>
      <c r="B47" s="203"/>
      <c r="C47" s="22" t="s">
        <v>48</v>
      </c>
      <c r="D47" s="54" t="s">
        <v>21</v>
      </c>
      <c r="E47" s="75">
        <f t="shared" ref="E47:Z49" si="19">E20/E39*100</f>
        <v>61.160714285714292</v>
      </c>
      <c r="F47" s="76">
        <f t="shared" si="19"/>
        <v>45.113316581400539</v>
      </c>
      <c r="G47" s="75">
        <f t="shared" si="19"/>
        <v>112.20341382181516</v>
      </c>
      <c r="H47" s="77">
        <f t="shared" si="19"/>
        <v>118.17692794396089</v>
      </c>
      <c r="I47" s="78">
        <f t="shared" si="19"/>
        <v>61.111111111111114</v>
      </c>
      <c r="J47" s="76">
        <f t="shared" si="19"/>
        <v>71.715403361753744</v>
      </c>
      <c r="K47" s="75">
        <f t="shared" si="19"/>
        <v>74.883326262197713</v>
      </c>
      <c r="L47" s="77">
        <f t="shared" si="19"/>
        <v>84.741955829246166</v>
      </c>
      <c r="M47" s="78">
        <f t="shared" si="19"/>
        <v>170.76145816505601</v>
      </c>
      <c r="N47" s="76">
        <f t="shared" si="19"/>
        <v>208.83872275046946</v>
      </c>
      <c r="O47" s="75">
        <f t="shared" si="19"/>
        <v>100.95149686702251</v>
      </c>
      <c r="P47" s="77">
        <f t="shared" si="19"/>
        <v>101.7081840474323</v>
      </c>
      <c r="Q47" s="78">
        <f t="shared" si="19"/>
        <v>101.69812751118185</v>
      </c>
      <c r="R47" s="76">
        <f t="shared" si="19"/>
        <v>101.08850135326554</v>
      </c>
      <c r="S47" s="75">
        <f t="shared" si="19"/>
        <v>93.28223537401766</v>
      </c>
      <c r="T47" s="77">
        <f t="shared" si="19"/>
        <v>91.864391305445452</v>
      </c>
      <c r="U47" s="78">
        <f t="shared" si="19"/>
        <v>93.412549510110495</v>
      </c>
      <c r="V47" s="76">
        <f t="shared" si="19"/>
        <v>114.54164731189729</v>
      </c>
      <c r="W47" s="75">
        <f t="shared" si="19"/>
        <v>79.586914165292441</v>
      </c>
      <c r="X47" s="77">
        <f t="shared" si="19"/>
        <v>66.41368050736294</v>
      </c>
      <c r="Y47" s="75">
        <f t="shared" si="19"/>
        <v>97.819469267000443</v>
      </c>
      <c r="Z47" s="77">
        <f t="shared" si="19"/>
        <v>93.674461365639388</v>
      </c>
    </row>
    <row r="48" spans="1:38" ht="18.95" customHeight="1" x14ac:dyDescent="0.15">
      <c r="A48" s="22"/>
      <c r="B48" s="203"/>
      <c r="C48" s="22"/>
      <c r="D48" s="57" t="s">
        <v>22</v>
      </c>
      <c r="E48" s="67">
        <f t="shared" si="19"/>
        <v>80.421422300263387</v>
      </c>
      <c r="F48" s="70">
        <f t="shared" si="19"/>
        <v>72.082306487224358</v>
      </c>
      <c r="G48" s="67">
        <f t="shared" si="19"/>
        <v>101.46479198767334</v>
      </c>
      <c r="H48" s="68">
        <f t="shared" si="19"/>
        <v>104.86634725171535</v>
      </c>
      <c r="I48" s="69">
        <f t="shared" si="19"/>
        <v>88.703778951645674</v>
      </c>
      <c r="J48" s="70">
        <f t="shared" si="19"/>
        <v>98.486256551823374</v>
      </c>
      <c r="K48" s="67">
        <f t="shared" si="19"/>
        <v>81.097560975609767</v>
      </c>
      <c r="L48" s="68">
        <f t="shared" si="19"/>
        <v>29.484757849556729</v>
      </c>
      <c r="M48" s="69">
        <f t="shared" si="19"/>
        <v>146.32319717723161</v>
      </c>
      <c r="N48" s="70">
        <f t="shared" si="19"/>
        <v>181.14527959944834</v>
      </c>
      <c r="O48" s="67">
        <f t="shared" si="19"/>
        <v>91.835357624831303</v>
      </c>
      <c r="P48" s="68">
        <f t="shared" si="19"/>
        <v>89.894875945687005</v>
      </c>
      <c r="Q48" s="69">
        <f t="shared" si="19"/>
        <v>90.288043102852797</v>
      </c>
      <c r="R48" s="70">
        <f t="shared" si="19"/>
        <v>94.157330410797741</v>
      </c>
      <c r="S48" s="67">
        <f t="shared" si="19"/>
        <v>85.650048511082915</v>
      </c>
      <c r="T48" s="68">
        <f t="shared" si="19"/>
        <v>85.448762674048851</v>
      </c>
      <c r="U48" s="69">
        <f t="shared" si="19"/>
        <v>128.1159420289855</v>
      </c>
      <c r="V48" s="70">
        <f t="shared" si="19"/>
        <v>161.16275583217862</v>
      </c>
      <c r="W48" s="67">
        <f t="shared" si="19"/>
        <v>83.158267659487947</v>
      </c>
      <c r="X48" s="68">
        <f t="shared" si="19"/>
        <v>72.817402949188136</v>
      </c>
      <c r="Y48" s="67">
        <f t="shared" si="19"/>
        <v>92.902845452016052</v>
      </c>
      <c r="Z48" s="68">
        <f t="shared" si="19"/>
        <v>74.216543264083228</v>
      </c>
    </row>
    <row r="49" spans="1:26" ht="18.95" customHeight="1" thickBot="1" x14ac:dyDescent="0.2">
      <c r="A49" s="46"/>
      <c r="B49" s="204"/>
      <c r="C49" s="46"/>
      <c r="D49" s="47" t="s">
        <v>24</v>
      </c>
      <c r="E49" s="71">
        <f t="shared" si="19"/>
        <v>95.988049509176264</v>
      </c>
      <c r="F49" s="74">
        <f t="shared" si="19"/>
        <v>99.07511367080933</v>
      </c>
      <c r="G49" s="71">
        <f t="shared" si="19"/>
        <v>102.05585464333782</v>
      </c>
      <c r="H49" s="72">
        <f t="shared" si="19"/>
        <v>101.15465145406681</v>
      </c>
      <c r="I49" s="73">
        <f t="shared" si="19"/>
        <v>114.23111510791367</v>
      </c>
      <c r="J49" s="74">
        <f t="shared" si="19"/>
        <v>102.73298947064171</v>
      </c>
      <c r="K49" s="71">
        <f t="shared" si="19"/>
        <v>98.391909814323611</v>
      </c>
      <c r="L49" s="72">
        <f t="shared" si="19"/>
        <v>76.52837974438151</v>
      </c>
      <c r="M49" s="73">
        <f t="shared" si="19"/>
        <v>102.22943464351613</v>
      </c>
      <c r="N49" s="74">
        <f t="shared" si="19"/>
        <v>104.78297491199736</v>
      </c>
      <c r="O49" s="71">
        <f t="shared" si="19"/>
        <v>105.40157798907546</v>
      </c>
      <c r="P49" s="72">
        <f t="shared" si="19"/>
        <v>105.95454823926804</v>
      </c>
      <c r="Q49" s="73">
        <f t="shared" si="19"/>
        <v>101.14963656111622</v>
      </c>
      <c r="R49" s="74">
        <f t="shared" si="19"/>
        <v>100.41847746129902</v>
      </c>
      <c r="S49" s="71">
        <f t="shared" si="19"/>
        <v>107.9103878571168</v>
      </c>
      <c r="T49" s="72">
        <f t="shared" si="19"/>
        <v>120.93584698850641</v>
      </c>
      <c r="U49" s="73">
        <f t="shared" si="19"/>
        <v>86.969601013299553</v>
      </c>
      <c r="V49" s="74">
        <f t="shared" si="19"/>
        <v>90.306538549084053</v>
      </c>
      <c r="W49" s="71">
        <f t="shared" si="19"/>
        <v>95.745685288630725</v>
      </c>
      <c r="X49" s="72">
        <f t="shared" si="19"/>
        <v>95.957257870458918</v>
      </c>
      <c r="Y49" s="71">
        <f t="shared" si="19"/>
        <v>102.03593671802555</v>
      </c>
      <c r="Z49" s="72">
        <f t="shared" si="19"/>
        <v>101.26115652286072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104B-B6B9-440C-87CF-680BF8DCB85A}">
  <dimension ref="A1:AL52"/>
  <sheetViews>
    <sheetView zoomScaleNormal="100" zoomScaleSheetLayoutView="100" workbookViewId="0">
      <pane xSplit="4" ySplit="4" topLeftCell="E27" activePane="bottomRight" state="frozen"/>
      <selection activeCell="J64" sqref="J64"/>
      <selection pane="topRight" activeCell="J64" sqref="J64"/>
      <selection pane="bottomLeft" activeCell="J64" sqref="J64"/>
      <selection pane="bottomRight" activeCell="Y39" sqref="Y39:Z41"/>
    </sheetView>
  </sheetViews>
  <sheetFormatPr defaultRowHeight="13.5" x14ac:dyDescent="0.15"/>
  <cols>
    <col min="1" max="1" width="2.625" style="178" customWidth="1"/>
    <col min="2" max="2" width="3.125" style="178" customWidth="1"/>
    <col min="3" max="3" width="12.625" style="178" customWidth="1"/>
    <col min="4" max="4" width="7.25" style="178" customWidth="1"/>
    <col min="5" max="5" width="7.625" style="178" customWidth="1"/>
    <col min="6" max="6" width="10.125" style="178" customWidth="1"/>
    <col min="7" max="7" width="7.625" style="178" customWidth="1"/>
    <col min="8" max="8" width="10.125" style="178" customWidth="1"/>
    <col min="9" max="9" width="7.625" style="178" customWidth="1"/>
    <col min="10" max="10" width="10.125" style="178" customWidth="1"/>
    <col min="11" max="11" width="7.625" style="178" customWidth="1"/>
    <col min="12" max="12" width="10.125" style="178" customWidth="1"/>
    <col min="13" max="13" width="7.625" style="178" customWidth="1"/>
    <col min="14" max="14" width="10.125" style="178" customWidth="1"/>
    <col min="15" max="15" width="7.625" style="178" customWidth="1"/>
    <col min="16" max="16" width="10.125" style="178" customWidth="1"/>
    <col min="17" max="17" width="8.125" style="178" customWidth="1"/>
    <col min="18" max="18" width="11.125" style="178" customWidth="1"/>
    <col min="19" max="19" width="8.125" style="178" customWidth="1"/>
    <col min="20" max="20" width="11.125" style="178" customWidth="1"/>
    <col min="21" max="21" width="8.125" style="178" customWidth="1"/>
    <col min="22" max="22" width="11.125" style="178" customWidth="1"/>
    <col min="23" max="23" width="7.625" style="178" customWidth="1"/>
    <col min="24" max="24" width="10.5" style="178" bestFit="1" customWidth="1"/>
    <col min="25" max="25" width="8.625" style="178" customWidth="1"/>
    <col min="26" max="26" width="11.625" style="178" customWidth="1"/>
    <col min="27" max="16384" width="9" style="178"/>
  </cols>
  <sheetData>
    <row r="1" spans="1:26" ht="29.25" thickBot="1" x14ac:dyDescent="0.35">
      <c r="A1" s="233" t="s">
        <v>69</v>
      </c>
      <c r="B1" s="234"/>
      <c r="C1" s="234"/>
      <c r="D1" s="234"/>
      <c r="E1" s="235" t="s">
        <v>0</v>
      </c>
      <c r="F1" s="236"/>
      <c r="G1" s="236"/>
      <c r="H1" s="236"/>
      <c r="J1" s="237" t="s">
        <v>1</v>
      </c>
      <c r="K1" s="234"/>
      <c r="L1" s="1" t="s">
        <v>2</v>
      </c>
      <c r="M1" s="1" t="s">
        <v>3</v>
      </c>
      <c r="N1" s="1" t="s">
        <v>4</v>
      </c>
      <c r="O1" s="237" t="s">
        <v>5</v>
      </c>
      <c r="P1" s="234"/>
      <c r="Q1" s="234"/>
      <c r="R1" s="1"/>
      <c r="S1" s="1"/>
      <c r="T1" s="1"/>
      <c r="V1" s="1"/>
      <c r="W1" s="1"/>
      <c r="X1" s="177" t="s">
        <v>6</v>
      </c>
      <c r="Y1" s="1"/>
      <c r="Z1" s="1"/>
    </row>
    <row r="2" spans="1:26" x14ac:dyDescent="0.15">
      <c r="A2" s="4"/>
      <c r="B2" s="5"/>
      <c r="C2" s="5"/>
      <c r="D2" s="6"/>
      <c r="E2" s="238" t="s">
        <v>7</v>
      </c>
      <c r="F2" s="239"/>
      <c r="G2" s="226" t="s">
        <v>8</v>
      </c>
      <c r="H2" s="226"/>
      <c r="I2" s="224" t="s">
        <v>9</v>
      </c>
      <c r="J2" s="225"/>
      <c r="K2" s="226" t="s">
        <v>10</v>
      </c>
      <c r="L2" s="226"/>
      <c r="M2" s="224" t="s">
        <v>11</v>
      </c>
      <c r="N2" s="225"/>
      <c r="O2" s="226" t="s">
        <v>12</v>
      </c>
      <c r="P2" s="226"/>
      <c r="Q2" s="224" t="s">
        <v>13</v>
      </c>
      <c r="R2" s="225"/>
      <c r="S2" s="226" t="s">
        <v>14</v>
      </c>
      <c r="T2" s="226"/>
      <c r="U2" s="224" t="s">
        <v>15</v>
      </c>
      <c r="V2" s="225"/>
      <c r="W2" s="226" t="s">
        <v>16</v>
      </c>
      <c r="X2" s="226"/>
      <c r="Y2" s="227" t="s">
        <v>17</v>
      </c>
      <c r="Z2" s="228"/>
    </row>
    <row r="3" spans="1:26" ht="18.75" x14ac:dyDescent="0.2">
      <c r="A3" s="7"/>
      <c r="C3" s="231"/>
      <c r="D3" s="232"/>
      <c r="E3" s="221" t="s">
        <v>53</v>
      </c>
      <c r="F3" s="222"/>
      <c r="G3" s="223" t="s">
        <v>54</v>
      </c>
      <c r="H3" s="223"/>
      <c r="I3" s="221" t="s">
        <v>55</v>
      </c>
      <c r="J3" s="222"/>
      <c r="K3" s="223" t="s">
        <v>56</v>
      </c>
      <c r="L3" s="223"/>
      <c r="M3" s="221" t="s">
        <v>57</v>
      </c>
      <c r="N3" s="222"/>
      <c r="O3" s="223">
        <v>26</v>
      </c>
      <c r="P3" s="223"/>
      <c r="Q3" s="221" t="s">
        <v>58</v>
      </c>
      <c r="R3" s="222"/>
      <c r="S3" s="223" t="s">
        <v>59</v>
      </c>
      <c r="T3" s="223"/>
      <c r="U3" s="221" t="s">
        <v>60</v>
      </c>
      <c r="V3" s="222"/>
      <c r="W3" s="223">
        <v>40</v>
      </c>
      <c r="X3" s="223"/>
      <c r="Y3" s="229"/>
      <c r="Z3" s="230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76" t="s">
        <v>21</v>
      </c>
      <c r="E5" s="13">
        <v>830</v>
      </c>
      <c r="F5" s="14">
        <v>49716</v>
      </c>
      <c r="G5" s="15">
        <v>30</v>
      </c>
      <c r="H5" s="16">
        <v>5400</v>
      </c>
      <c r="I5" s="13">
        <v>4168</v>
      </c>
      <c r="J5" s="14">
        <v>6281606</v>
      </c>
      <c r="K5" s="17">
        <v>2255</v>
      </c>
      <c r="L5" s="18">
        <v>4468516</v>
      </c>
      <c r="M5" s="13">
        <v>660</v>
      </c>
      <c r="N5" s="79">
        <v>187487</v>
      </c>
      <c r="O5" s="19">
        <v>883</v>
      </c>
      <c r="P5" s="18">
        <v>67748</v>
      </c>
      <c r="Q5" s="13">
        <v>12583</v>
      </c>
      <c r="R5" s="14">
        <v>1928736</v>
      </c>
      <c r="S5" s="19">
        <v>19619</v>
      </c>
      <c r="T5" s="18">
        <v>4410614</v>
      </c>
      <c r="U5" s="13">
        <v>3402</v>
      </c>
      <c r="V5" s="14">
        <v>1230160</v>
      </c>
      <c r="W5" s="13">
        <v>123</v>
      </c>
      <c r="X5" s="18">
        <v>64714</v>
      </c>
      <c r="Y5" s="20">
        <f t="shared" ref="Y5:Z19" si="0">+W5+U5+S5+Q5+O5+M5+K5+I5+G5+E5</f>
        <v>44553</v>
      </c>
      <c r="Z5" s="21">
        <f t="shared" si="0"/>
        <v>18694697</v>
      </c>
    </row>
    <row r="6" spans="1:26" ht="18.95" customHeight="1" x14ac:dyDescent="0.15">
      <c r="A6" s="7"/>
      <c r="B6" s="22"/>
      <c r="C6" s="182"/>
      <c r="D6" s="179" t="s">
        <v>22</v>
      </c>
      <c r="E6" s="23">
        <v>828</v>
      </c>
      <c r="F6" s="24">
        <v>49773</v>
      </c>
      <c r="G6" s="25">
        <v>30</v>
      </c>
      <c r="H6" s="26">
        <v>5400</v>
      </c>
      <c r="I6" s="27">
        <v>2028</v>
      </c>
      <c r="J6" s="21">
        <v>4369227</v>
      </c>
      <c r="K6" s="25">
        <v>1754</v>
      </c>
      <c r="L6" s="26">
        <v>13671885</v>
      </c>
      <c r="M6" s="27">
        <v>773</v>
      </c>
      <c r="N6" s="80">
        <v>226800</v>
      </c>
      <c r="O6" s="25">
        <v>709</v>
      </c>
      <c r="P6" s="26">
        <v>41250</v>
      </c>
      <c r="Q6" s="27">
        <v>13451</v>
      </c>
      <c r="R6" s="21">
        <v>2113596</v>
      </c>
      <c r="S6" s="25">
        <v>20176</v>
      </c>
      <c r="T6" s="26">
        <v>4405801</v>
      </c>
      <c r="U6" s="27">
        <v>2851</v>
      </c>
      <c r="V6" s="21">
        <v>983046</v>
      </c>
      <c r="W6" s="27">
        <v>174</v>
      </c>
      <c r="X6" s="26">
        <v>68064</v>
      </c>
      <c r="Y6" s="20">
        <f t="shared" si="0"/>
        <v>42774</v>
      </c>
      <c r="Z6" s="21">
        <f t="shared" si="0"/>
        <v>25934842</v>
      </c>
    </row>
    <row r="7" spans="1:26" ht="18.95" customHeight="1" thickBot="1" x14ac:dyDescent="0.2">
      <c r="A7" s="7" t="s">
        <v>23</v>
      </c>
      <c r="B7" s="22"/>
      <c r="C7" s="183"/>
      <c r="D7" s="28" t="s">
        <v>24</v>
      </c>
      <c r="E7" s="23">
        <v>1660</v>
      </c>
      <c r="F7" s="36">
        <v>250998</v>
      </c>
      <c r="G7" s="29">
        <v>151</v>
      </c>
      <c r="H7" s="30">
        <v>74238</v>
      </c>
      <c r="I7" s="31">
        <v>3694</v>
      </c>
      <c r="J7" s="32">
        <v>5215472</v>
      </c>
      <c r="K7" s="81">
        <v>5519</v>
      </c>
      <c r="L7" s="30">
        <v>905752</v>
      </c>
      <c r="M7" s="23">
        <v>1054.7</v>
      </c>
      <c r="N7" s="24">
        <v>237851</v>
      </c>
      <c r="O7" s="33">
        <v>3076</v>
      </c>
      <c r="P7" s="34">
        <v>594383</v>
      </c>
      <c r="Q7" s="23">
        <v>34398</v>
      </c>
      <c r="R7" s="24">
        <v>5228805</v>
      </c>
      <c r="S7" s="33">
        <v>24094</v>
      </c>
      <c r="T7" s="34">
        <v>1617624</v>
      </c>
      <c r="U7" s="23">
        <v>3777</v>
      </c>
      <c r="V7" s="24">
        <v>1933213</v>
      </c>
      <c r="W7" s="23">
        <v>1103</v>
      </c>
      <c r="X7" s="34">
        <v>296994</v>
      </c>
      <c r="Y7" s="31">
        <f t="shared" si="0"/>
        <v>78526.7</v>
      </c>
      <c r="Z7" s="24">
        <f t="shared" si="0"/>
        <v>16355330</v>
      </c>
    </row>
    <row r="8" spans="1:26" ht="18.95" customHeight="1" x14ac:dyDescent="0.15">
      <c r="A8" s="7"/>
      <c r="B8" s="22" t="s">
        <v>25</v>
      </c>
      <c r="C8" s="2" t="s">
        <v>26</v>
      </c>
      <c r="D8" s="176" t="s">
        <v>21</v>
      </c>
      <c r="E8" s="13">
        <v>261</v>
      </c>
      <c r="F8" s="14">
        <v>51966</v>
      </c>
      <c r="G8" s="15">
        <v>73</v>
      </c>
      <c r="H8" s="16">
        <v>42400</v>
      </c>
      <c r="I8" s="13">
        <v>137</v>
      </c>
      <c r="J8" s="14">
        <v>77917</v>
      </c>
      <c r="K8" s="17">
        <v>51</v>
      </c>
      <c r="L8" s="18">
        <v>5812</v>
      </c>
      <c r="M8" s="13">
        <v>5117</v>
      </c>
      <c r="N8" s="79">
        <v>636130</v>
      </c>
      <c r="O8" s="19">
        <v>0</v>
      </c>
      <c r="P8" s="18">
        <v>0</v>
      </c>
      <c r="Q8" s="13">
        <v>5912</v>
      </c>
      <c r="R8" s="14">
        <v>1120389</v>
      </c>
      <c r="S8" s="19">
        <v>31465</v>
      </c>
      <c r="T8" s="18">
        <v>4165352</v>
      </c>
      <c r="U8" s="13">
        <v>1224</v>
      </c>
      <c r="V8" s="14">
        <v>106555</v>
      </c>
      <c r="W8" s="13">
        <v>18</v>
      </c>
      <c r="X8" s="18">
        <v>900</v>
      </c>
      <c r="Y8" s="13">
        <f t="shared" si="0"/>
        <v>44258</v>
      </c>
      <c r="Z8" s="14">
        <f t="shared" si="0"/>
        <v>6207421</v>
      </c>
    </row>
    <row r="9" spans="1:26" ht="18.95" customHeight="1" x14ac:dyDescent="0.15">
      <c r="A9" s="7" t="s">
        <v>27</v>
      </c>
      <c r="B9" s="22"/>
      <c r="C9" s="182"/>
      <c r="D9" s="179" t="s">
        <v>22</v>
      </c>
      <c r="E9" s="23">
        <v>172</v>
      </c>
      <c r="F9" s="24">
        <v>29710</v>
      </c>
      <c r="G9" s="25">
        <v>133</v>
      </c>
      <c r="H9" s="26">
        <v>66400</v>
      </c>
      <c r="I9" s="27">
        <v>149</v>
      </c>
      <c r="J9" s="21">
        <v>73537</v>
      </c>
      <c r="K9" s="25">
        <v>440</v>
      </c>
      <c r="L9" s="26">
        <v>18545</v>
      </c>
      <c r="M9" s="27">
        <v>5299</v>
      </c>
      <c r="N9" s="80">
        <v>601354</v>
      </c>
      <c r="O9" s="25">
        <v>0</v>
      </c>
      <c r="P9" s="26">
        <v>0</v>
      </c>
      <c r="Q9" s="27">
        <v>6993</v>
      </c>
      <c r="R9" s="21">
        <v>1290997</v>
      </c>
      <c r="S9" s="25">
        <v>32974</v>
      </c>
      <c r="T9" s="26">
        <v>4281712</v>
      </c>
      <c r="U9" s="27">
        <v>1184</v>
      </c>
      <c r="V9" s="21">
        <v>103055</v>
      </c>
      <c r="W9" s="27">
        <v>18</v>
      </c>
      <c r="X9" s="26">
        <v>900</v>
      </c>
      <c r="Y9" s="20">
        <f t="shared" si="0"/>
        <v>47362</v>
      </c>
      <c r="Z9" s="21">
        <f t="shared" si="0"/>
        <v>6466210</v>
      </c>
    </row>
    <row r="10" spans="1:26" ht="18.95" customHeight="1" thickBot="1" x14ac:dyDescent="0.2">
      <c r="A10" s="7"/>
      <c r="B10" s="22"/>
      <c r="C10" s="183"/>
      <c r="D10" s="28" t="s">
        <v>24</v>
      </c>
      <c r="E10" s="35">
        <v>217</v>
      </c>
      <c r="F10" s="36">
        <v>41511</v>
      </c>
      <c r="G10" s="29">
        <v>165</v>
      </c>
      <c r="H10" s="30">
        <v>89600</v>
      </c>
      <c r="I10" s="37">
        <v>157</v>
      </c>
      <c r="J10" s="38">
        <v>35652</v>
      </c>
      <c r="K10" s="81">
        <v>387</v>
      </c>
      <c r="L10" s="30">
        <v>8471</v>
      </c>
      <c r="M10" s="35">
        <v>10040</v>
      </c>
      <c r="N10" s="36">
        <v>2006550</v>
      </c>
      <c r="O10" s="29">
        <v>0</v>
      </c>
      <c r="P10" s="30">
        <v>0</v>
      </c>
      <c r="Q10" s="35">
        <v>11109</v>
      </c>
      <c r="R10" s="36">
        <v>1403511</v>
      </c>
      <c r="S10" s="29">
        <v>3144</v>
      </c>
      <c r="T10" s="30">
        <v>552685</v>
      </c>
      <c r="U10" s="35">
        <v>1944</v>
      </c>
      <c r="V10" s="36">
        <v>140360</v>
      </c>
      <c r="W10" s="35">
        <v>15</v>
      </c>
      <c r="X10" s="30">
        <v>100</v>
      </c>
      <c r="Y10" s="37">
        <f t="shared" si="0"/>
        <v>27178</v>
      </c>
      <c r="Z10" s="36">
        <f t="shared" si="0"/>
        <v>4278440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100</v>
      </c>
      <c r="J11" s="14">
        <v>6685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2537</v>
      </c>
      <c r="R11" s="14">
        <v>708952</v>
      </c>
      <c r="S11" s="19">
        <v>0</v>
      </c>
      <c r="T11" s="18">
        <v>0</v>
      </c>
      <c r="U11" s="13">
        <v>148</v>
      </c>
      <c r="V11" s="14">
        <v>23091</v>
      </c>
      <c r="W11" s="13">
        <v>2</v>
      </c>
      <c r="X11" s="18">
        <v>7212</v>
      </c>
      <c r="Y11" s="13">
        <f>+W11+U11+S11+Q11+O11+M11+K11+I11+G11+E11</f>
        <v>2877</v>
      </c>
      <c r="Z11" s="14">
        <f t="shared" si="0"/>
        <v>835940</v>
      </c>
    </row>
    <row r="12" spans="1:26" ht="18.95" customHeight="1" x14ac:dyDescent="0.15">
      <c r="A12" s="7"/>
      <c r="B12" s="7"/>
      <c r="C12" s="182"/>
      <c r="D12" s="180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48</v>
      </c>
      <c r="J12" s="21">
        <v>8334</v>
      </c>
      <c r="K12" s="25">
        <v>0</v>
      </c>
      <c r="L12" s="26">
        <v>0</v>
      </c>
      <c r="M12" s="27">
        <v>62</v>
      </c>
      <c r="N12" s="80">
        <v>22800</v>
      </c>
      <c r="O12" s="25">
        <v>0</v>
      </c>
      <c r="P12" s="26">
        <v>0</v>
      </c>
      <c r="Q12" s="27">
        <v>2944</v>
      </c>
      <c r="R12" s="21">
        <v>744385</v>
      </c>
      <c r="S12" s="25">
        <v>0</v>
      </c>
      <c r="T12" s="26">
        <v>0</v>
      </c>
      <c r="U12" s="27">
        <v>100</v>
      </c>
      <c r="V12" s="21">
        <v>13374</v>
      </c>
      <c r="W12" s="27">
        <v>0</v>
      </c>
      <c r="X12" s="26">
        <v>0</v>
      </c>
      <c r="Y12" s="20">
        <f t="shared" ref="Y12:Y19" si="1">+W12+U12+S12+Q12+O12+M12+K12+I12+G12+E12</f>
        <v>3229</v>
      </c>
      <c r="Z12" s="21">
        <f t="shared" si="0"/>
        <v>863893</v>
      </c>
    </row>
    <row r="13" spans="1:26" ht="18.95" customHeight="1" thickBot="1" x14ac:dyDescent="0.2">
      <c r="A13" s="7"/>
      <c r="B13" s="7"/>
      <c r="C13" s="183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188</v>
      </c>
      <c r="J13" s="38">
        <v>22759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7249</v>
      </c>
      <c r="R13" s="36">
        <v>1982176</v>
      </c>
      <c r="S13" s="29">
        <v>2</v>
      </c>
      <c r="T13" s="30">
        <v>2250</v>
      </c>
      <c r="U13" s="35">
        <v>520</v>
      </c>
      <c r="V13" s="36">
        <v>80225</v>
      </c>
      <c r="W13" s="35">
        <v>7</v>
      </c>
      <c r="X13" s="30">
        <v>30422</v>
      </c>
      <c r="Y13" s="37">
        <f t="shared" si="1"/>
        <v>8180.1</v>
      </c>
      <c r="Z13" s="36">
        <f t="shared" si="0"/>
        <v>2331832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76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132</v>
      </c>
      <c r="N14" s="79">
        <v>5162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132</v>
      </c>
      <c r="Z14" s="14">
        <f t="shared" si="0"/>
        <v>5162</v>
      </c>
    </row>
    <row r="15" spans="1:26" ht="18.95" customHeight="1" x14ac:dyDescent="0.15">
      <c r="A15" s="7"/>
      <c r="B15" s="22"/>
      <c r="C15" s="182"/>
      <c r="D15" s="179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725</v>
      </c>
      <c r="N15" s="80">
        <v>82498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725</v>
      </c>
      <c r="Z15" s="24">
        <f t="shared" si="0"/>
        <v>82498</v>
      </c>
    </row>
    <row r="16" spans="1:26" ht="18.95" customHeight="1" thickBot="1" x14ac:dyDescent="0.2">
      <c r="A16" s="7" t="s">
        <v>34</v>
      </c>
      <c r="B16" s="22"/>
      <c r="C16" s="183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5351</v>
      </c>
      <c r="N16" s="36">
        <v>594069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5351</v>
      </c>
      <c r="Z16" s="36">
        <f t="shared" si="0"/>
        <v>594069</v>
      </c>
    </row>
    <row r="17" spans="1:28" ht="18.95" customHeight="1" x14ac:dyDescent="0.15">
      <c r="A17" s="7"/>
      <c r="B17" s="22"/>
      <c r="C17" s="2" t="s">
        <v>35</v>
      </c>
      <c r="D17" s="176" t="s">
        <v>21</v>
      </c>
      <c r="E17" s="13">
        <v>253</v>
      </c>
      <c r="F17" s="14">
        <v>64269</v>
      </c>
      <c r="G17" s="19">
        <v>1023</v>
      </c>
      <c r="H17" s="18">
        <v>299191</v>
      </c>
      <c r="I17" s="13">
        <v>203</v>
      </c>
      <c r="J17" s="14">
        <v>102737</v>
      </c>
      <c r="K17" s="19">
        <v>51</v>
      </c>
      <c r="L17" s="18">
        <v>34900</v>
      </c>
      <c r="M17" s="13">
        <v>1306.1279999999999</v>
      </c>
      <c r="N17" s="79">
        <v>597255</v>
      </c>
      <c r="O17" s="19">
        <v>3426</v>
      </c>
      <c r="P17" s="18">
        <v>1347322</v>
      </c>
      <c r="Q17" s="13">
        <v>5350</v>
      </c>
      <c r="R17" s="14">
        <v>1302275</v>
      </c>
      <c r="S17" s="19">
        <v>451</v>
      </c>
      <c r="T17" s="18">
        <v>98935</v>
      </c>
      <c r="U17" s="13">
        <v>23</v>
      </c>
      <c r="V17" s="14">
        <v>5060</v>
      </c>
      <c r="W17" s="13">
        <v>7153.2560000000003</v>
      </c>
      <c r="X17" s="18">
        <v>1672197</v>
      </c>
      <c r="Y17" s="41">
        <f t="shared" si="1"/>
        <v>19239.384000000002</v>
      </c>
      <c r="Z17" s="42">
        <f t="shared" si="0"/>
        <v>5524141</v>
      </c>
    </row>
    <row r="18" spans="1:28" ht="18.95" customHeight="1" x14ac:dyDescent="0.15">
      <c r="A18" s="7" t="s">
        <v>36</v>
      </c>
      <c r="B18" s="22"/>
      <c r="C18" s="182"/>
      <c r="D18" s="179" t="s">
        <v>22</v>
      </c>
      <c r="E18" s="27">
        <v>139</v>
      </c>
      <c r="F18" s="21">
        <v>29670</v>
      </c>
      <c r="G18" s="25">
        <v>1060</v>
      </c>
      <c r="H18" s="26">
        <v>321765</v>
      </c>
      <c r="I18" s="27">
        <v>236</v>
      </c>
      <c r="J18" s="21">
        <v>108129</v>
      </c>
      <c r="K18" s="25">
        <v>102</v>
      </c>
      <c r="L18" s="26">
        <v>74360</v>
      </c>
      <c r="M18" s="27">
        <v>1303.2</v>
      </c>
      <c r="N18" s="21">
        <v>636383</v>
      </c>
      <c r="O18" s="25">
        <v>3737</v>
      </c>
      <c r="P18" s="26">
        <v>1472200</v>
      </c>
      <c r="Q18" s="27">
        <v>5566</v>
      </c>
      <c r="R18" s="21">
        <v>1236300</v>
      </c>
      <c r="S18" s="25">
        <v>446</v>
      </c>
      <c r="T18" s="26">
        <v>96874</v>
      </c>
      <c r="U18" s="27">
        <v>5</v>
      </c>
      <c r="V18" s="21">
        <v>1100</v>
      </c>
      <c r="W18" s="27">
        <v>7206.1760000000004</v>
      </c>
      <c r="X18" s="26">
        <v>1639574</v>
      </c>
      <c r="Y18" s="23">
        <f t="shared" si="1"/>
        <v>19800.376</v>
      </c>
      <c r="Z18" s="24">
        <f t="shared" si="0"/>
        <v>5616355</v>
      </c>
    </row>
    <row r="19" spans="1:28" ht="18.95" customHeight="1" thickBot="1" x14ac:dyDescent="0.2">
      <c r="A19" s="7"/>
      <c r="B19" s="22"/>
      <c r="C19" s="183"/>
      <c r="D19" s="43" t="s">
        <v>24</v>
      </c>
      <c r="E19" s="23">
        <v>466</v>
      </c>
      <c r="F19" s="24">
        <v>119866</v>
      </c>
      <c r="G19" s="33">
        <v>975</v>
      </c>
      <c r="H19" s="34">
        <v>275899</v>
      </c>
      <c r="I19" s="23">
        <v>409</v>
      </c>
      <c r="J19" s="24">
        <v>178681</v>
      </c>
      <c r="K19" s="82">
        <v>126</v>
      </c>
      <c r="L19" s="34">
        <v>96815</v>
      </c>
      <c r="M19" s="23">
        <v>1615.12</v>
      </c>
      <c r="N19" s="24">
        <v>608051</v>
      </c>
      <c r="O19" s="33">
        <v>1867</v>
      </c>
      <c r="P19" s="34">
        <v>727766</v>
      </c>
      <c r="Q19" s="23">
        <v>7089</v>
      </c>
      <c r="R19" s="24">
        <v>2090983</v>
      </c>
      <c r="S19" s="33">
        <v>167</v>
      </c>
      <c r="T19" s="34">
        <v>38935</v>
      </c>
      <c r="U19" s="23">
        <v>75</v>
      </c>
      <c r="V19" s="24">
        <v>16500</v>
      </c>
      <c r="W19" s="23">
        <v>6992.1710000000012</v>
      </c>
      <c r="X19" s="34">
        <v>1779445</v>
      </c>
      <c r="Y19" s="35">
        <f t="shared" si="1"/>
        <v>19781.291000000001</v>
      </c>
      <c r="Z19" s="36">
        <f t="shared" si="0"/>
        <v>5932941</v>
      </c>
    </row>
    <row r="20" spans="1:28" ht="18.95" customHeight="1" x14ac:dyDescent="0.15">
      <c r="A20" s="7"/>
      <c r="B20" s="22"/>
      <c r="C20" s="2" t="s">
        <v>17</v>
      </c>
      <c r="D20" s="176" t="s">
        <v>21</v>
      </c>
      <c r="E20" s="13">
        <f>E5+E8+E11+E14+E17</f>
        <v>1344</v>
      </c>
      <c r="F20" s="14">
        <f t="shared" ref="F20:X22" si="2">F5+F8+F11+F14+F17</f>
        <v>165951</v>
      </c>
      <c r="G20" s="19">
        <f>G5+G8+G11+G14+G17</f>
        <v>1201</v>
      </c>
      <c r="H20" s="18">
        <f t="shared" si="2"/>
        <v>421991</v>
      </c>
      <c r="I20" s="13">
        <f t="shared" si="2"/>
        <v>4608</v>
      </c>
      <c r="J20" s="14">
        <f t="shared" si="2"/>
        <v>6468945</v>
      </c>
      <c r="K20" s="19">
        <f t="shared" si="2"/>
        <v>2357</v>
      </c>
      <c r="L20" s="18">
        <f t="shared" si="2"/>
        <v>4509228</v>
      </c>
      <c r="M20" s="13">
        <f t="shared" si="2"/>
        <v>7230.1279999999997</v>
      </c>
      <c r="N20" s="14">
        <f t="shared" si="2"/>
        <v>1441034</v>
      </c>
      <c r="O20" s="19">
        <f t="shared" si="2"/>
        <v>4309</v>
      </c>
      <c r="P20" s="18">
        <f t="shared" si="2"/>
        <v>1415070</v>
      </c>
      <c r="Q20" s="13">
        <f t="shared" si="2"/>
        <v>26382</v>
      </c>
      <c r="R20" s="14">
        <f t="shared" si="2"/>
        <v>5060352</v>
      </c>
      <c r="S20" s="19">
        <f t="shared" si="2"/>
        <v>51535</v>
      </c>
      <c r="T20" s="18">
        <f t="shared" si="2"/>
        <v>8674901</v>
      </c>
      <c r="U20" s="13">
        <f t="shared" si="2"/>
        <v>4797</v>
      </c>
      <c r="V20" s="14">
        <f t="shared" si="2"/>
        <v>1364866</v>
      </c>
      <c r="W20" s="13">
        <f t="shared" si="2"/>
        <v>7296.2560000000003</v>
      </c>
      <c r="X20" s="18">
        <f t="shared" si="2"/>
        <v>1745023</v>
      </c>
      <c r="Y20" s="31">
        <f t="shared" ref="Y20:Z22" si="3">+Y17+Y14+Y11+Y8+Y5</f>
        <v>111059.38400000001</v>
      </c>
      <c r="Z20" s="32">
        <f t="shared" si="3"/>
        <v>31267361</v>
      </c>
      <c r="AA20" s="3"/>
      <c r="AB20" s="3"/>
    </row>
    <row r="21" spans="1:28" ht="18.95" customHeight="1" x14ac:dyDescent="0.15">
      <c r="A21" s="7" t="s">
        <v>37</v>
      </c>
      <c r="B21" s="22"/>
      <c r="C21" s="182"/>
      <c r="D21" s="179" t="s">
        <v>22</v>
      </c>
      <c r="E21" s="27">
        <f t="shared" ref="E21:T22" si="4">E6+E9+E12+E15+E18</f>
        <v>1139</v>
      </c>
      <c r="F21" s="21">
        <f t="shared" si="4"/>
        <v>109153</v>
      </c>
      <c r="G21" s="25">
        <f t="shared" si="4"/>
        <v>1298</v>
      </c>
      <c r="H21" s="26">
        <f t="shared" si="4"/>
        <v>468565</v>
      </c>
      <c r="I21" s="27">
        <f t="shared" si="4"/>
        <v>2461</v>
      </c>
      <c r="J21" s="21">
        <f t="shared" si="4"/>
        <v>4559227</v>
      </c>
      <c r="K21" s="25">
        <f t="shared" si="4"/>
        <v>2296</v>
      </c>
      <c r="L21" s="26">
        <f t="shared" si="4"/>
        <v>13764790</v>
      </c>
      <c r="M21" s="27">
        <f t="shared" si="4"/>
        <v>8162.2</v>
      </c>
      <c r="N21" s="21">
        <f t="shared" si="4"/>
        <v>1569835</v>
      </c>
      <c r="O21" s="25">
        <f t="shared" si="4"/>
        <v>4446</v>
      </c>
      <c r="P21" s="26">
        <f t="shared" si="4"/>
        <v>1513450</v>
      </c>
      <c r="Q21" s="27">
        <f t="shared" si="4"/>
        <v>28954</v>
      </c>
      <c r="R21" s="21">
        <f t="shared" si="4"/>
        <v>5385278</v>
      </c>
      <c r="S21" s="25">
        <f t="shared" si="4"/>
        <v>53596</v>
      </c>
      <c r="T21" s="26">
        <f t="shared" si="4"/>
        <v>8784387</v>
      </c>
      <c r="U21" s="27">
        <f t="shared" si="2"/>
        <v>4140</v>
      </c>
      <c r="V21" s="21">
        <f t="shared" si="2"/>
        <v>1100575</v>
      </c>
      <c r="W21" s="27">
        <f t="shared" si="2"/>
        <v>7398.1760000000004</v>
      </c>
      <c r="X21" s="26">
        <f t="shared" si="2"/>
        <v>1708538</v>
      </c>
      <c r="Y21" s="23">
        <f t="shared" si="3"/>
        <v>113890.376</v>
      </c>
      <c r="Z21" s="24">
        <f t="shared" si="3"/>
        <v>38963798</v>
      </c>
      <c r="AA21" s="3"/>
      <c r="AB21" s="3"/>
    </row>
    <row r="22" spans="1:28" ht="18.95" customHeight="1" thickBot="1" x14ac:dyDescent="0.2">
      <c r="A22" s="7"/>
      <c r="B22" s="22"/>
      <c r="C22" s="183"/>
      <c r="D22" s="43" t="s">
        <v>24</v>
      </c>
      <c r="E22" s="23">
        <f t="shared" si="4"/>
        <v>2343</v>
      </c>
      <c r="F22" s="24">
        <f t="shared" si="2"/>
        <v>412375</v>
      </c>
      <c r="G22" s="33">
        <f t="shared" si="2"/>
        <v>1486</v>
      </c>
      <c r="H22" s="34">
        <f t="shared" si="2"/>
        <v>634737</v>
      </c>
      <c r="I22" s="23">
        <f t="shared" si="2"/>
        <v>4448</v>
      </c>
      <c r="J22" s="24">
        <f t="shared" si="2"/>
        <v>5452564</v>
      </c>
      <c r="K22" s="33">
        <f t="shared" si="2"/>
        <v>6032</v>
      </c>
      <c r="L22" s="34">
        <f t="shared" si="2"/>
        <v>1011038</v>
      </c>
      <c r="M22" s="23">
        <f t="shared" si="2"/>
        <v>18079.920000000002</v>
      </c>
      <c r="N22" s="24">
        <f t="shared" si="2"/>
        <v>3465521</v>
      </c>
      <c r="O22" s="33">
        <f t="shared" si="2"/>
        <v>4943</v>
      </c>
      <c r="P22" s="34">
        <f t="shared" si="2"/>
        <v>1322149</v>
      </c>
      <c r="Q22" s="23">
        <f t="shared" si="2"/>
        <v>59845</v>
      </c>
      <c r="R22" s="24">
        <f t="shared" si="2"/>
        <v>10705475</v>
      </c>
      <c r="S22" s="33">
        <f t="shared" si="2"/>
        <v>27407</v>
      </c>
      <c r="T22" s="34">
        <f t="shared" si="2"/>
        <v>2211494</v>
      </c>
      <c r="U22" s="23">
        <f t="shared" si="2"/>
        <v>6316</v>
      </c>
      <c r="V22" s="24">
        <f t="shared" si="2"/>
        <v>2170298</v>
      </c>
      <c r="W22" s="23">
        <f t="shared" si="2"/>
        <v>8117.1710000000012</v>
      </c>
      <c r="X22" s="34">
        <f t="shared" si="2"/>
        <v>2106961</v>
      </c>
      <c r="Y22" s="23">
        <f t="shared" si="3"/>
        <v>139017.09100000001</v>
      </c>
      <c r="Z22" s="24">
        <f t="shared" si="3"/>
        <v>29492612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17">
        <f>(E20+E21)/(E22+E41)*100</f>
        <v>52.987622705932566</v>
      </c>
      <c r="F23" s="218"/>
      <c r="G23" s="217">
        <f>(G20+G21)/(G22+G41)*100</f>
        <v>84.084791386271874</v>
      </c>
      <c r="H23" s="218"/>
      <c r="I23" s="217">
        <f>(I20+I21)/(I22+I41)*100</f>
        <v>79.462679856115102</v>
      </c>
      <c r="J23" s="218"/>
      <c r="K23" s="217">
        <f>(K20+K21)/(K22+K41)*100</f>
        <v>38.569297082228118</v>
      </c>
      <c r="L23" s="218"/>
      <c r="M23" s="217">
        <f>(M20+M21)/(M22+M41)*100</f>
        <v>42.567467112686337</v>
      </c>
      <c r="N23" s="218"/>
      <c r="O23" s="217">
        <f>(O20+O21)/(O22+O41)*100</f>
        <v>88.559579202913213</v>
      </c>
      <c r="P23" s="218"/>
      <c r="Q23" s="217">
        <f>(Q20+Q21)/(Q22+Q41)*100</f>
        <v>46.23276798395856</v>
      </c>
      <c r="R23" s="218"/>
      <c r="S23" s="217">
        <f>(S20+S21)/(S22+S41)*100</f>
        <v>191.79589156055022</v>
      </c>
      <c r="T23" s="218"/>
      <c r="U23" s="217">
        <f>(U20+U21)/(U22+U41)*100</f>
        <v>70.748891703609885</v>
      </c>
      <c r="V23" s="218"/>
      <c r="W23" s="217">
        <f>(W20+W21)/(W22+W41)*100</f>
        <v>90.514490824451016</v>
      </c>
      <c r="X23" s="218"/>
      <c r="Y23" s="217">
        <f>(Y20+Y21)/(Y22+Y41)*100</f>
        <v>80.091749959534852</v>
      </c>
      <c r="Z23" s="21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19">
        <f>F22/E22*1000</f>
        <v>176002.98762270596</v>
      </c>
      <c r="F24" s="220"/>
      <c r="G24" s="213">
        <f>H22/G22*1000</f>
        <v>427144.68371467025</v>
      </c>
      <c r="H24" s="214"/>
      <c r="I24" s="215">
        <f>J22/I22*1000</f>
        <v>1225846.2230215827</v>
      </c>
      <c r="J24" s="216"/>
      <c r="K24" s="213">
        <f>L22/K22*1000</f>
        <v>167612.40053050398</v>
      </c>
      <c r="L24" s="214"/>
      <c r="M24" s="215">
        <f>N22/M22*1000</f>
        <v>191677.89459245393</v>
      </c>
      <c r="N24" s="216"/>
      <c r="O24" s="213">
        <f>P22/O22*1000</f>
        <v>267479.06129880639</v>
      </c>
      <c r="P24" s="214"/>
      <c r="Q24" s="215">
        <f>R22/Q22*1000</f>
        <v>178886.70732726209</v>
      </c>
      <c r="R24" s="216"/>
      <c r="S24" s="213">
        <f>T22/S22*1000</f>
        <v>80690.845404458712</v>
      </c>
      <c r="T24" s="214"/>
      <c r="U24" s="215">
        <f>V22/U22*1000</f>
        <v>343619.06269791006</v>
      </c>
      <c r="V24" s="216"/>
      <c r="W24" s="213">
        <f>X22/W22*1000</f>
        <v>259568.38903603234</v>
      </c>
      <c r="X24" s="214"/>
      <c r="Y24" s="215">
        <f>Z22/Y22*1000</f>
        <v>212150.97933533939</v>
      </c>
      <c r="Z24" s="21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1.6854042788163361</v>
      </c>
      <c r="F25" s="49"/>
      <c r="G25" s="50">
        <f>G22/Y22*100</f>
        <v>1.0689333155446332</v>
      </c>
      <c r="H25" s="51"/>
      <c r="I25" s="48">
        <f>I22/Y22*100</f>
        <v>3.1996065865023744</v>
      </c>
      <c r="J25" s="49"/>
      <c r="K25" s="50">
        <f>K22/Y22*100</f>
        <v>4.3390348313359537</v>
      </c>
      <c r="L25" s="51"/>
      <c r="M25" s="48">
        <f>M22/Y22*100</f>
        <v>13.005537570916371</v>
      </c>
      <c r="N25" s="49"/>
      <c r="O25" s="50">
        <f>O22/Y22*100</f>
        <v>3.5556779130128682</v>
      </c>
      <c r="P25" s="51"/>
      <c r="Q25" s="48">
        <f>Q22/Y22*100</f>
        <v>43.048663707112098</v>
      </c>
      <c r="R25" s="49"/>
      <c r="S25" s="50">
        <f>S22/Y22*100</f>
        <v>19.714842112470905</v>
      </c>
      <c r="T25" s="51"/>
      <c r="U25" s="48">
        <f>U22/Y22*100</f>
        <v>4.543326259071268</v>
      </c>
      <c r="V25" s="49"/>
      <c r="W25" s="50">
        <f>W22/Y22*100</f>
        <v>5.8389734252171914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85"/>
      <c r="E26" s="52"/>
      <c r="F26" s="185"/>
      <c r="G26" s="52"/>
      <c r="H26" s="185"/>
      <c r="I26" s="52"/>
      <c r="J26" s="185"/>
      <c r="K26" s="52"/>
      <c r="L26" s="185"/>
      <c r="M26" s="52"/>
      <c r="N26" s="185"/>
      <c r="O26" s="52"/>
      <c r="P26" s="185"/>
      <c r="Q26" s="52"/>
      <c r="R26" s="185"/>
      <c r="S26" s="52"/>
      <c r="T26" s="185"/>
      <c r="U26" s="52"/>
      <c r="V26" s="185"/>
      <c r="W26" s="52"/>
      <c r="X26" s="185"/>
      <c r="Y26" s="52"/>
      <c r="Z26" s="53"/>
    </row>
    <row r="27" spans="1:28" ht="18.95" customHeight="1" x14ac:dyDescent="0.15">
      <c r="A27" s="22"/>
      <c r="B27" s="210" t="s">
        <v>42</v>
      </c>
      <c r="C27" s="4" t="s">
        <v>43</v>
      </c>
      <c r="D27" s="54" t="s">
        <v>21</v>
      </c>
      <c r="E27" s="146">
        <v>2077</v>
      </c>
      <c r="F27" s="147">
        <v>348977</v>
      </c>
      <c r="G27" s="162">
        <v>698</v>
      </c>
      <c r="H27" s="148">
        <v>216600</v>
      </c>
      <c r="I27" s="146">
        <v>3389</v>
      </c>
      <c r="J27" s="147">
        <v>6128023</v>
      </c>
      <c r="K27" s="150">
        <v>1822</v>
      </c>
      <c r="L27" s="148">
        <v>2443552</v>
      </c>
      <c r="M27" s="146">
        <v>6582</v>
      </c>
      <c r="N27" s="147">
        <v>1337035</v>
      </c>
      <c r="O27" s="150">
        <v>5004</v>
      </c>
      <c r="P27" s="148">
        <v>1676049</v>
      </c>
      <c r="Q27" s="146">
        <v>30228</v>
      </c>
      <c r="R27" s="147">
        <v>5855142</v>
      </c>
      <c r="S27" s="150">
        <v>46011</v>
      </c>
      <c r="T27" s="148">
        <v>10133759</v>
      </c>
      <c r="U27" s="146">
        <v>3768</v>
      </c>
      <c r="V27" s="147">
        <v>1010006</v>
      </c>
      <c r="W27" s="146">
        <v>7211</v>
      </c>
      <c r="X27" s="148">
        <v>1345774</v>
      </c>
      <c r="Y27" s="158">
        <v>106790</v>
      </c>
      <c r="Z27" s="159">
        <v>30494917</v>
      </c>
    </row>
    <row r="28" spans="1:28" ht="18.95" customHeight="1" x14ac:dyDescent="0.15">
      <c r="A28" s="22"/>
      <c r="B28" s="211"/>
      <c r="C28" s="7"/>
      <c r="D28" s="57" t="s">
        <v>22</v>
      </c>
      <c r="E28" s="154">
        <v>1208</v>
      </c>
      <c r="F28" s="155">
        <v>98828</v>
      </c>
      <c r="G28" s="152">
        <v>700</v>
      </c>
      <c r="H28" s="153">
        <v>226248</v>
      </c>
      <c r="I28" s="154">
        <v>3658</v>
      </c>
      <c r="J28" s="155">
        <v>7318754</v>
      </c>
      <c r="K28" s="156">
        <v>1062</v>
      </c>
      <c r="L28" s="153">
        <v>1958028</v>
      </c>
      <c r="M28" s="154">
        <v>9965</v>
      </c>
      <c r="N28" s="155">
        <v>1539913</v>
      </c>
      <c r="O28" s="156">
        <v>4891</v>
      </c>
      <c r="P28" s="153">
        <v>1676821</v>
      </c>
      <c r="Q28" s="154">
        <v>29791</v>
      </c>
      <c r="R28" s="155">
        <v>5670592</v>
      </c>
      <c r="S28" s="156">
        <v>46465</v>
      </c>
      <c r="T28" s="153">
        <v>10033001</v>
      </c>
      <c r="U28" s="154">
        <v>2954</v>
      </c>
      <c r="V28" s="155">
        <v>1195606</v>
      </c>
      <c r="W28" s="154">
        <v>7928</v>
      </c>
      <c r="X28" s="153">
        <v>1532951</v>
      </c>
      <c r="Y28" s="157">
        <v>108622</v>
      </c>
      <c r="Z28" s="151">
        <v>31250742</v>
      </c>
    </row>
    <row r="29" spans="1:28" ht="18.95" customHeight="1" thickBot="1" x14ac:dyDescent="0.2">
      <c r="A29" s="22"/>
      <c r="B29" s="211"/>
      <c r="C29" s="7"/>
      <c r="D29" s="57" t="s">
        <v>24</v>
      </c>
      <c r="E29" s="157">
        <v>3245</v>
      </c>
      <c r="F29" s="151">
        <v>608148</v>
      </c>
      <c r="G29" s="163">
        <v>870</v>
      </c>
      <c r="H29" s="161">
        <v>394345</v>
      </c>
      <c r="I29" s="157">
        <v>2102</v>
      </c>
      <c r="J29" s="151">
        <v>999881</v>
      </c>
      <c r="K29" s="160">
        <v>2456</v>
      </c>
      <c r="L29" s="161">
        <v>3275821</v>
      </c>
      <c r="M29" s="157">
        <v>16130</v>
      </c>
      <c r="N29" s="151">
        <v>2971330</v>
      </c>
      <c r="O29" s="160">
        <v>4520</v>
      </c>
      <c r="P29" s="161">
        <v>1199444</v>
      </c>
      <c r="Q29" s="157">
        <v>57643</v>
      </c>
      <c r="R29" s="151">
        <v>9851674</v>
      </c>
      <c r="S29" s="160">
        <v>30522</v>
      </c>
      <c r="T29" s="161">
        <v>2578321</v>
      </c>
      <c r="U29" s="157">
        <v>5942</v>
      </c>
      <c r="V29" s="151">
        <v>2290277</v>
      </c>
      <c r="W29" s="157">
        <v>8673</v>
      </c>
      <c r="X29" s="161">
        <v>1930305</v>
      </c>
      <c r="Y29" s="157">
        <v>132103</v>
      </c>
      <c r="Z29" s="151">
        <v>26099546</v>
      </c>
    </row>
    <row r="30" spans="1:28" ht="18.95" customHeight="1" thickBot="1" x14ac:dyDescent="0.2">
      <c r="A30" s="22" t="s">
        <v>29</v>
      </c>
      <c r="B30" s="211"/>
      <c r="C30" s="7"/>
      <c r="D30" s="60" t="s">
        <v>44</v>
      </c>
      <c r="E30" s="207">
        <v>58.4</v>
      </c>
      <c r="F30" s="208"/>
      <c r="G30" s="207">
        <v>80.3</v>
      </c>
      <c r="H30" s="208"/>
      <c r="I30" s="207">
        <v>157.5</v>
      </c>
      <c r="J30" s="208"/>
      <c r="K30" s="207">
        <v>69.5</v>
      </c>
      <c r="L30" s="208"/>
      <c r="M30" s="207">
        <v>46.4</v>
      </c>
      <c r="N30" s="208"/>
      <c r="O30" s="207">
        <v>110.8</v>
      </c>
      <c r="P30" s="208"/>
      <c r="Q30" s="207">
        <v>52.3</v>
      </c>
      <c r="R30" s="208"/>
      <c r="S30" s="207">
        <v>150.4</v>
      </c>
      <c r="T30" s="208"/>
      <c r="U30" s="207">
        <v>60.7</v>
      </c>
      <c r="V30" s="208"/>
      <c r="W30" s="207">
        <v>83.8</v>
      </c>
      <c r="X30" s="208"/>
      <c r="Y30" s="207">
        <v>81.5</v>
      </c>
      <c r="Z30" s="209"/>
    </row>
    <row r="31" spans="1:28" ht="18.95" customHeight="1" x14ac:dyDescent="0.15">
      <c r="A31" s="22"/>
      <c r="B31" s="211"/>
      <c r="C31" s="4" t="s">
        <v>45</v>
      </c>
      <c r="D31" s="176" t="s">
        <v>21</v>
      </c>
      <c r="E31" s="94">
        <f>E20-E27</f>
        <v>-733</v>
      </c>
      <c r="F31" s="95">
        <f t="shared" ref="F31:Z33" si="5">F20-F27</f>
        <v>-183026</v>
      </c>
      <c r="G31" s="96">
        <f t="shared" si="5"/>
        <v>503</v>
      </c>
      <c r="H31" s="97">
        <f t="shared" si="5"/>
        <v>205391</v>
      </c>
      <c r="I31" s="94">
        <f t="shared" si="5"/>
        <v>1219</v>
      </c>
      <c r="J31" s="95">
        <f t="shared" si="5"/>
        <v>340922</v>
      </c>
      <c r="K31" s="96">
        <f t="shared" si="5"/>
        <v>535</v>
      </c>
      <c r="L31" s="97">
        <f t="shared" si="5"/>
        <v>2065676</v>
      </c>
      <c r="M31" s="94">
        <f t="shared" si="5"/>
        <v>648.1279999999997</v>
      </c>
      <c r="N31" s="95">
        <f t="shared" si="5"/>
        <v>103999</v>
      </c>
      <c r="O31" s="96">
        <f t="shared" si="5"/>
        <v>-695</v>
      </c>
      <c r="P31" s="97">
        <f t="shared" si="5"/>
        <v>-260979</v>
      </c>
      <c r="Q31" s="94">
        <f t="shared" si="5"/>
        <v>-3846</v>
      </c>
      <c r="R31" s="95">
        <f t="shared" si="5"/>
        <v>-794790</v>
      </c>
      <c r="S31" s="96">
        <f t="shared" si="5"/>
        <v>5524</v>
      </c>
      <c r="T31" s="97">
        <f t="shared" si="5"/>
        <v>-1458858</v>
      </c>
      <c r="U31" s="94">
        <f t="shared" si="5"/>
        <v>1029</v>
      </c>
      <c r="V31" s="95">
        <f t="shared" si="5"/>
        <v>354860</v>
      </c>
      <c r="W31" s="96">
        <f t="shared" si="5"/>
        <v>85.256000000000313</v>
      </c>
      <c r="X31" s="97">
        <f t="shared" si="5"/>
        <v>399249</v>
      </c>
      <c r="Y31" s="94">
        <f t="shared" si="5"/>
        <v>4269.3840000000055</v>
      </c>
      <c r="Z31" s="95">
        <f t="shared" si="5"/>
        <v>772444</v>
      </c>
    </row>
    <row r="32" spans="1:28" ht="18.95" customHeight="1" x14ac:dyDescent="0.15">
      <c r="A32" s="22" t="s">
        <v>46</v>
      </c>
      <c r="B32" s="211"/>
      <c r="C32" s="7"/>
      <c r="D32" s="179" t="s">
        <v>22</v>
      </c>
      <c r="E32" s="98">
        <f t="shared" ref="E32:T33" si="6">E21-E28</f>
        <v>-69</v>
      </c>
      <c r="F32" s="99">
        <f t="shared" si="6"/>
        <v>10325</v>
      </c>
      <c r="G32" s="100">
        <f t="shared" si="6"/>
        <v>598</v>
      </c>
      <c r="H32" s="101">
        <f t="shared" si="6"/>
        <v>242317</v>
      </c>
      <c r="I32" s="98">
        <f t="shared" si="6"/>
        <v>-1197</v>
      </c>
      <c r="J32" s="99">
        <f t="shared" si="6"/>
        <v>-2759527</v>
      </c>
      <c r="K32" s="100">
        <f t="shared" si="6"/>
        <v>1234</v>
      </c>
      <c r="L32" s="101">
        <f t="shared" si="6"/>
        <v>11806762</v>
      </c>
      <c r="M32" s="98">
        <f t="shared" si="6"/>
        <v>-1802.8000000000002</v>
      </c>
      <c r="N32" s="99">
        <f t="shared" si="6"/>
        <v>29922</v>
      </c>
      <c r="O32" s="100">
        <f t="shared" si="6"/>
        <v>-445</v>
      </c>
      <c r="P32" s="101">
        <f t="shared" si="6"/>
        <v>-163371</v>
      </c>
      <c r="Q32" s="98">
        <f t="shared" si="6"/>
        <v>-837</v>
      </c>
      <c r="R32" s="99">
        <f t="shared" si="6"/>
        <v>-285314</v>
      </c>
      <c r="S32" s="100">
        <f t="shared" si="6"/>
        <v>7131</v>
      </c>
      <c r="T32" s="101">
        <f t="shared" si="6"/>
        <v>-1248614</v>
      </c>
      <c r="U32" s="98">
        <f t="shared" si="5"/>
        <v>1186</v>
      </c>
      <c r="V32" s="99">
        <f t="shared" si="5"/>
        <v>-95031</v>
      </c>
      <c r="W32" s="100">
        <f t="shared" si="5"/>
        <v>-529.82399999999961</v>
      </c>
      <c r="X32" s="101">
        <f t="shared" si="5"/>
        <v>175587</v>
      </c>
      <c r="Y32" s="98">
        <f t="shared" si="5"/>
        <v>5268.3760000000038</v>
      </c>
      <c r="Z32" s="99">
        <f t="shared" si="5"/>
        <v>7713056</v>
      </c>
    </row>
    <row r="33" spans="1:38" ht="18.95" customHeight="1" x14ac:dyDescent="0.15">
      <c r="A33" s="22"/>
      <c r="B33" s="211"/>
      <c r="C33" s="7"/>
      <c r="D33" s="179" t="s">
        <v>24</v>
      </c>
      <c r="E33" s="98">
        <f t="shared" si="6"/>
        <v>-902</v>
      </c>
      <c r="F33" s="99">
        <f t="shared" si="5"/>
        <v>-195773</v>
      </c>
      <c r="G33" s="100">
        <f t="shared" si="5"/>
        <v>616</v>
      </c>
      <c r="H33" s="101">
        <f t="shared" si="5"/>
        <v>240392</v>
      </c>
      <c r="I33" s="98">
        <f t="shared" si="5"/>
        <v>2346</v>
      </c>
      <c r="J33" s="99">
        <f t="shared" si="5"/>
        <v>4452683</v>
      </c>
      <c r="K33" s="100">
        <f t="shared" si="5"/>
        <v>3576</v>
      </c>
      <c r="L33" s="101">
        <f t="shared" si="5"/>
        <v>-2264783</v>
      </c>
      <c r="M33" s="98">
        <f t="shared" si="5"/>
        <v>1949.9200000000019</v>
      </c>
      <c r="N33" s="99">
        <f t="shared" si="5"/>
        <v>494191</v>
      </c>
      <c r="O33" s="100">
        <f t="shared" si="5"/>
        <v>423</v>
      </c>
      <c r="P33" s="101">
        <f t="shared" si="5"/>
        <v>122705</v>
      </c>
      <c r="Q33" s="98">
        <f t="shared" si="5"/>
        <v>2202</v>
      </c>
      <c r="R33" s="99">
        <f t="shared" si="5"/>
        <v>853801</v>
      </c>
      <c r="S33" s="100">
        <f t="shared" si="5"/>
        <v>-3115</v>
      </c>
      <c r="T33" s="101">
        <f t="shared" si="5"/>
        <v>-366827</v>
      </c>
      <c r="U33" s="98">
        <f t="shared" si="5"/>
        <v>374</v>
      </c>
      <c r="V33" s="99">
        <f t="shared" si="5"/>
        <v>-119979</v>
      </c>
      <c r="W33" s="100">
        <f t="shared" si="5"/>
        <v>-555.82899999999881</v>
      </c>
      <c r="X33" s="101">
        <f t="shared" si="5"/>
        <v>176656</v>
      </c>
      <c r="Y33" s="98">
        <f t="shared" si="5"/>
        <v>6914.0910000000149</v>
      </c>
      <c r="Z33" s="99">
        <f t="shared" si="5"/>
        <v>3393066</v>
      </c>
    </row>
    <row r="34" spans="1:38" ht="18.95" customHeight="1" thickBot="1" x14ac:dyDescent="0.2">
      <c r="A34" s="22" t="s">
        <v>47</v>
      </c>
      <c r="B34" s="211"/>
      <c r="C34" s="61"/>
      <c r="D34" s="28" t="s">
        <v>44</v>
      </c>
      <c r="E34" s="201">
        <f>+E23-E30</f>
        <v>-5.4123772940674328</v>
      </c>
      <c r="F34" s="200"/>
      <c r="G34" s="205">
        <f t="shared" ref="G34" si="7">+G23-G30</f>
        <v>3.7847913862718769</v>
      </c>
      <c r="H34" s="206"/>
      <c r="I34" s="201">
        <f t="shared" ref="I34" si="8">+I23-I30</f>
        <v>-78.037320143884898</v>
      </c>
      <c r="J34" s="200"/>
      <c r="K34" s="205">
        <f t="shared" ref="K34" si="9">+K23-K30</f>
        <v>-30.930702917771882</v>
      </c>
      <c r="L34" s="206"/>
      <c r="M34" s="201">
        <f t="shared" ref="M34" si="10">+M23-M30</f>
        <v>-3.8325328873136613</v>
      </c>
      <c r="N34" s="200"/>
      <c r="O34" s="205">
        <f t="shared" ref="O34" si="11">+O23-O30</f>
        <v>-22.240420797086784</v>
      </c>
      <c r="P34" s="206"/>
      <c r="Q34" s="201">
        <f t="shared" ref="Q34" si="12">+Q23-Q30</f>
        <v>-6.0672320160414372</v>
      </c>
      <c r="R34" s="200"/>
      <c r="S34" s="205">
        <f t="shared" ref="S34" si="13">+S23-S30</f>
        <v>41.395891560550211</v>
      </c>
      <c r="T34" s="206"/>
      <c r="U34" s="201">
        <f t="shared" ref="U34" si="14">+U23-U30</f>
        <v>10.048891703609883</v>
      </c>
      <c r="V34" s="200"/>
      <c r="W34" s="205">
        <f t="shared" ref="W34" si="15">+W23-W30</f>
        <v>6.7144908244510191</v>
      </c>
      <c r="X34" s="206"/>
      <c r="Y34" s="201">
        <f t="shared" ref="Y34" si="16">+Y23-Y30</f>
        <v>-1.4082500404651483</v>
      </c>
      <c r="Z34" s="200"/>
    </row>
    <row r="35" spans="1:38" ht="18.95" customHeight="1" x14ac:dyDescent="0.15">
      <c r="A35" s="22"/>
      <c r="B35" s="211"/>
      <c r="C35" s="7" t="s">
        <v>48</v>
      </c>
      <c r="D35" s="62" t="s">
        <v>21</v>
      </c>
      <c r="E35" s="63">
        <f t="shared" ref="E35:Z37" si="17">E20/E27*100</f>
        <v>64.708714492055847</v>
      </c>
      <c r="F35" s="64">
        <f t="shared" si="17"/>
        <v>47.553563701905851</v>
      </c>
      <c r="G35" s="65">
        <f t="shared" si="17"/>
        <v>172.06303724928367</v>
      </c>
      <c r="H35" s="66">
        <f t="shared" si="17"/>
        <v>194.82502308402584</v>
      </c>
      <c r="I35" s="63">
        <f t="shared" si="17"/>
        <v>135.96931248155798</v>
      </c>
      <c r="J35" s="64">
        <f t="shared" si="17"/>
        <v>105.56332768333279</v>
      </c>
      <c r="K35" s="65">
        <f t="shared" si="17"/>
        <v>129.36333699231614</v>
      </c>
      <c r="L35" s="66">
        <f t="shared" si="17"/>
        <v>184.53579052133944</v>
      </c>
      <c r="M35" s="63">
        <f t="shared" si="17"/>
        <v>109.84697660285627</v>
      </c>
      <c r="N35" s="64">
        <f t="shared" si="17"/>
        <v>107.77833041019869</v>
      </c>
      <c r="O35" s="65">
        <f t="shared" si="17"/>
        <v>86.111111111111114</v>
      </c>
      <c r="P35" s="66">
        <f t="shared" si="17"/>
        <v>84.428915861051792</v>
      </c>
      <c r="Q35" s="63">
        <f t="shared" si="17"/>
        <v>87.276697102024613</v>
      </c>
      <c r="R35" s="64">
        <f t="shared" si="17"/>
        <v>86.425777547325069</v>
      </c>
      <c r="S35" s="65">
        <f t="shared" si="17"/>
        <v>112.00582469409488</v>
      </c>
      <c r="T35" s="66">
        <f t="shared" si="17"/>
        <v>85.603979727562105</v>
      </c>
      <c r="U35" s="63">
        <f t="shared" si="17"/>
        <v>127.30891719745223</v>
      </c>
      <c r="V35" s="64">
        <f t="shared" si="17"/>
        <v>135.1344447458728</v>
      </c>
      <c r="W35" s="65">
        <f t="shared" si="17"/>
        <v>101.18230481209265</v>
      </c>
      <c r="X35" s="66">
        <f t="shared" si="17"/>
        <v>129.6668682854625</v>
      </c>
      <c r="Y35" s="63">
        <f t="shared" si="17"/>
        <v>103.99792489933515</v>
      </c>
      <c r="Z35" s="64">
        <f t="shared" si="17"/>
        <v>102.53302542190883</v>
      </c>
    </row>
    <row r="36" spans="1:38" ht="18.95" customHeight="1" x14ac:dyDescent="0.15">
      <c r="A36" s="22" t="s">
        <v>49</v>
      </c>
      <c r="B36" s="211"/>
      <c r="C36" s="7" t="s">
        <v>62</v>
      </c>
      <c r="D36" s="60" t="s">
        <v>22</v>
      </c>
      <c r="E36" s="67">
        <f t="shared" si="17"/>
        <v>94.288079470198667</v>
      </c>
      <c r="F36" s="68">
        <f t="shared" si="17"/>
        <v>110.44744404419799</v>
      </c>
      <c r="G36" s="69">
        <f t="shared" si="17"/>
        <v>185.42857142857144</v>
      </c>
      <c r="H36" s="70">
        <f t="shared" si="17"/>
        <v>207.10238322548707</v>
      </c>
      <c r="I36" s="67">
        <f t="shared" si="17"/>
        <v>67.277200656096227</v>
      </c>
      <c r="J36" s="68">
        <f t="shared" si="17"/>
        <v>62.295125645704175</v>
      </c>
      <c r="K36" s="69">
        <f t="shared" si="17"/>
        <v>216.19585687382298</v>
      </c>
      <c r="L36" s="70">
        <f t="shared" si="17"/>
        <v>702.99250061796863</v>
      </c>
      <c r="M36" s="67">
        <f t="shared" si="17"/>
        <v>81.908680381334662</v>
      </c>
      <c r="N36" s="68">
        <f t="shared" si="17"/>
        <v>101.94309678533789</v>
      </c>
      <c r="O36" s="69">
        <f t="shared" si="17"/>
        <v>90.901656103046406</v>
      </c>
      <c r="P36" s="70">
        <f t="shared" si="17"/>
        <v>90.25709959500746</v>
      </c>
      <c r="Q36" s="67">
        <f t="shared" si="17"/>
        <v>97.190426638917799</v>
      </c>
      <c r="R36" s="68">
        <f t="shared" si="17"/>
        <v>94.968532386036586</v>
      </c>
      <c r="S36" s="69">
        <f t="shared" si="17"/>
        <v>115.34703540299149</v>
      </c>
      <c r="T36" s="70">
        <f t="shared" si="17"/>
        <v>87.554929975587555</v>
      </c>
      <c r="U36" s="67">
        <f t="shared" si="17"/>
        <v>140.14895057549086</v>
      </c>
      <c r="V36" s="68">
        <f t="shared" si="17"/>
        <v>92.051645776284161</v>
      </c>
      <c r="W36" s="69">
        <f t="shared" si="17"/>
        <v>93.317053481331996</v>
      </c>
      <c r="X36" s="70">
        <f t="shared" si="17"/>
        <v>111.45418216237832</v>
      </c>
      <c r="Y36" s="67">
        <f t="shared" si="17"/>
        <v>104.85019241037728</v>
      </c>
      <c r="Z36" s="68">
        <f t="shared" si="17"/>
        <v>124.68119316974938</v>
      </c>
    </row>
    <row r="37" spans="1:38" ht="18.95" customHeight="1" thickBot="1" x14ac:dyDescent="0.2">
      <c r="A37" s="22"/>
      <c r="B37" s="212"/>
      <c r="C37" s="61"/>
      <c r="D37" s="47" t="s">
        <v>24</v>
      </c>
      <c r="E37" s="71">
        <f t="shared" si="17"/>
        <v>72.203389830508485</v>
      </c>
      <c r="F37" s="72">
        <f t="shared" si="17"/>
        <v>67.808329551359208</v>
      </c>
      <c r="G37" s="73">
        <f t="shared" si="17"/>
        <v>170.80459770114942</v>
      </c>
      <c r="H37" s="74">
        <f t="shared" si="17"/>
        <v>160.95981944743815</v>
      </c>
      <c r="I37" s="71">
        <f t="shared" si="17"/>
        <v>211.60799238820172</v>
      </c>
      <c r="J37" s="72">
        <f t="shared" si="17"/>
        <v>545.32129323389483</v>
      </c>
      <c r="K37" s="73">
        <f t="shared" si="17"/>
        <v>245.6026058631922</v>
      </c>
      <c r="L37" s="74">
        <f t="shared" si="17"/>
        <v>30.863652195892264</v>
      </c>
      <c r="M37" s="71">
        <f t="shared" si="17"/>
        <v>112.08877867327962</v>
      </c>
      <c r="N37" s="72">
        <f t="shared" si="17"/>
        <v>116.63197961855465</v>
      </c>
      <c r="O37" s="73">
        <f t="shared" si="17"/>
        <v>109.35840707964601</v>
      </c>
      <c r="P37" s="74">
        <f t="shared" si="17"/>
        <v>110.23015663924285</v>
      </c>
      <c r="Q37" s="71">
        <f t="shared" si="17"/>
        <v>103.82006488211925</v>
      </c>
      <c r="R37" s="72">
        <f t="shared" si="17"/>
        <v>108.66655758199065</v>
      </c>
      <c r="S37" s="73">
        <f t="shared" si="17"/>
        <v>89.794246772819605</v>
      </c>
      <c r="T37" s="74">
        <f t="shared" si="17"/>
        <v>85.772640412113148</v>
      </c>
      <c r="U37" s="71">
        <f t="shared" si="17"/>
        <v>106.29417704476607</v>
      </c>
      <c r="V37" s="72">
        <f t="shared" si="17"/>
        <v>94.761376025694716</v>
      </c>
      <c r="W37" s="73">
        <f t="shared" si="17"/>
        <v>93.591271762942469</v>
      </c>
      <c r="X37" s="74">
        <f t="shared" si="17"/>
        <v>109.15171436638251</v>
      </c>
      <c r="Y37" s="71">
        <f t="shared" si="17"/>
        <v>105.23386372754595</v>
      </c>
      <c r="Z37" s="72">
        <f t="shared" si="17"/>
        <v>113.00047901216365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02" t="s">
        <v>51</v>
      </c>
      <c r="C39" s="12" t="s">
        <v>43</v>
      </c>
      <c r="D39" s="175" t="s">
        <v>21</v>
      </c>
      <c r="E39" s="13">
        <f>+'(令和4年9月)'!E20</f>
        <v>1344</v>
      </c>
      <c r="F39" s="14">
        <f>+'(令和4年9月)'!F20</f>
        <v>165951</v>
      </c>
      <c r="G39" s="13">
        <f>+'(令和4年9月)'!G20</f>
        <v>1201</v>
      </c>
      <c r="H39" s="14">
        <f>+'(令和4年9月)'!H20</f>
        <v>421991</v>
      </c>
      <c r="I39" s="13">
        <f>+'(令和4年9月)'!I20</f>
        <v>4608</v>
      </c>
      <c r="J39" s="14">
        <f>+'(令和4年9月)'!J20</f>
        <v>6468945</v>
      </c>
      <c r="K39" s="13">
        <f>+'(令和4年9月)'!K20</f>
        <v>2357</v>
      </c>
      <c r="L39" s="14">
        <f>+'(令和4年9月)'!L20</f>
        <v>4509228</v>
      </c>
      <c r="M39" s="13">
        <f>+'(令和4年9月)'!M20</f>
        <v>7230.1279999999997</v>
      </c>
      <c r="N39" s="14">
        <f>+'(令和4年9月)'!N20</f>
        <v>1441034</v>
      </c>
      <c r="O39" s="13">
        <f>+'(令和4年9月)'!O20</f>
        <v>4309</v>
      </c>
      <c r="P39" s="14">
        <f>+'(令和4年9月)'!P20</f>
        <v>1415070</v>
      </c>
      <c r="Q39" s="13">
        <f>+'(令和4年9月)'!Q20</f>
        <v>26382</v>
      </c>
      <c r="R39" s="14">
        <f>+'(令和4年9月)'!R20</f>
        <v>5060352</v>
      </c>
      <c r="S39" s="25">
        <f>+'(令和4年9月)'!S20</f>
        <v>51535</v>
      </c>
      <c r="T39" s="26">
        <f>+'(令和4年9月)'!T20</f>
        <v>8674901</v>
      </c>
      <c r="U39" s="13">
        <f>+'(令和4年9月)'!U20</f>
        <v>4797</v>
      </c>
      <c r="V39" s="14">
        <f>+'(令和4年9月)'!V20</f>
        <v>1364866</v>
      </c>
      <c r="W39" s="13">
        <f>+'(令和4年9月)'!W20</f>
        <v>7296.2560000000003</v>
      </c>
      <c r="X39" s="14">
        <f>+'(令和4年9月)'!X20</f>
        <v>1745023</v>
      </c>
      <c r="Y39" s="55">
        <f>+'(令和4年8月)'!Y20</f>
        <v>110034.128</v>
      </c>
      <c r="Z39" s="56">
        <f>+'(令和4年8月)'!Z20</f>
        <v>26209248</v>
      </c>
    </row>
    <row r="40" spans="1:38" ht="18.95" customHeight="1" x14ac:dyDescent="0.15">
      <c r="A40" s="22"/>
      <c r="B40" s="203"/>
      <c r="C40" s="22"/>
      <c r="D40" s="180" t="s">
        <v>22</v>
      </c>
      <c r="E40" s="27">
        <f>+'(令和4年9月)'!E21</f>
        <v>1139</v>
      </c>
      <c r="F40" s="21">
        <f>+'(令和4年9月)'!F21</f>
        <v>109153</v>
      </c>
      <c r="G40" s="27">
        <f>+'(令和4年9月)'!G21</f>
        <v>1298</v>
      </c>
      <c r="H40" s="21">
        <f>+'(令和4年9月)'!H21</f>
        <v>468565</v>
      </c>
      <c r="I40" s="27">
        <f>+'(令和4年9月)'!I21</f>
        <v>2461</v>
      </c>
      <c r="J40" s="21">
        <f>+'(令和4年9月)'!J21</f>
        <v>4559227</v>
      </c>
      <c r="K40" s="27">
        <f>+'(令和4年9月)'!K21</f>
        <v>2296</v>
      </c>
      <c r="L40" s="21">
        <f>+'(令和4年9月)'!L21</f>
        <v>13764790</v>
      </c>
      <c r="M40" s="27">
        <f>+'(令和4年9月)'!M21</f>
        <v>8162.2</v>
      </c>
      <c r="N40" s="21">
        <f>+'(令和4年9月)'!N21</f>
        <v>1569835</v>
      </c>
      <c r="O40" s="27">
        <f>+'(令和4年9月)'!O21</f>
        <v>4446</v>
      </c>
      <c r="P40" s="21">
        <f>+'(令和4年9月)'!P21</f>
        <v>1513450</v>
      </c>
      <c r="Q40" s="27">
        <f>+'(令和4年9月)'!Q21</f>
        <v>28954</v>
      </c>
      <c r="R40" s="21">
        <f>+'(令和4年9月)'!R21</f>
        <v>5385278</v>
      </c>
      <c r="S40" s="25">
        <f>+'(令和4年9月)'!S21</f>
        <v>53596</v>
      </c>
      <c r="T40" s="26">
        <f>+'(令和4年9月)'!T21</f>
        <v>8784387</v>
      </c>
      <c r="U40" s="27">
        <f>+'(令和4年9月)'!U21</f>
        <v>4140</v>
      </c>
      <c r="V40" s="21">
        <f>+'(令和4年9月)'!V21</f>
        <v>1100575</v>
      </c>
      <c r="W40" s="27">
        <f>+'(令和4年9月)'!W21</f>
        <v>7398.1760000000004</v>
      </c>
      <c r="X40" s="21">
        <f>+'(令和4年9月)'!X21</f>
        <v>1708538</v>
      </c>
      <c r="Y40" s="58">
        <f>+'(令和4年8月)'!Y21</f>
        <v>106128.16</v>
      </c>
      <c r="Z40" s="59">
        <f>+'(令和4年8月)'!Z21</f>
        <v>25557495</v>
      </c>
    </row>
    <row r="41" spans="1:38" ht="18.95" customHeight="1" x14ac:dyDescent="0.15">
      <c r="A41" s="22" t="s">
        <v>52</v>
      </c>
      <c r="B41" s="203"/>
      <c r="C41" s="22"/>
      <c r="D41" s="180" t="s">
        <v>24</v>
      </c>
      <c r="E41" s="27">
        <f>+'(令和4年9月)'!E22</f>
        <v>2343</v>
      </c>
      <c r="F41" s="21">
        <f>+'(令和4年9月)'!F22</f>
        <v>412375</v>
      </c>
      <c r="G41" s="27">
        <f>+'(令和4年9月)'!G22</f>
        <v>1486</v>
      </c>
      <c r="H41" s="21">
        <f>+'(令和4年9月)'!H22</f>
        <v>634737</v>
      </c>
      <c r="I41" s="27">
        <f>+'(令和4年9月)'!I22</f>
        <v>4448</v>
      </c>
      <c r="J41" s="21">
        <f>+'(令和4年9月)'!J22</f>
        <v>5452564</v>
      </c>
      <c r="K41" s="27">
        <f>+'(令和4年9月)'!K22</f>
        <v>6032</v>
      </c>
      <c r="L41" s="21">
        <f>+'(令和4年9月)'!L22</f>
        <v>1011038</v>
      </c>
      <c r="M41" s="27">
        <f>+'(令和4年9月)'!M22</f>
        <v>18079.920000000002</v>
      </c>
      <c r="N41" s="21">
        <f>+'(令和4年9月)'!N22</f>
        <v>3465521</v>
      </c>
      <c r="O41" s="27">
        <f>+'(令和4年9月)'!O22</f>
        <v>4943</v>
      </c>
      <c r="P41" s="21">
        <f>+'(令和4年9月)'!P22</f>
        <v>1322149</v>
      </c>
      <c r="Q41" s="27">
        <f>+'(令和4年9月)'!Q22</f>
        <v>59845</v>
      </c>
      <c r="R41" s="21">
        <f>+'(令和4年9月)'!R22</f>
        <v>10705475</v>
      </c>
      <c r="S41" s="25">
        <f>+'(令和4年9月)'!S22</f>
        <v>27407</v>
      </c>
      <c r="T41" s="26">
        <f>+'(令和4年9月)'!T22</f>
        <v>2211494</v>
      </c>
      <c r="U41" s="27">
        <f>+'(令和4年9月)'!U22</f>
        <v>6316</v>
      </c>
      <c r="V41" s="21">
        <f>+'(令和4年9月)'!V22</f>
        <v>2170298</v>
      </c>
      <c r="W41" s="27">
        <f>+'(令和4年9月)'!W22</f>
        <v>8117.1710000000012</v>
      </c>
      <c r="X41" s="21">
        <f>+'(令和4年9月)'!X22</f>
        <v>2106961</v>
      </c>
      <c r="Y41" s="58">
        <f>+'(令和4年8月)'!Y22</f>
        <v>141847.992</v>
      </c>
      <c r="Z41" s="59">
        <f>+'(令和4年8月)'!Z22</f>
        <v>37189049</v>
      </c>
    </row>
    <row r="42" spans="1:38" ht="18.95" customHeight="1" thickBot="1" x14ac:dyDescent="0.2">
      <c r="A42" s="22"/>
      <c r="B42" s="203"/>
      <c r="C42" s="22"/>
      <c r="D42" s="181" t="s">
        <v>44</v>
      </c>
      <c r="E42" s="199">
        <f>+(E39+E40)/(E41+'(令和4年8月)'!E41)*100</f>
        <v>56.18918307309346</v>
      </c>
      <c r="F42" s="200"/>
      <c r="G42" s="199">
        <f>+(G39+G40)/(G41+'(令和4年8月)'!G41)*100</f>
        <v>83.32777592530843</v>
      </c>
      <c r="H42" s="200"/>
      <c r="I42" s="199">
        <f>+(I39+I40)/(I41+'(令和4年8月)'!I41)*100</f>
        <v>105.76002393776183</v>
      </c>
      <c r="J42" s="200"/>
      <c r="K42" s="199">
        <f>+(K39+K40)/(K41+'(令和4年8月)'!K41)*100</f>
        <v>40.634005763688762</v>
      </c>
      <c r="L42" s="200"/>
      <c r="M42" s="199">
        <f>+(M39+M40)/(M41+'(令和4年8月)'!M41)*100</f>
        <v>43.78798509692664</v>
      </c>
      <c r="N42" s="200"/>
      <c r="O42" s="199">
        <f>+(O39+O40)/(O41+'(令和4年8月)'!O41)*100</f>
        <v>88.487972508591056</v>
      </c>
      <c r="P42" s="200"/>
      <c r="Q42" s="199">
        <f>+(Q39+Q40)/(Q41+'(令和4年8月)'!Q41)*100</f>
        <v>45.689185395577717</v>
      </c>
      <c r="R42" s="200"/>
      <c r="S42" s="199">
        <f>+(S39+S40)/(S41+'(令和4年8月)'!S41)*100</f>
        <v>181.45744515594524</v>
      </c>
      <c r="T42" s="200"/>
      <c r="U42" s="199">
        <f>+(U39+U40)/(U41+'(令和4年8月)'!U41)*100</f>
        <v>79.595653722835763</v>
      </c>
      <c r="V42" s="200"/>
      <c r="W42" s="199">
        <f>+(W39+W40)/(W41+'(令和4年8月)'!W41)*100</f>
        <v>91.376629226814387</v>
      </c>
      <c r="X42" s="200"/>
      <c r="Y42" s="199">
        <f>+(Y39+Y40)/(Y41+'(令和4年8月)'!Y41)*100</f>
        <v>77.258756795667793</v>
      </c>
      <c r="Z42" s="200"/>
    </row>
    <row r="43" spans="1:38" ht="18.95" customHeight="1" x14ac:dyDescent="0.15">
      <c r="A43" s="22"/>
      <c r="B43" s="203"/>
      <c r="C43" s="12" t="s">
        <v>45</v>
      </c>
      <c r="D43" s="175" t="s">
        <v>21</v>
      </c>
      <c r="E43" s="94">
        <f t="shared" ref="E43:Z46" si="18">E20-E39</f>
        <v>0</v>
      </c>
      <c r="F43" s="97">
        <f t="shared" si="18"/>
        <v>0</v>
      </c>
      <c r="G43" s="94">
        <f t="shared" si="18"/>
        <v>0</v>
      </c>
      <c r="H43" s="95">
        <f t="shared" si="18"/>
        <v>0</v>
      </c>
      <c r="I43" s="96">
        <f t="shared" si="18"/>
        <v>0</v>
      </c>
      <c r="J43" s="97">
        <f t="shared" si="18"/>
        <v>0</v>
      </c>
      <c r="K43" s="94">
        <f t="shared" si="18"/>
        <v>0</v>
      </c>
      <c r="L43" s="95">
        <f t="shared" si="18"/>
        <v>0</v>
      </c>
      <c r="M43" s="96">
        <f t="shared" si="18"/>
        <v>0</v>
      </c>
      <c r="N43" s="97">
        <f t="shared" si="18"/>
        <v>0</v>
      </c>
      <c r="O43" s="94">
        <f t="shared" si="18"/>
        <v>0</v>
      </c>
      <c r="P43" s="95">
        <f t="shared" si="18"/>
        <v>0</v>
      </c>
      <c r="Q43" s="96">
        <f t="shared" si="18"/>
        <v>0</v>
      </c>
      <c r="R43" s="97">
        <f t="shared" si="18"/>
        <v>0</v>
      </c>
      <c r="S43" s="94">
        <f t="shared" si="18"/>
        <v>0</v>
      </c>
      <c r="T43" s="95">
        <f t="shared" si="18"/>
        <v>0</v>
      </c>
      <c r="U43" s="96">
        <f t="shared" si="18"/>
        <v>0</v>
      </c>
      <c r="V43" s="97">
        <f t="shared" si="18"/>
        <v>0</v>
      </c>
      <c r="W43" s="94">
        <f t="shared" si="18"/>
        <v>0</v>
      </c>
      <c r="X43" s="95">
        <f t="shared" si="18"/>
        <v>0</v>
      </c>
      <c r="Y43" s="94">
        <f t="shared" si="18"/>
        <v>1025.2560000000085</v>
      </c>
      <c r="Z43" s="95">
        <f t="shared" si="18"/>
        <v>5058113</v>
      </c>
    </row>
    <row r="44" spans="1:38" ht="18.95" customHeight="1" x14ac:dyDescent="0.15">
      <c r="A44" s="22"/>
      <c r="B44" s="203"/>
      <c r="C44" s="22"/>
      <c r="D44" s="180" t="s">
        <v>22</v>
      </c>
      <c r="E44" s="98">
        <f t="shared" si="18"/>
        <v>0</v>
      </c>
      <c r="F44" s="101">
        <f t="shared" si="18"/>
        <v>0</v>
      </c>
      <c r="G44" s="98">
        <f t="shared" si="18"/>
        <v>0</v>
      </c>
      <c r="H44" s="99">
        <f t="shared" si="18"/>
        <v>0</v>
      </c>
      <c r="I44" s="100">
        <f t="shared" si="18"/>
        <v>0</v>
      </c>
      <c r="J44" s="101">
        <f t="shared" si="18"/>
        <v>0</v>
      </c>
      <c r="K44" s="98">
        <f t="shared" si="18"/>
        <v>0</v>
      </c>
      <c r="L44" s="99">
        <f t="shared" si="18"/>
        <v>0</v>
      </c>
      <c r="M44" s="100">
        <f t="shared" si="18"/>
        <v>0</v>
      </c>
      <c r="N44" s="101">
        <f t="shared" si="18"/>
        <v>0</v>
      </c>
      <c r="O44" s="98">
        <f t="shared" si="18"/>
        <v>0</v>
      </c>
      <c r="P44" s="99">
        <f t="shared" si="18"/>
        <v>0</v>
      </c>
      <c r="Q44" s="100">
        <f t="shared" si="18"/>
        <v>0</v>
      </c>
      <c r="R44" s="101">
        <f t="shared" si="18"/>
        <v>0</v>
      </c>
      <c r="S44" s="98">
        <f t="shared" si="18"/>
        <v>0</v>
      </c>
      <c r="T44" s="99">
        <f t="shared" si="18"/>
        <v>0</v>
      </c>
      <c r="U44" s="100">
        <f t="shared" si="18"/>
        <v>0</v>
      </c>
      <c r="V44" s="101">
        <f t="shared" si="18"/>
        <v>0</v>
      </c>
      <c r="W44" s="98">
        <f t="shared" si="18"/>
        <v>0</v>
      </c>
      <c r="X44" s="99">
        <f t="shared" si="18"/>
        <v>0</v>
      </c>
      <c r="Y44" s="98">
        <f t="shared" si="18"/>
        <v>7762.2160000000003</v>
      </c>
      <c r="Z44" s="99">
        <f t="shared" si="18"/>
        <v>13406303</v>
      </c>
    </row>
    <row r="45" spans="1:38" ht="18.95" customHeight="1" x14ac:dyDescent="0.15">
      <c r="A45" s="22"/>
      <c r="B45" s="203"/>
      <c r="C45" s="22"/>
      <c r="D45" s="180" t="s">
        <v>24</v>
      </c>
      <c r="E45" s="98">
        <f t="shared" si="18"/>
        <v>0</v>
      </c>
      <c r="F45" s="101">
        <f t="shared" si="18"/>
        <v>0</v>
      </c>
      <c r="G45" s="98">
        <f t="shared" si="18"/>
        <v>0</v>
      </c>
      <c r="H45" s="99">
        <f t="shared" si="18"/>
        <v>0</v>
      </c>
      <c r="I45" s="100">
        <f t="shared" si="18"/>
        <v>0</v>
      </c>
      <c r="J45" s="101">
        <f t="shared" si="18"/>
        <v>0</v>
      </c>
      <c r="K45" s="98">
        <f t="shared" si="18"/>
        <v>0</v>
      </c>
      <c r="L45" s="99">
        <f t="shared" si="18"/>
        <v>0</v>
      </c>
      <c r="M45" s="100">
        <f t="shared" si="18"/>
        <v>0</v>
      </c>
      <c r="N45" s="101">
        <f t="shared" si="18"/>
        <v>0</v>
      </c>
      <c r="O45" s="98">
        <f t="shared" si="18"/>
        <v>0</v>
      </c>
      <c r="P45" s="99">
        <f t="shared" si="18"/>
        <v>0</v>
      </c>
      <c r="Q45" s="100">
        <f t="shared" si="18"/>
        <v>0</v>
      </c>
      <c r="R45" s="101">
        <f t="shared" si="18"/>
        <v>0</v>
      </c>
      <c r="S45" s="98">
        <f t="shared" si="18"/>
        <v>0</v>
      </c>
      <c r="T45" s="99">
        <f t="shared" si="18"/>
        <v>0</v>
      </c>
      <c r="U45" s="100">
        <f t="shared" si="18"/>
        <v>0</v>
      </c>
      <c r="V45" s="101">
        <f t="shared" si="18"/>
        <v>0</v>
      </c>
      <c r="W45" s="98">
        <f t="shared" si="18"/>
        <v>0</v>
      </c>
      <c r="X45" s="99">
        <f t="shared" si="18"/>
        <v>0</v>
      </c>
      <c r="Y45" s="98">
        <f t="shared" si="18"/>
        <v>-2830.9009999999835</v>
      </c>
      <c r="Z45" s="99">
        <f t="shared" si="18"/>
        <v>-7696437</v>
      </c>
    </row>
    <row r="46" spans="1:38" ht="18.95" customHeight="1" thickBot="1" x14ac:dyDescent="0.2">
      <c r="A46" s="22"/>
      <c r="B46" s="203"/>
      <c r="C46" s="46"/>
      <c r="D46" s="181" t="s">
        <v>44</v>
      </c>
      <c r="E46" s="199">
        <f>E23-E42</f>
        <v>-3.2015603671608943</v>
      </c>
      <c r="F46" s="200"/>
      <c r="G46" s="199">
        <f>G23-G42</f>
        <v>0.7570154609634443</v>
      </c>
      <c r="H46" s="200"/>
      <c r="I46" s="199">
        <f>I23-I42</f>
        <v>-26.297344081646727</v>
      </c>
      <c r="J46" s="200"/>
      <c r="K46" s="199">
        <f>K23-K42</f>
        <v>-2.0647086814606439</v>
      </c>
      <c r="L46" s="200"/>
      <c r="M46" s="199">
        <f>M23-M42</f>
        <v>-1.2205179842403027</v>
      </c>
      <c r="N46" s="200"/>
      <c r="O46" s="199">
        <f t="shared" si="18"/>
        <v>7.1606694322156272E-2</v>
      </c>
      <c r="P46" s="200"/>
      <c r="Q46" s="199">
        <f t="shared" si="18"/>
        <v>0.54358258838084339</v>
      </c>
      <c r="R46" s="200"/>
      <c r="S46" s="199">
        <f t="shared" si="18"/>
        <v>10.33844640460498</v>
      </c>
      <c r="T46" s="200"/>
      <c r="U46" s="199">
        <f t="shared" si="18"/>
        <v>-8.8467620192258778</v>
      </c>
      <c r="V46" s="200"/>
      <c r="W46" s="199">
        <f t="shared" si="18"/>
        <v>-0.86213840236337091</v>
      </c>
      <c r="X46" s="200"/>
      <c r="Y46" s="199">
        <f t="shared" si="18"/>
        <v>2.8329931638670587</v>
      </c>
      <c r="Z46" s="200"/>
      <c r="AA46" s="197"/>
      <c r="AB46" s="198"/>
      <c r="AC46" s="197"/>
      <c r="AD46" s="198"/>
      <c r="AE46" s="197"/>
      <c r="AF46" s="198"/>
      <c r="AG46" s="184"/>
      <c r="AH46" s="185"/>
      <c r="AI46" s="184"/>
      <c r="AJ46" s="185"/>
      <c r="AK46" s="184"/>
      <c r="AL46" s="185"/>
    </row>
    <row r="47" spans="1:38" ht="18.95" customHeight="1" x14ac:dyDescent="0.15">
      <c r="A47" s="22"/>
      <c r="B47" s="203"/>
      <c r="C47" s="22" t="s">
        <v>48</v>
      </c>
      <c r="D47" s="54" t="s">
        <v>21</v>
      </c>
      <c r="E47" s="75">
        <f t="shared" ref="E47:Z49" si="19">E20/E39*100</f>
        <v>100</v>
      </c>
      <c r="F47" s="76">
        <f t="shared" si="19"/>
        <v>100</v>
      </c>
      <c r="G47" s="75">
        <f t="shared" si="19"/>
        <v>100</v>
      </c>
      <c r="H47" s="77">
        <f t="shared" si="19"/>
        <v>100</v>
      </c>
      <c r="I47" s="78">
        <f t="shared" si="19"/>
        <v>100</v>
      </c>
      <c r="J47" s="76">
        <f t="shared" si="19"/>
        <v>100</v>
      </c>
      <c r="K47" s="75">
        <f t="shared" si="19"/>
        <v>100</v>
      </c>
      <c r="L47" s="77">
        <f t="shared" si="19"/>
        <v>100</v>
      </c>
      <c r="M47" s="78">
        <f t="shared" si="19"/>
        <v>100</v>
      </c>
      <c r="N47" s="76">
        <f t="shared" si="19"/>
        <v>100</v>
      </c>
      <c r="O47" s="75">
        <f t="shared" si="19"/>
        <v>100</v>
      </c>
      <c r="P47" s="77">
        <f t="shared" si="19"/>
        <v>100</v>
      </c>
      <c r="Q47" s="78">
        <f t="shared" si="19"/>
        <v>100</v>
      </c>
      <c r="R47" s="76">
        <f t="shared" si="19"/>
        <v>100</v>
      </c>
      <c r="S47" s="75">
        <f t="shared" si="19"/>
        <v>100</v>
      </c>
      <c r="T47" s="77">
        <f t="shared" si="19"/>
        <v>100</v>
      </c>
      <c r="U47" s="78">
        <f t="shared" si="19"/>
        <v>100</v>
      </c>
      <c r="V47" s="76">
        <f t="shared" si="19"/>
        <v>100</v>
      </c>
      <c r="W47" s="75">
        <f t="shared" si="19"/>
        <v>100</v>
      </c>
      <c r="X47" s="77">
        <f t="shared" si="19"/>
        <v>100</v>
      </c>
      <c r="Y47" s="75">
        <f t="shared" si="19"/>
        <v>100.93176182574919</v>
      </c>
      <c r="Z47" s="77">
        <f t="shared" si="19"/>
        <v>119.29896271728208</v>
      </c>
    </row>
    <row r="48" spans="1:38" ht="18.95" customHeight="1" x14ac:dyDescent="0.15">
      <c r="A48" s="22"/>
      <c r="B48" s="203"/>
      <c r="C48" s="22"/>
      <c r="D48" s="57" t="s">
        <v>22</v>
      </c>
      <c r="E48" s="67">
        <f t="shared" si="19"/>
        <v>100</v>
      </c>
      <c r="F48" s="70">
        <f t="shared" si="19"/>
        <v>100</v>
      </c>
      <c r="G48" s="67">
        <f t="shared" si="19"/>
        <v>100</v>
      </c>
      <c r="H48" s="68">
        <f t="shared" si="19"/>
        <v>100</v>
      </c>
      <c r="I48" s="69">
        <f t="shared" si="19"/>
        <v>100</v>
      </c>
      <c r="J48" s="70">
        <f t="shared" si="19"/>
        <v>100</v>
      </c>
      <c r="K48" s="67">
        <f t="shared" si="19"/>
        <v>100</v>
      </c>
      <c r="L48" s="68">
        <f t="shared" si="19"/>
        <v>100</v>
      </c>
      <c r="M48" s="69">
        <f t="shared" si="19"/>
        <v>100</v>
      </c>
      <c r="N48" s="70">
        <f t="shared" si="19"/>
        <v>100</v>
      </c>
      <c r="O48" s="67">
        <f t="shared" si="19"/>
        <v>100</v>
      </c>
      <c r="P48" s="68">
        <f t="shared" si="19"/>
        <v>100</v>
      </c>
      <c r="Q48" s="69">
        <f t="shared" si="19"/>
        <v>100</v>
      </c>
      <c r="R48" s="70">
        <f t="shared" si="19"/>
        <v>100</v>
      </c>
      <c r="S48" s="67">
        <f t="shared" si="19"/>
        <v>100</v>
      </c>
      <c r="T48" s="68">
        <f t="shared" si="19"/>
        <v>100</v>
      </c>
      <c r="U48" s="69">
        <f t="shared" si="19"/>
        <v>100</v>
      </c>
      <c r="V48" s="70">
        <f t="shared" si="19"/>
        <v>100</v>
      </c>
      <c r="W48" s="67">
        <f t="shared" si="19"/>
        <v>100</v>
      </c>
      <c r="X48" s="68">
        <f t="shared" si="19"/>
        <v>100</v>
      </c>
      <c r="Y48" s="67">
        <f t="shared" si="19"/>
        <v>107.3140022403102</v>
      </c>
      <c r="Z48" s="68">
        <f t="shared" si="19"/>
        <v>152.45546560803396</v>
      </c>
    </row>
    <row r="49" spans="1:26" ht="18.95" customHeight="1" thickBot="1" x14ac:dyDescent="0.2">
      <c r="A49" s="46"/>
      <c r="B49" s="204"/>
      <c r="C49" s="46"/>
      <c r="D49" s="47" t="s">
        <v>24</v>
      </c>
      <c r="E49" s="71">
        <f t="shared" si="19"/>
        <v>100</v>
      </c>
      <c r="F49" s="74">
        <f t="shared" si="19"/>
        <v>100</v>
      </c>
      <c r="G49" s="71">
        <f t="shared" si="19"/>
        <v>100</v>
      </c>
      <c r="H49" s="72">
        <f t="shared" si="19"/>
        <v>100</v>
      </c>
      <c r="I49" s="73">
        <f t="shared" si="19"/>
        <v>100</v>
      </c>
      <c r="J49" s="74">
        <f t="shared" si="19"/>
        <v>100</v>
      </c>
      <c r="K49" s="71">
        <f t="shared" si="19"/>
        <v>100</v>
      </c>
      <c r="L49" s="72">
        <f t="shared" si="19"/>
        <v>100</v>
      </c>
      <c r="M49" s="73">
        <f t="shared" si="19"/>
        <v>100</v>
      </c>
      <c r="N49" s="74">
        <f t="shared" si="19"/>
        <v>100</v>
      </c>
      <c r="O49" s="71">
        <f t="shared" si="19"/>
        <v>100</v>
      </c>
      <c r="P49" s="72">
        <f t="shared" si="19"/>
        <v>100</v>
      </c>
      <c r="Q49" s="73">
        <f t="shared" si="19"/>
        <v>100</v>
      </c>
      <c r="R49" s="74">
        <f t="shared" si="19"/>
        <v>100</v>
      </c>
      <c r="S49" s="71">
        <f t="shared" si="19"/>
        <v>100</v>
      </c>
      <c r="T49" s="72">
        <f t="shared" si="19"/>
        <v>100</v>
      </c>
      <c r="U49" s="73">
        <f t="shared" si="19"/>
        <v>100</v>
      </c>
      <c r="V49" s="74">
        <f t="shared" si="19"/>
        <v>100</v>
      </c>
      <c r="W49" s="71">
        <f t="shared" si="19"/>
        <v>100</v>
      </c>
      <c r="X49" s="72">
        <f t="shared" si="19"/>
        <v>100</v>
      </c>
      <c r="Y49" s="71">
        <f t="shared" si="19"/>
        <v>98.004271361134272</v>
      </c>
      <c r="Z49" s="72">
        <f t="shared" si="19"/>
        <v>79.304560866829377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9AB1-ECBE-485F-8506-FDDCBEEF882E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Y27" sqref="Y27:Z29"/>
    </sheetView>
  </sheetViews>
  <sheetFormatPr defaultRowHeight="13.5" x14ac:dyDescent="0.15"/>
  <cols>
    <col min="1" max="1" width="2.625" style="174" customWidth="1"/>
    <col min="2" max="2" width="3.125" style="174" customWidth="1"/>
    <col min="3" max="3" width="12.625" style="174" customWidth="1"/>
    <col min="4" max="4" width="7.25" style="174" customWidth="1"/>
    <col min="5" max="5" width="7.625" style="174" customWidth="1"/>
    <col min="6" max="6" width="10.125" style="174" customWidth="1"/>
    <col min="7" max="7" width="7.625" style="174" customWidth="1"/>
    <col min="8" max="8" width="10.125" style="174" customWidth="1"/>
    <col min="9" max="9" width="7.625" style="174" customWidth="1"/>
    <col min="10" max="10" width="10.125" style="174" customWidth="1"/>
    <col min="11" max="11" width="7.625" style="174" customWidth="1"/>
    <col min="12" max="12" width="10.125" style="174" customWidth="1"/>
    <col min="13" max="13" width="7.625" style="174" customWidth="1"/>
    <col min="14" max="14" width="10.125" style="174" customWidth="1"/>
    <col min="15" max="15" width="7.625" style="174" customWidth="1"/>
    <col min="16" max="16" width="10.125" style="174" customWidth="1"/>
    <col min="17" max="17" width="8.125" style="174" customWidth="1"/>
    <col min="18" max="18" width="11.125" style="174" customWidth="1"/>
    <col min="19" max="19" width="8.125" style="174" customWidth="1"/>
    <col min="20" max="20" width="11.125" style="174" customWidth="1"/>
    <col min="21" max="21" width="8.125" style="174" customWidth="1"/>
    <col min="22" max="22" width="11.125" style="174" customWidth="1"/>
    <col min="23" max="23" width="7.625" style="174" customWidth="1"/>
    <col min="24" max="24" width="10.5" style="174" bestFit="1" customWidth="1"/>
    <col min="25" max="25" width="8.625" style="174" customWidth="1"/>
    <col min="26" max="26" width="11.625" style="174" customWidth="1"/>
    <col min="27" max="16384" width="9" style="174"/>
  </cols>
  <sheetData>
    <row r="1" spans="1:26" ht="29.25" thickBot="1" x14ac:dyDescent="0.35">
      <c r="A1" s="233" t="s">
        <v>68</v>
      </c>
      <c r="B1" s="234"/>
      <c r="C1" s="234"/>
      <c r="D1" s="234"/>
      <c r="E1" s="235" t="s">
        <v>0</v>
      </c>
      <c r="F1" s="236"/>
      <c r="G1" s="236"/>
      <c r="H1" s="236"/>
      <c r="J1" s="237" t="s">
        <v>1</v>
      </c>
      <c r="K1" s="234"/>
      <c r="L1" s="1" t="s">
        <v>2</v>
      </c>
      <c r="M1" s="1" t="s">
        <v>3</v>
      </c>
      <c r="N1" s="1" t="s">
        <v>4</v>
      </c>
      <c r="O1" s="237" t="s">
        <v>5</v>
      </c>
      <c r="P1" s="234"/>
      <c r="Q1" s="234"/>
      <c r="R1" s="1"/>
      <c r="S1" s="1"/>
      <c r="T1" s="1"/>
      <c r="V1" s="1"/>
      <c r="W1" s="1"/>
      <c r="X1" s="173" t="s">
        <v>6</v>
      </c>
      <c r="Y1" s="1"/>
      <c r="Z1" s="1"/>
    </row>
    <row r="2" spans="1:26" x14ac:dyDescent="0.15">
      <c r="A2" s="4"/>
      <c r="B2" s="5"/>
      <c r="C2" s="5"/>
      <c r="D2" s="6"/>
      <c r="E2" s="238" t="s">
        <v>7</v>
      </c>
      <c r="F2" s="239"/>
      <c r="G2" s="226" t="s">
        <v>8</v>
      </c>
      <c r="H2" s="226"/>
      <c r="I2" s="224" t="s">
        <v>9</v>
      </c>
      <c r="J2" s="225"/>
      <c r="K2" s="226" t="s">
        <v>10</v>
      </c>
      <c r="L2" s="226"/>
      <c r="M2" s="224" t="s">
        <v>11</v>
      </c>
      <c r="N2" s="225"/>
      <c r="O2" s="226" t="s">
        <v>12</v>
      </c>
      <c r="P2" s="226"/>
      <c r="Q2" s="224" t="s">
        <v>13</v>
      </c>
      <c r="R2" s="225"/>
      <c r="S2" s="226" t="s">
        <v>14</v>
      </c>
      <c r="T2" s="226"/>
      <c r="U2" s="224" t="s">
        <v>15</v>
      </c>
      <c r="V2" s="225"/>
      <c r="W2" s="226" t="s">
        <v>16</v>
      </c>
      <c r="X2" s="226"/>
      <c r="Y2" s="227" t="s">
        <v>17</v>
      </c>
      <c r="Z2" s="228"/>
    </row>
    <row r="3" spans="1:26" ht="18.75" x14ac:dyDescent="0.2">
      <c r="A3" s="7"/>
      <c r="C3" s="231"/>
      <c r="D3" s="232"/>
      <c r="E3" s="221" t="s">
        <v>53</v>
      </c>
      <c r="F3" s="222"/>
      <c r="G3" s="223" t="s">
        <v>54</v>
      </c>
      <c r="H3" s="223"/>
      <c r="I3" s="221" t="s">
        <v>55</v>
      </c>
      <c r="J3" s="222"/>
      <c r="K3" s="223" t="s">
        <v>56</v>
      </c>
      <c r="L3" s="223"/>
      <c r="M3" s="221" t="s">
        <v>57</v>
      </c>
      <c r="N3" s="222"/>
      <c r="O3" s="223">
        <v>26</v>
      </c>
      <c r="P3" s="223"/>
      <c r="Q3" s="221" t="s">
        <v>58</v>
      </c>
      <c r="R3" s="222"/>
      <c r="S3" s="223" t="s">
        <v>59</v>
      </c>
      <c r="T3" s="223"/>
      <c r="U3" s="221" t="s">
        <v>60</v>
      </c>
      <c r="V3" s="222"/>
      <c r="W3" s="223">
        <v>40</v>
      </c>
      <c r="X3" s="223"/>
      <c r="Y3" s="229"/>
      <c r="Z3" s="230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71" t="s">
        <v>21</v>
      </c>
      <c r="E5" s="13">
        <v>850</v>
      </c>
      <c r="F5" s="14">
        <v>46576</v>
      </c>
      <c r="G5" s="15">
        <v>30</v>
      </c>
      <c r="H5" s="16">
        <v>5400</v>
      </c>
      <c r="I5" s="13">
        <v>1323</v>
      </c>
      <c r="J5" s="14">
        <v>3587313</v>
      </c>
      <c r="K5" s="17">
        <v>1288</v>
      </c>
      <c r="L5" s="18">
        <v>2522943</v>
      </c>
      <c r="M5" s="13">
        <v>511</v>
      </c>
      <c r="N5" s="79">
        <v>209537</v>
      </c>
      <c r="O5" s="19">
        <v>1082</v>
      </c>
      <c r="P5" s="18">
        <v>42197</v>
      </c>
      <c r="Q5" s="13">
        <v>13269</v>
      </c>
      <c r="R5" s="14">
        <v>2113277</v>
      </c>
      <c r="S5" s="19">
        <v>17848</v>
      </c>
      <c r="T5" s="18">
        <v>4532631</v>
      </c>
      <c r="U5" s="13">
        <v>2240</v>
      </c>
      <c r="V5" s="14">
        <v>786584</v>
      </c>
      <c r="W5" s="13">
        <v>239</v>
      </c>
      <c r="X5" s="18">
        <v>111976</v>
      </c>
      <c r="Y5" s="20">
        <f t="shared" ref="Y5:Z19" si="0">+W5+U5+S5+Q5+O5+M5+K5+I5+G5+E5</f>
        <v>38680</v>
      </c>
      <c r="Z5" s="21">
        <f t="shared" si="0"/>
        <v>13958434</v>
      </c>
    </row>
    <row r="6" spans="1:26" ht="18.95" customHeight="1" x14ac:dyDescent="0.15">
      <c r="A6" s="7"/>
      <c r="B6" s="22"/>
      <c r="C6" s="166"/>
      <c r="D6" s="169" t="s">
        <v>22</v>
      </c>
      <c r="E6" s="23">
        <v>795</v>
      </c>
      <c r="F6" s="24">
        <v>45053</v>
      </c>
      <c r="G6" s="25">
        <v>30</v>
      </c>
      <c r="H6" s="26">
        <v>5400</v>
      </c>
      <c r="I6" s="27">
        <v>1299</v>
      </c>
      <c r="J6" s="21">
        <v>3016037</v>
      </c>
      <c r="K6" s="25">
        <v>1333</v>
      </c>
      <c r="L6" s="26">
        <v>2615107</v>
      </c>
      <c r="M6" s="27">
        <v>485</v>
      </c>
      <c r="N6" s="80">
        <v>195258</v>
      </c>
      <c r="O6" s="25">
        <v>1168</v>
      </c>
      <c r="P6" s="26">
        <v>37026</v>
      </c>
      <c r="Q6" s="27">
        <v>11987</v>
      </c>
      <c r="R6" s="21">
        <v>1929132</v>
      </c>
      <c r="S6" s="25">
        <v>17788</v>
      </c>
      <c r="T6" s="26">
        <v>4454963</v>
      </c>
      <c r="U6" s="27">
        <v>2433</v>
      </c>
      <c r="V6" s="21">
        <v>1093278</v>
      </c>
      <c r="W6" s="27">
        <v>243</v>
      </c>
      <c r="X6" s="26">
        <v>112975</v>
      </c>
      <c r="Y6" s="20">
        <f t="shared" si="0"/>
        <v>37561</v>
      </c>
      <c r="Z6" s="21">
        <f t="shared" si="0"/>
        <v>13504229</v>
      </c>
    </row>
    <row r="7" spans="1:26" ht="18.95" customHeight="1" thickBot="1" x14ac:dyDescent="0.2">
      <c r="A7" s="7" t="s">
        <v>23</v>
      </c>
      <c r="B7" s="22"/>
      <c r="C7" s="167"/>
      <c r="D7" s="28" t="s">
        <v>24</v>
      </c>
      <c r="E7" s="23">
        <v>1658</v>
      </c>
      <c r="F7" s="36">
        <v>251055</v>
      </c>
      <c r="G7" s="29">
        <v>151</v>
      </c>
      <c r="H7" s="30">
        <v>74238</v>
      </c>
      <c r="I7" s="31">
        <v>1554</v>
      </c>
      <c r="J7" s="32">
        <v>3303093</v>
      </c>
      <c r="K7" s="81">
        <v>5018</v>
      </c>
      <c r="L7" s="30">
        <v>10109121</v>
      </c>
      <c r="M7" s="23">
        <v>1167.7</v>
      </c>
      <c r="N7" s="24">
        <v>277164</v>
      </c>
      <c r="O7" s="33">
        <v>2902</v>
      </c>
      <c r="P7" s="34">
        <v>567885</v>
      </c>
      <c r="Q7" s="23">
        <v>35266</v>
      </c>
      <c r="R7" s="24">
        <v>5413665</v>
      </c>
      <c r="S7" s="33">
        <v>24651</v>
      </c>
      <c r="T7" s="34">
        <v>1612811</v>
      </c>
      <c r="U7" s="23">
        <v>3226</v>
      </c>
      <c r="V7" s="24">
        <v>1686099</v>
      </c>
      <c r="W7" s="23">
        <v>1154</v>
      </c>
      <c r="X7" s="34">
        <v>300344</v>
      </c>
      <c r="Y7" s="31">
        <f t="shared" si="0"/>
        <v>76747.7</v>
      </c>
      <c r="Z7" s="24">
        <f t="shared" si="0"/>
        <v>23595475</v>
      </c>
    </row>
    <row r="8" spans="1:26" ht="18.95" customHeight="1" x14ac:dyDescent="0.15">
      <c r="A8" s="7"/>
      <c r="B8" s="22" t="s">
        <v>25</v>
      </c>
      <c r="C8" s="2" t="s">
        <v>26</v>
      </c>
      <c r="D8" s="171" t="s">
        <v>21</v>
      </c>
      <c r="E8" s="13">
        <v>172</v>
      </c>
      <c r="F8" s="14">
        <v>28795</v>
      </c>
      <c r="G8" s="15">
        <v>107</v>
      </c>
      <c r="H8" s="16">
        <v>66800</v>
      </c>
      <c r="I8" s="13">
        <v>69</v>
      </c>
      <c r="J8" s="14">
        <v>15049</v>
      </c>
      <c r="K8" s="17">
        <v>787</v>
      </c>
      <c r="L8" s="18">
        <v>14581</v>
      </c>
      <c r="M8" s="13">
        <v>5333</v>
      </c>
      <c r="N8" s="79">
        <v>478541</v>
      </c>
      <c r="O8" s="19">
        <v>0</v>
      </c>
      <c r="P8" s="18">
        <v>0</v>
      </c>
      <c r="Q8" s="13">
        <v>6734</v>
      </c>
      <c r="R8" s="14">
        <v>1249686</v>
      </c>
      <c r="S8" s="19">
        <v>34870</v>
      </c>
      <c r="T8" s="18">
        <v>4590396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49343</v>
      </c>
      <c r="Z8" s="14">
        <f t="shared" si="0"/>
        <v>6553768</v>
      </c>
    </row>
    <row r="9" spans="1:26" ht="18.95" customHeight="1" x14ac:dyDescent="0.15">
      <c r="A9" s="7" t="s">
        <v>27</v>
      </c>
      <c r="B9" s="22"/>
      <c r="C9" s="166"/>
      <c r="D9" s="169" t="s">
        <v>22</v>
      </c>
      <c r="E9" s="23">
        <v>165</v>
      </c>
      <c r="F9" s="24">
        <v>27064</v>
      </c>
      <c r="G9" s="25">
        <v>104</v>
      </c>
      <c r="H9" s="26">
        <v>63600</v>
      </c>
      <c r="I9" s="27">
        <v>64</v>
      </c>
      <c r="J9" s="21">
        <v>18037</v>
      </c>
      <c r="K9" s="25">
        <v>210</v>
      </c>
      <c r="L9" s="26">
        <v>3888</v>
      </c>
      <c r="M9" s="27">
        <v>4598</v>
      </c>
      <c r="N9" s="80">
        <v>556556</v>
      </c>
      <c r="O9" s="25">
        <v>0</v>
      </c>
      <c r="P9" s="26">
        <v>0</v>
      </c>
      <c r="Q9" s="27">
        <v>6871</v>
      </c>
      <c r="R9" s="21">
        <v>1194821</v>
      </c>
      <c r="S9" s="25">
        <v>35992</v>
      </c>
      <c r="T9" s="26">
        <v>4713792</v>
      </c>
      <c r="U9" s="27">
        <v>733</v>
      </c>
      <c r="V9" s="21">
        <v>63820</v>
      </c>
      <c r="W9" s="27">
        <v>18</v>
      </c>
      <c r="X9" s="26">
        <v>900</v>
      </c>
      <c r="Y9" s="20">
        <f t="shared" si="0"/>
        <v>48755</v>
      </c>
      <c r="Z9" s="21">
        <f t="shared" si="0"/>
        <v>6642478</v>
      </c>
    </row>
    <row r="10" spans="1:26" ht="18.95" customHeight="1" thickBot="1" x14ac:dyDescent="0.2">
      <c r="A10" s="7"/>
      <c r="B10" s="22"/>
      <c r="C10" s="167"/>
      <c r="D10" s="28" t="s">
        <v>24</v>
      </c>
      <c r="E10" s="35">
        <v>128</v>
      </c>
      <c r="F10" s="36">
        <v>19255</v>
      </c>
      <c r="G10" s="29">
        <v>225</v>
      </c>
      <c r="H10" s="30">
        <v>113600</v>
      </c>
      <c r="I10" s="37">
        <v>169</v>
      </c>
      <c r="J10" s="38">
        <v>31272</v>
      </c>
      <c r="K10" s="81">
        <v>776</v>
      </c>
      <c r="L10" s="30">
        <v>21204</v>
      </c>
      <c r="M10" s="35">
        <v>10222</v>
      </c>
      <c r="N10" s="36">
        <v>1971774</v>
      </c>
      <c r="O10" s="29">
        <v>0</v>
      </c>
      <c r="P10" s="30">
        <v>0</v>
      </c>
      <c r="Q10" s="35">
        <v>12190</v>
      </c>
      <c r="R10" s="36">
        <v>1574119</v>
      </c>
      <c r="S10" s="29">
        <v>4653</v>
      </c>
      <c r="T10" s="30">
        <v>669045</v>
      </c>
      <c r="U10" s="35">
        <v>1904</v>
      </c>
      <c r="V10" s="36">
        <v>136860</v>
      </c>
      <c r="W10" s="35">
        <v>15</v>
      </c>
      <c r="X10" s="30">
        <v>100</v>
      </c>
      <c r="Y10" s="37">
        <f t="shared" si="0"/>
        <v>30282</v>
      </c>
      <c r="Z10" s="36">
        <f t="shared" si="0"/>
        <v>4537229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48</v>
      </c>
      <c r="J11" s="14">
        <v>2957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2510</v>
      </c>
      <c r="R11" s="14">
        <v>683808</v>
      </c>
      <c r="S11" s="19">
        <v>0</v>
      </c>
      <c r="T11" s="18">
        <v>0</v>
      </c>
      <c r="U11" s="13">
        <v>441</v>
      </c>
      <c r="V11" s="14">
        <v>67129</v>
      </c>
      <c r="W11" s="13">
        <v>1</v>
      </c>
      <c r="X11" s="18">
        <v>460</v>
      </c>
      <c r="Y11" s="13">
        <f>+W11+U11+S11+Q11+O11+M11+K11+I11+G11+E11</f>
        <v>3090</v>
      </c>
      <c r="Z11" s="14">
        <f t="shared" si="0"/>
        <v>844354</v>
      </c>
    </row>
    <row r="12" spans="1:26" ht="18.95" customHeight="1" x14ac:dyDescent="0.15">
      <c r="A12" s="7"/>
      <c r="B12" s="7"/>
      <c r="C12" s="166"/>
      <c r="D12" s="170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15</v>
      </c>
      <c r="J12" s="21">
        <v>12562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2411</v>
      </c>
      <c r="R12" s="21">
        <v>650301</v>
      </c>
      <c r="S12" s="25">
        <v>0</v>
      </c>
      <c r="T12" s="26">
        <v>0</v>
      </c>
      <c r="U12" s="27">
        <v>17</v>
      </c>
      <c r="V12" s="21">
        <v>2709</v>
      </c>
      <c r="W12" s="27">
        <v>0</v>
      </c>
      <c r="X12" s="26">
        <v>0</v>
      </c>
      <c r="Y12" s="20">
        <f t="shared" ref="Y12:Y19" si="1">+W12+U12+S12+Q12+O12+M12+K12+I12+G12+E12</f>
        <v>2533</v>
      </c>
      <c r="Z12" s="21">
        <f t="shared" si="0"/>
        <v>755572</v>
      </c>
    </row>
    <row r="13" spans="1:26" ht="18.95" customHeight="1" thickBot="1" x14ac:dyDescent="0.2">
      <c r="A13" s="7"/>
      <c r="B13" s="7"/>
      <c r="C13" s="167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136</v>
      </c>
      <c r="J13" s="38">
        <v>24408</v>
      </c>
      <c r="K13" s="81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7656</v>
      </c>
      <c r="R13" s="36">
        <v>2017609</v>
      </c>
      <c r="S13" s="29">
        <v>2</v>
      </c>
      <c r="T13" s="30">
        <v>2250</v>
      </c>
      <c r="U13" s="35">
        <v>472</v>
      </c>
      <c r="V13" s="36">
        <v>70508</v>
      </c>
      <c r="W13" s="35">
        <v>5</v>
      </c>
      <c r="X13" s="30">
        <v>23210</v>
      </c>
      <c r="Y13" s="37">
        <f t="shared" si="1"/>
        <v>8532.1</v>
      </c>
      <c r="Z13" s="36">
        <f t="shared" si="0"/>
        <v>2359785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71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2344</v>
      </c>
      <c r="N14" s="79">
        <v>188564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2344</v>
      </c>
      <c r="Z14" s="14">
        <f t="shared" si="0"/>
        <v>188564</v>
      </c>
    </row>
    <row r="15" spans="1:26" ht="18.95" customHeight="1" x14ac:dyDescent="0.15">
      <c r="A15" s="7"/>
      <c r="B15" s="22"/>
      <c r="C15" s="166"/>
      <c r="D15" s="169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888</v>
      </c>
      <c r="N15" s="80">
        <v>107502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888</v>
      </c>
      <c r="Z15" s="24">
        <f t="shared" si="0"/>
        <v>107502</v>
      </c>
    </row>
    <row r="16" spans="1:26" ht="18.95" customHeight="1" thickBot="1" x14ac:dyDescent="0.2">
      <c r="A16" s="7" t="s">
        <v>34</v>
      </c>
      <c r="B16" s="22"/>
      <c r="C16" s="167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5944</v>
      </c>
      <c r="N16" s="36">
        <v>671405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5944</v>
      </c>
      <c r="Z16" s="36">
        <f t="shared" si="0"/>
        <v>671405</v>
      </c>
    </row>
    <row r="17" spans="1:28" ht="18.95" customHeight="1" x14ac:dyDescent="0.15">
      <c r="A17" s="7"/>
      <c r="B17" s="22"/>
      <c r="C17" s="2" t="s">
        <v>35</v>
      </c>
      <c r="D17" s="171" t="s">
        <v>21</v>
      </c>
      <c r="E17" s="13">
        <v>0</v>
      </c>
      <c r="F17" s="14">
        <v>0</v>
      </c>
      <c r="G17" s="19">
        <v>1089</v>
      </c>
      <c r="H17" s="18">
        <v>330956</v>
      </c>
      <c r="I17" s="13">
        <v>247</v>
      </c>
      <c r="J17" s="14">
        <v>121405</v>
      </c>
      <c r="K17" s="19">
        <v>94</v>
      </c>
      <c r="L17" s="18">
        <v>70840</v>
      </c>
      <c r="M17" s="13">
        <v>398.12799999999999</v>
      </c>
      <c r="N17" s="79">
        <v>86789</v>
      </c>
      <c r="O17" s="19">
        <v>3732</v>
      </c>
      <c r="P17" s="18">
        <v>1476092</v>
      </c>
      <c r="Q17" s="13">
        <v>3640</v>
      </c>
      <c r="R17" s="14">
        <v>1086415</v>
      </c>
      <c r="S17" s="19">
        <v>0</v>
      </c>
      <c r="T17" s="18">
        <v>0</v>
      </c>
      <c r="U17" s="13">
        <v>0</v>
      </c>
      <c r="V17" s="14">
        <v>0</v>
      </c>
      <c r="W17" s="13">
        <v>7377</v>
      </c>
      <c r="X17" s="18">
        <v>1491631</v>
      </c>
      <c r="Y17" s="41">
        <f t="shared" si="1"/>
        <v>16577.128000000001</v>
      </c>
      <c r="Z17" s="42">
        <f t="shared" si="0"/>
        <v>4664128</v>
      </c>
    </row>
    <row r="18" spans="1:28" ht="18.95" customHeight="1" x14ac:dyDescent="0.15">
      <c r="A18" s="7" t="s">
        <v>36</v>
      </c>
      <c r="B18" s="22"/>
      <c r="C18" s="166"/>
      <c r="D18" s="169" t="s">
        <v>22</v>
      </c>
      <c r="E18" s="27">
        <v>0</v>
      </c>
      <c r="F18" s="21">
        <v>0</v>
      </c>
      <c r="G18" s="25">
        <v>1022</v>
      </c>
      <c r="H18" s="26">
        <v>306223</v>
      </c>
      <c r="I18" s="27">
        <v>244</v>
      </c>
      <c r="J18" s="21">
        <v>128970</v>
      </c>
      <c r="K18" s="25">
        <v>74</v>
      </c>
      <c r="L18" s="26">
        <v>54130</v>
      </c>
      <c r="M18" s="27">
        <v>675.16</v>
      </c>
      <c r="N18" s="21">
        <v>175006</v>
      </c>
      <c r="O18" s="25">
        <v>3517</v>
      </c>
      <c r="P18" s="26">
        <v>1390920</v>
      </c>
      <c r="Q18" s="27">
        <v>3736</v>
      </c>
      <c r="R18" s="21">
        <v>1055259</v>
      </c>
      <c r="S18" s="25">
        <v>0</v>
      </c>
      <c r="T18" s="26">
        <v>0</v>
      </c>
      <c r="U18" s="27">
        <v>4</v>
      </c>
      <c r="V18" s="21">
        <v>880</v>
      </c>
      <c r="W18" s="27">
        <v>7119</v>
      </c>
      <c r="X18" s="26">
        <v>1436326</v>
      </c>
      <c r="Y18" s="23">
        <f t="shared" si="1"/>
        <v>16391.16</v>
      </c>
      <c r="Z18" s="24">
        <f t="shared" si="0"/>
        <v>4547714</v>
      </c>
    </row>
    <row r="19" spans="1:28" ht="18.95" customHeight="1" thickBot="1" x14ac:dyDescent="0.2">
      <c r="A19" s="7"/>
      <c r="B19" s="22"/>
      <c r="C19" s="167"/>
      <c r="D19" s="43" t="s">
        <v>24</v>
      </c>
      <c r="E19" s="23">
        <v>352</v>
      </c>
      <c r="F19" s="24">
        <v>85267</v>
      </c>
      <c r="G19" s="33">
        <v>1012</v>
      </c>
      <c r="H19" s="34">
        <v>298473</v>
      </c>
      <c r="I19" s="23">
        <v>442</v>
      </c>
      <c r="J19" s="24">
        <v>184073</v>
      </c>
      <c r="K19" s="82">
        <v>177</v>
      </c>
      <c r="L19" s="34">
        <v>136275</v>
      </c>
      <c r="M19" s="23">
        <v>1612.192</v>
      </c>
      <c r="N19" s="24">
        <v>647179</v>
      </c>
      <c r="O19" s="33">
        <v>2178</v>
      </c>
      <c r="P19" s="34">
        <v>852644</v>
      </c>
      <c r="Q19" s="23">
        <v>7305</v>
      </c>
      <c r="R19" s="24">
        <v>2025008</v>
      </c>
      <c r="S19" s="33">
        <v>162</v>
      </c>
      <c r="T19" s="34">
        <v>36874</v>
      </c>
      <c r="U19" s="23">
        <v>57</v>
      </c>
      <c r="V19" s="24">
        <v>12540</v>
      </c>
      <c r="W19" s="23">
        <v>7045</v>
      </c>
      <c r="X19" s="34">
        <v>1746822</v>
      </c>
      <c r="Y19" s="35">
        <f t="shared" si="1"/>
        <v>20342.191999999999</v>
      </c>
      <c r="Z19" s="36">
        <f t="shared" si="0"/>
        <v>6025155</v>
      </c>
    </row>
    <row r="20" spans="1:28" ht="18.95" customHeight="1" x14ac:dyDescent="0.15">
      <c r="A20" s="7"/>
      <c r="B20" s="22"/>
      <c r="C20" s="2" t="s">
        <v>17</v>
      </c>
      <c r="D20" s="171" t="s">
        <v>21</v>
      </c>
      <c r="E20" s="13">
        <f>E5+E8+E11+E14+E17</f>
        <v>1022</v>
      </c>
      <c r="F20" s="14">
        <f t="shared" ref="F20:X22" si="2">F5+F8+F11+F14+F17</f>
        <v>75371</v>
      </c>
      <c r="G20" s="19">
        <f>G5+G8+G11+G14+G17</f>
        <v>1301</v>
      </c>
      <c r="H20" s="18">
        <f t="shared" si="2"/>
        <v>478156</v>
      </c>
      <c r="I20" s="13">
        <f t="shared" si="2"/>
        <v>1687</v>
      </c>
      <c r="J20" s="14">
        <f t="shared" si="2"/>
        <v>3726724</v>
      </c>
      <c r="K20" s="19">
        <f t="shared" si="2"/>
        <v>2169</v>
      </c>
      <c r="L20" s="18">
        <f t="shared" si="2"/>
        <v>2608364</v>
      </c>
      <c r="M20" s="13">
        <f t="shared" si="2"/>
        <v>8601.1280000000006</v>
      </c>
      <c r="N20" s="14">
        <f t="shared" si="2"/>
        <v>978431</v>
      </c>
      <c r="O20" s="19">
        <f t="shared" si="2"/>
        <v>4814</v>
      </c>
      <c r="P20" s="18">
        <f t="shared" si="2"/>
        <v>1518289</v>
      </c>
      <c r="Q20" s="13">
        <f t="shared" si="2"/>
        <v>26153</v>
      </c>
      <c r="R20" s="14">
        <f t="shared" si="2"/>
        <v>5133186</v>
      </c>
      <c r="S20" s="19">
        <f t="shared" si="2"/>
        <v>52718</v>
      </c>
      <c r="T20" s="18">
        <f t="shared" si="2"/>
        <v>9123027</v>
      </c>
      <c r="U20" s="13">
        <f t="shared" si="2"/>
        <v>3934</v>
      </c>
      <c r="V20" s="14">
        <f t="shared" si="2"/>
        <v>962733</v>
      </c>
      <c r="W20" s="13">
        <f t="shared" si="2"/>
        <v>7635</v>
      </c>
      <c r="X20" s="18">
        <f t="shared" si="2"/>
        <v>1604967</v>
      </c>
      <c r="Y20" s="31">
        <f t="shared" ref="Y20:Z22" si="3">+Y17+Y14+Y11+Y8+Y5</f>
        <v>110034.128</v>
      </c>
      <c r="Z20" s="32">
        <f t="shared" si="3"/>
        <v>26209248</v>
      </c>
      <c r="AA20" s="3"/>
      <c r="AB20" s="3"/>
    </row>
    <row r="21" spans="1:28" ht="18.95" customHeight="1" x14ac:dyDescent="0.15">
      <c r="A21" s="7" t="s">
        <v>37</v>
      </c>
      <c r="B21" s="22"/>
      <c r="C21" s="166"/>
      <c r="D21" s="169" t="s">
        <v>22</v>
      </c>
      <c r="E21" s="27">
        <f t="shared" ref="E21:T22" si="4">E6+E9+E12+E15+E18</f>
        <v>960</v>
      </c>
      <c r="F21" s="21">
        <f t="shared" si="4"/>
        <v>72117</v>
      </c>
      <c r="G21" s="25">
        <f t="shared" si="4"/>
        <v>1231</v>
      </c>
      <c r="H21" s="26">
        <f t="shared" si="4"/>
        <v>450223</v>
      </c>
      <c r="I21" s="27">
        <f t="shared" si="4"/>
        <v>1622</v>
      </c>
      <c r="J21" s="21">
        <f t="shared" si="4"/>
        <v>3175606</v>
      </c>
      <c r="K21" s="25">
        <f t="shared" si="4"/>
        <v>1617</v>
      </c>
      <c r="L21" s="26">
        <f t="shared" si="4"/>
        <v>2673125</v>
      </c>
      <c r="M21" s="27">
        <f t="shared" si="4"/>
        <v>6661.16</v>
      </c>
      <c r="N21" s="21">
        <f t="shared" si="4"/>
        <v>1049322</v>
      </c>
      <c r="O21" s="25">
        <f t="shared" si="4"/>
        <v>4685</v>
      </c>
      <c r="P21" s="26">
        <f t="shared" si="4"/>
        <v>1427946</v>
      </c>
      <c r="Q21" s="27">
        <f t="shared" si="4"/>
        <v>25005</v>
      </c>
      <c r="R21" s="21">
        <f t="shared" si="4"/>
        <v>4829513</v>
      </c>
      <c r="S21" s="25">
        <f t="shared" si="4"/>
        <v>53780</v>
      </c>
      <c r="T21" s="26">
        <f t="shared" si="4"/>
        <v>9168755</v>
      </c>
      <c r="U21" s="27">
        <f t="shared" si="2"/>
        <v>3187</v>
      </c>
      <c r="V21" s="21">
        <f t="shared" si="2"/>
        <v>1160687</v>
      </c>
      <c r="W21" s="27">
        <f t="shared" si="2"/>
        <v>7380</v>
      </c>
      <c r="X21" s="26">
        <f t="shared" si="2"/>
        <v>1550201</v>
      </c>
      <c r="Y21" s="23">
        <f t="shared" si="3"/>
        <v>106128.16</v>
      </c>
      <c r="Z21" s="24">
        <f t="shared" si="3"/>
        <v>25557495</v>
      </c>
      <c r="AA21" s="3"/>
      <c r="AB21" s="3"/>
    </row>
    <row r="22" spans="1:28" ht="18.95" customHeight="1" thickBot="1" x14ac:dyDescent="0.2">
      <c r="A22" s="7"/>
      <c r="B22" s="22"/>
      <c r="C22" s="167"/>
      <c r="D22" s="43" t="s">
        <v>24</v>
      </c>
      <c r="E22" s="23">
        <f t="shared" si="4"/>
        <v>2138</v>
      </c>
      <c r="F22" s="24">
        <f t="shared" si="2"/>
        <v>355577</v>
      </c>
      <c r="G22" s="33">
        <f t="shared" si="2"/>
        <v>1583</v>
      </c>
      <c r="H22" s="34">
        <f t="shared" si="2"/>
        <v>681311</v>
      </c>
      <c r="I22" s="23">
        <f t="shared" si="2"/>
        <v>2301</v>
      </c>
      <c r="J22" s="24">
        <f t="shared" si="2"/>
        <v>3542846</v>
      </c>
      <c r="K22" s="33">
        <f t="shared" si="2"/>
        <v>5971</v>
      </c>
      <c r="L22" s="34">
        <f t="shared" si="2"/>
        <v>10266600</v>
      </c>
      <c r="M22" s="23">
        <f t="shared" si="2"/>
        <v>19011.992000000002</v>
      </c>
      <c r="N22" s="24">
        <f t="shared" si="2"/>
        <v>3594322</v>
      </c>
      <c r="O22" s="33">
        <f t="shared" si="2"/>
        <v>5080</v>
      </c>
      <c r="P22" s="34">
        <f t="shared" si="2"/>
        <v>1420529</v>
      </c>
      <c r="Q22" s="23">
        <f t="shared" si="2"/>
        <v>62417</v>
      </c>
      <c r="R22" s="24">
        <f t="shared" si="2"/>
        <v>11030401</v>
      </c>
      <c r="S22" s="33">
        <f t="shared" si="2"/>
        <v>29468</v>
      </c>
      <c r="T22" s="34">
        <f t="shared" si="2"/>
        <v>2320980</v>
      </c>
      <c r="U22" s="23">
        <f t="shared" si="2"/>
        <v>5659</v>
      </c>
      <c r="V22" s="24">
        <f t="shared" si="2"/>
        <v>1906007</v>
      </c>
      <c r="W22" s="23">
        <f t="shared" si="2"/>
        <v>8219</v>
      </c>
      <c r="X22" s="34">
        <f t="shared" si="2"/>
        <v>2070476</v>
      </c>
      <c r="Y22" s="23">
        <f t="shared" si="3"/>
        <v>141847.992</v>
      </c>
      <c r="Z22" s="24">
        <f t="shared" si="3"/>
        <v>37189049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17">
        <f>(E20+E21)/(E22+E41)*100</f>
        <v>47.033697199810156</v>
      </c>
      <c r="F23" s="218"/>
      <c r="G23" s="217">
        <f>(G20+G21)/(G22+G41)*100</f>
        <v>81.782945736434115</v>
      </c>
      <c r="H23" s="218"/>
      <c r="I23" s="217">
        <f>(I20+I21)/(I22+I41)*100</f>
        <v>72.933656601278372</v>
      </c>
      <c r="J23" s="218"/>
      <c r="K23" s="217">
        <f>(K20+K21)/(K22+K41)*100</f>
        <v>33.239683933274804</v>
      </c>
      <c r="L23" s="218"/>
      <c r="M23" s="217">
        <f>(M20+M21)/(M22+M41)*100</f>
        <v>42.296533733939143</v>
      </c>
      <c r="N23" s="218"/>
      <c r="O23" s="217">
        <f>(O20+O21)/(O22+O41)*100</f>
        <v>94.696441032798333</v>
      </c>
      <c r="P23" s="218"/>
      <c r="Q23" s="217">
        <f>(Q20+Q21)/(Q22+Q41)*100</f>
        <v>41.361188816842649</v>
      </c>
      <c r="R23" s="218"/>
      <c r="S23" s="217">
        <f>(S20+S21)/(S22+S41)*100</f>
        <v>177.50258341944732</v>
      </c>
      <c r="T23" s="218"/>
      <c r="U23" s="217">
        <f>(U20+U21)/(U22+U41)*100</f>
        <v>67.363541765206705</v>
      </c>
      <c r="V23" s="218"/>
      <c r="W23" s="217">
        <f>(W20+W21)/(W22+W41)*100</f>
        <v>92.782549589074961</v>
      </c>
      <c r="X23" s="218"/>
      <c r="Y23" s="217">
        <f>(Y20+Y21)/(Y22+Y41)*100</f>
        <v>77.258756795667793</v>
      </c>
      <c r="Z23" s="21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19">
        <f>F22/E22*1000</f>
        <v>166312.90926099158</v>
      </c>
      <c r="F24" s="220"/>
      <c r="G24" s="213">
        <f>H22/G22*1000</f>
        <v>430392.29311433987</v>
      </c>
      <c r="H24" s="214"/>
      <c r="I24" s="215">
        <f>J22/I22*1000</f>
        <v>1539698.3920034769</v>
      </c>
      <c r="J24" s="216"/>
      <c r="K24" s="213">
        <f>L22/K22*1000</f>
        <v>1719410.4840060291</v>
      </c>
      <c r="L24" s="214"/>
      <c r="M24" s="215">
        <f>N22/M22*1000</f>
        <v>189055.51822239353</v>
      </c>
      <c r="N24" s="216"/>
      <c r="O24" s="213">
        <f>P22/O22*1000</f>
        <v>279631.69291338586</v>
      </c>
      <c r="P24" s="214"/>
      <c r="Q24" s="215">
        <f>R22/Q22*1000</f>
        <v>176721.10162295526</v>
      </c>
      <c r="R24" s="216"/>
      <c r="S24" s="213">
        <f>T22/S22*1000</f>
        <v>78762.725668521787</v>
      </c>
      <c r="T24" s="214"/>
      <c r="U24" s="215">
        <f>V22/U22*1000</f>
        <v>336809.86039936385</v>
      </c>
      <c r="V24" s="216"/>
      <c r="W24" s="213">
        <f>X22/W22*1000</f>
        <v>251913.37145638154</v>
      </c>
      <c r="X24" s="214"/>
      <c r="Y24" s="215">
        <f>Z22/Y22*1000</f>
        <v>262175.36445633997</v>
      </c>
      <c r="Z24" s="21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1.5072472791860176</v>
      </c>
      <c r="F25" s="49"/>
      <c r="G25" s="50">
        <f>G22/Y22*100</f>
        <v>1.1159833690137821</v>
      </c>
      <c r="H25" s="51"/>
      <c r="I25" s="48">
        <f>I22/Y22*100</f>
        <v>1.6221590221735391</v>
      </c>
      <c r="J25" s="49"/>
      <c r="K25" s="50">
        <f>K22/Y22*100</f>
        <v>4.2094356894385925</v>
      </c>
      <c r="L25" s="51"/>
      <c r="M25" s="48">
        <f>M22/Y22*100</f>
        <v>13.403074468618492</v>
      </c>
      <c r="N25" s="49"/>
      <c r="O25" s="50">
        <f>O22/Y22*100</f>
        <v>3.5812984931080307</v>
      </c>
      <c r="P25" s="51"/>
      <c r="Q25" s="48">
        <f>Q22/Y22*100</f>
        <v>44.00273780400078</v>
      </c>
      <c r="R25" s="49"/>
      <c r="S25" s="50">
        <f>S22/Y22*100</f>
        <v>20.774351180099892</v>
      </c>
      <c r="T25" s="51"/>
      <c r="U25" s="48">
        <f>U22/Y22*100</f>
        <v>3.9894819237201471</v>
      </c>
      <c r="V25" s="49"/>
      <c r="W25" s="50">
        <f>W22/Y22*100</f>
        <v>5.7942307706407288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65"/>
      <c r="E26" s="52"/>
      <c r="F26" s="165"/>
      <c r="G26" s="52"/>
      <c r="H26" s="165"/>
      <c r="I26" s="52"/>
      <c r="J26" s="165"/>
      <c r="K26" s="52"/>
      <c r="L26" s="165"/>
      <c r="M26" s="52"/>
      <c r="N26" s="165"/>
      <c r="O26" s="52"/>
      <c r="P26" s="165"/>
      <c r="Q26" s="52"/>
      <c r="R26" s="165"/>
      <c r="S26" s="52"/>
      <c r="T26" s="165"/>
      <c r="U26" s="52"/>
      <c r="V26" s="165"/>
      <c r="W26" s="52"/>
      <c r="X26" s="165"/>
      <c r="Y26" s="52"/>
      <c r="Z26" s="53"/>
    </row>
    <row r="27" spans="1:28" ht="18.95" customHeight="1" x14ac:dyDescent="0.15">
      <c r="A27" s="22"/>
      <c r="B27" s="210" t="s">
        <v>42</v>
      </c>
      <c r="C27" s="4" t="s">
        <v>43</v>
      </c>
      <c r="D27" s="54" t="s">
        <v>21</v>
      </c>
      <c r="E27" s="146">
        <v>1095</v>
      </c>
      <c r="F27" s="147">
        <v>85953</v>
      </c>
      <c r="G27" s="162">
        <v>558</v>
      </c>
      <c r="H27" s="148">
        <v>195977</v>
      </c>
      <c r="I27" s="146">
        <v>3291</v>
      </c>
      <c r="J27" s="147">
        <v>6489789</v>
      </c>
      <c r="K27" s="150">
        <v>1192</v>
      </c>
      <c r="L27" s="148">
        <v>2280063</v>
      </c>
      <c r="M27" s="146">
        <v>9724</v>
      </c>
      <c r="N27" s="147">
        <v>1457753</v>
      </c>
      <c r="O27" s="150">
        <v>4704</v>
      </c>
      <c r="P27" s="148">
        <v>1630911</v>
      </c>
      <c r="Q27" s="146">
        <v>27417</v>
      </c>
      <c r="R27" s="147">
        <v>5475124</v>
      </c>
      <c r="S27" s="150">
        <v>47809</v>
      </c>
      <c r="T27" s="148">
        <v>10844067</v>
      </c>
      <c r="U27" s="146">
        <v>2718</v>
      </c>
      <c r="V27" s="147">
        <v>677163</v>
      </c>
      <c r="W27" s="146">
        <v>7695</v>
      </c>
      <c r="X27" s="148">
        <v>1529566</v>
      </c>
      <c r="Y27" s="158">
        <v>106203</v>
      </c>
      <c r="Z27" s="159">
        <v>30666366</v>
      </c>
    </row>
    <row r="28" spans="1:28" ht="18.95" customHeight="1" x14ac:dyDescent="0.15">
      <c r="A28" s="22"/>
      <c r="B28" s="211"/>
      <c r="C28" s="7"/>
      <c r="D28" s="57" t="s">
        <v>22</v>
      </c>
      <c r="E28" s="154">
        <v>1250</v>
      </c>
      <c r="F28" s="155">
        <v>124091</v>
      </c>
      <c r="G28" s="152">
        <v>568</v>
      </c>
      <c r="H28" s="153">
        <v>187596</v>
      </c>
      <c r="I28" s="154">
        <v>3131</v>
      </c>
      <c r="J28" s="155">
        <v>6530300</v>
      </c>
      <c r="K28" s="156">
        <v>1014</v>
      </c>
      <c r="L28" s="153">
        <v>1889228</v>
      </c>
      <c r="M28" s="154">
        <v>7617</v>
      </c>
      <c r="N28" s="155">
        <v>1517529</v>
      </c>
      <c r="O28" s="156">
        <v>4629</v>
      </c>
      <c r="P28" s="153">
        <v>1599077</v>
      </c>
      <c r="Q28" s="154">
        <v>28554</v>
      </c>
      <c r="R28" s="155">
        <v>5619583</v>
      </c>
      <c r="S28" s="156">
        <v>46896</v>
      </c>
      <c r="T28" s="153">
        <v>11146204</v>
      </c>
      <c r="U28" s="154">
        <v>2769</v>
      </c>
      <c r="V28" s="155">
        <v>647991</v>
      </c>
      <c r="W28" s="154">
        <v>7956</v>
      </c>
      <c r="X28" s="153">
        <v>1588072</v>
      </c>
      <c r="Y28" s="157">
        <v>104384</v>
      </c>
      <c r="Z28" s="151">
        <v>30849671</v>
      </c>
    </row>
    <row r="29" spans="1:28" ht="18.95" customHeight="1" thickBot="1" x14ac:dyDescent="0.2">
      <c r="A29" s="22"/>
      <c r="B29" s="211"/>
      <c r="C29" s="7"/>
      <c r="D29" s="57" t="s">
        <v>24</v>
      </c>
      <c r="E29" s="157">
        <v>2376</v>
      </c>
      <c r="F29" s="151">
        <v>357999</v>
      </c>
      <c r="G29" s="163">
        <v>872</v>
      </c>
      <c r="H29" s="161">
        <v>403993</v>
      </c>
      <c r="I29" s="157">
        <v>2371</v>
      </c>
      <c r="J29" s="151">
        <v>2190612</v>
      </c>
      <c r="K29" s="160">
        <v>1696</v>
      </c>
      <c r="L29" s="161">
        <v>2790297</v>
      </c>
      <c r="M29" s="157">
        <v>19515</v>
      </c>
      <c r="N29" s="151">
        <v>3174208</v>
      </c>
      <c r="O29" s="160">
        <v>4407</v>
      </c>
      <c r="P29" s="161">
        <v>1200216</v>
      </c>
      <c r="Q29" s="157">
        <v>57206</v>
      </c>
      <c r="R29" s="151">
        <v>9667124</v>
      </c>
      <c r="S29" s="160">
        <v>30976</v>
      </c>
      <c r="T29" s="161">
        <v>2477563</v>
      </c>
      <c r="U29" s="157">
        <v>5128</v>
      </c>
      <c r="V29" s="151">
        <v>2475877</v>
      </c>
      <c r="W29" s="157">
        <v>9390</v>
      </c>
      <c r="X29" s="161">
        <v>2117482</v>
      </c>
      <c r="Y29" s="157">
        <v>133937</v>
      </c>
      <c r="Z29" s="151">
        <v>26855371</v>
      </c>
    </row>
    <row r="30" spans="1:28" ht="18.95" customHeight="1" thickBot="1" x14ac:dyDescent="0.2">
      <c r="A30" s="22" t="s">
        <v>29</v>
      </c>
      <c r="B30" s="211"/>
      <c r="C30" s="7"/>
      <c r="D30" s="60" t="s">
        <v>44</v>
      </c>
      <c r="E30" s="207">
        <v>39.9</v>
      </c>
      <c r="F30" s="208"/>
      <c r="G30" s="207">
        <v>63</v>
      </c>
      <c r="H30" s="208"/>
      <c r="I30" s="207">
        <v>107.6</v>
      </c>
      <c r="J30" s="208"/>
      <c r="K30" s="207">
        <v>66.5</v>
      </c>
      <c r="L30" s="208"/>
      <c r="M30" s="207">
        <v>54</v>
      </c>
      <c r="N30" s="208"/>
      <c r="O30" s="207">
        <v>108.8</v>
      </c>
      <c r="P30" s="208"/>
      <c r="Q30" s="207">
        <v>49.6</v>
      </c>
      <c r="R30" s="208"/>
      <c r="S30" s="207">
        <v>179</v>
      </c>
      <c r="T30" s="208"/>
      <c r="U30" s="207">
        <v>55</v>
      </c>
      <c r="V30" s="208"/>
      <c r="W30" s="207">
        <v>82.3</v>
      </c>
      <c r="X30" s="208"/>
      <c r="Y30" s="207">
        <v>86.8</v>
      </c>
      <c r="Z30" s="209"/>
    </row>
    <row r="31" spans="1:28" ht="18.95" customHeight="1" x14ac:dyDescent="0.15">
      <c r="A31" s="22"/>
      <c r="B31" s="211"/>
      <c r="C31" s="4" t="s">
        <v>45</v>
      </c>
      <c r="D31" s="171" t="s">
        <v>21</v>
      </c>
      <c r="E31" s="94">
        <f>E20-E27</f>
        <v>-73</v>
      </c>
      <c r="F31" s="95">
        <f t="shared" ref="F31:Z33" si="5">F20-F27</f>
        <v>-10582</v>
      </c>
      <c r="G31" s="96">
        <f t="shared" si="5"/>
        <v>743</v>
      </c>
      <c r="H31" s="97">
        <f t="shared" si="5"/>
        <v>282179</v>
      </c>
      <c r="I31" s="94">
        <f t="shared" si="5"/>
        <v>-1604</v>
      </c>
      <c r="J31" s="95">
        <f t="shared" si="5"/>
        <v>-2763065</v>
      </c>
      <c r="K31" s="96">
        <f t="shared" si="5"/>
        <v>977</v>
      </c>
      <c r="L31" s="97">
        <f t="shared" si="5"/>
        <v>328301</v>
      </c>
      <c r="M31" s="94">
        <f t="shared" si="5"/>
        <v>-1122.8719999999994</v>
      </c>
      <c r="N31" s="95">
        <f t="shared" si="5"/>
        <v>-479322</v>
      </c>
      <c r="O31" s="96">
        <f t="shared" si="5"/>
        <v>110</v>
      </c>
      <c r="P31" s="97">
        <f t="shared" si="5"/>
        <v>-112622</v>
      </c>
      <c r="Q31" s="94">
        <f t="shared" si="5"/>
        <v>-1264</v>
      </c>
      <c r="R31" s="95">
        <f t="shared" si="5"/>
        <v>-341938</v>
      </c>
      <c r="S31" s="96">
        <f t="shared" si="5"/>
        <v>4909</v>
      </c>
      <c r="T31" s="97">
        <f t="shared" si="5"/>
        <v>-1721040</v>
      </c>
      <c r="U31" s="94">
        <f t="shared" si="5"/>
        <v>1216</v>
      </c>
      <c r="V31" s="95">
        <f t="shared" si="5"/>
        <v>285570</v>
      </c>
      <c r="W31" s="96">
        <f t="shared" si="5"/>
        <v>-60</v>
      </c>
      <c r="X31" s="97">
        <f t="shared" si="5"/>
        <v>75401</v>
      </c>
      <c r="Y31" s="94">
        <f t="shared" si="5"/>
        <v>3831.127999999997</v>
      </c>
      <c r="Z31" s="95">
        <f t="shared" si="5"/>
        <v>-4457118</v>
      </c>
    </row>
    <row r="32" spans="1:28" ht="18.95" customHeight="1" x14ac:dyDescent="0.15">
      <c r="A32" s="22" t="s">
        <v>46</v>
      </c>
      <c r="B32" s="211"/>
      <c r="C32" s="7"/>
      <c r="D32" s="169" t="s">
        <v>22</v>
      </c>
      <c r="E32" s="98">
        <f t="shared" ref="E32:T33" si="6">E21-E28</f>
        <v>-290</v>
      </c>
      <c r="F32" s="99">
        <f t="shared" si="6"/>
        <v>-51974</v>
      </c>
      <c r="G32" s="100">
        <f t="shared" si="6"/>
        <v>663</v>
      </c>
      <c r="H32" s="101">
        <f t="shared" si="6"/>
        <v>262627</v>
      </c>
      <c r="I32" s="98">
        <f t="shared" si="6"/>
        <v>-1509</v>
      </c>
      <c r="J32" s="99">
        <f t="shared" si="6"/>
        <v>-3354694</v>
      </c>
      <c r="K32" s="100">
        <f t="shared" si="6"/>
        <v>603</v>
      </c>
      <c r="L32" s="101">
        <f t="shared" si="6"/>
        <v>783897</v>
      </c>
      <c r="M32" s="98">
        <f t="shared" si="6"/>
        <v>-955.84000000000015</v>
      </c>
      <c r="N32" s="99">
        <f t="shared" si="6"/>
        <v>-468207</v>
      </c>
      <c r="O32" s="100">
        <f t="shared" si="6"/>
        <v>56</v>
      </c>
      <c r="P32" s="101">
        <f t="shared" si="6"/>
        <v>-171131</v>
      </c>
      <c r="Q32" s="98">
        <f t="shared" si="6"/>
        <v>-3549</v>
      </c>
      <c r="R32" s="99">
        <f t="shared" si="6"/>
        <v>-790070</v>
      </c>
      <c r="S32" s="100">
        <f t="shared" si="6"/>
        <v>6884</v>
      </c>
      <c r="T32" s="101">
        <f t="shared" si="6"/>
        <v>-1977449</v>
      </c>
      <c r="U32" s="98">
        <f t="shared" si="5"/>
        <v>418</v>
      </c>
      <c r="V32" s="99">
        <f t="shared" si="5"/>
        <v>512696</v>
      </c>
      <c r="W32" s="100">
        <f t="shared" si="5"/>
        <v>-576</v>
      </c>
      <c r="X32" s="101">
        <f t="shared" si="5"/>
        <v>-37871</v>
      </c>
      <c r="Y32" s="98">
        <f t="shared" si="5"/>
        <v>1744.1600000000035</v>
      </c>
      <c r="Z32" s="99">
        <f t="shared" si="5"/>
        <v>-5292176</v>
      </c>
    </row>
    <row r="33" spans="1:38" ht="18.95" customHeight="1" x14ac:dyDescent="0.15">
      <c r="A33" s="22"/>
      <c r="B33" s="211"/>
      <c r="C33" s="7"/>
      <c r="D33" s="169" t="s">
        <v>24</v>
      </c>
      <c r="E33" s="98">
        <f t="shared" si="6"/>
        <v>-238</v>
      </c>
      <c r="F33" s="99">
        <f t="shared" si="5"/>
        <v>-2422</v>
      </c>
      <c r="G33" s="100">
        <f t="shared" si="5"/>
        <v>711</v>
      </c>
      <c r="H33" s="101">
        <f t="shared" si="5"/>
        <v>277318</v>
      </c>
      <c r="I33" s="98">
        <f t="shared" si="5"/>
        <v>-70</v>
      </c>
      <c r="J33" s="99">
        <f t="shared" si="5"/>
        <v>1352234</v>
      </c>
      <c r="K33" s="100">
        <f t="shared" si="5"/>
        <v>4275</v>
      </c>
      <c r="L33" s="101">
        <f t="shared" si="5"/>
        <v>7476303</v>
      </c>
      <c r="M33" s="98">
        <f t="shared" si="5"/>
        <v>-503.00799999999799</v>
      </c>
      <c r="N33" s="99">
        <f t="shared" si="5"/>
        <v>420114</v>
      </c>
      <c r="O33" s="100">
        <f t="shared" si="5"/>
        <v>673</v>
      </c>
      <c r="P33" s="101">
        <f t="shared" si="5"/>
        <v>220313</v>
      </c>
      <c r="Q33" s="98">
        <f t="shared" si="5"/>
        <v>5211</v>
      </c>
      <c r="R33" s="99">
        <f t="shared" si="5"/>
        <v>1363277</v>
      </c>
      <c r="S33" s="100">
        <f t="shared" si="5"/>
        <v>-1508</v>
      </c>
      <c r="T33" s="101">
        <f t="shared" si="5"/>
        <v>-156583</v>
      </c>
      <c r="U33" s="98">
        <f t="shared" si="5"/>
        <v>531</v>
      </c>
      <c r="V33" s="99">
        <f t="shared" si="5"/>
        <v>-569870</v>
      </c>
      <c r="W33" s="100">
        <f t="shared" si="5"/>
        <v>-1171</v>
      </c>
      <c r="X33" s="101">
        <f t="shared" si="5"/>
        <v>-47006</v>
      </c>
      <c r="Y33" s="98">
        <f t="shared" si="5"/>
        <v>7910.9919999999984</v>
      </c>
      <c r="Z33" s="99">
        <f t="shared" si="5"/>
        <v>10333678</v>
      </c>
    </row>
    <row r="34" spans="1:38" ht="18.95" customHeight="1" thickBot="1" x14ac:dyDescent="0.2">
      <c r="A34" s="22" t="s">
        <v>47</v>
      </c>
      <c r="B34" s="211"/>
      <c r="C34" s="61"/>
      <c r="D34" s="28" t="s">
        <v>44</v>
      </c>
      <c r="E34" s="201">
        <f>+E23-E30</f>
        <v>7.1336971998101575</v>
      </c>
      <c r="F34" s="200"/>
      <c r="G34" s="205">
        <f t="shared" ref="G34" si="7">+G23-G30</f>
        <v>18.782945736434115</v>
      </c>
      <c r="H34" s="206"/>
      <c r="I34" s="201">
        <f t="shared" ref="I34" si="8">+I23-I30</f>
        <v>-34.666343398721622</v>
      </c>
      <c r="J34" s="200"/>
      <c r="K34" s="205">
        <f t="shared" ref="K34" si="9">+K23-K30</f>
        <v>-33.260316066725196</v>
      </c>
      <c r="L34" s="206"/>
      <c r="M34" s="201">
        <f t="shared" ref="M34" si="10">+M23-M30</f>
        <v>-11.703466266060857</v>
      </c>
      <c r="N34" s="200"/>
      <c r="O34" s="205">
        <f t="shared" ref="O34" si="11">+O23-O30</f>
        <v>-14.103558967201664</v>
      </c>
      <c r="P34" s="206"/>
      <c r="Q34" s="201">
        <f t="shared" ref="Q34" si="12">+Q23-Q30</f>
        <v>-8.2388111831573525</v>
      </c>
      <c r="R34" s="200"/>
      <c r="S34" s="205">
        <f t="shared" ref="S34" si="13">+S23-S30</f>
        <v>-1.4974165805526809</v>
      </c>
      <c r="T34" s="206"/>
      <c r="U34" s="201">
        <f t="shared" ref="U34" si="14">+U23-U30</f>
        <v>12.363541765206705</v>
      </c>
      <c r="V34" s="200"/>
      <c r="W34" s="205">
        <f t="shared" ref="W34" si="15">+W23-W30</f>
        <v>10.482549589074964</v>
      </c>
      <c r="X34" s="206"/>
      <c r="Y34" s="201">
        <f t="shared" ref="Y34" si="16">+Y23-Y30</f>
        <v>-9.5412432043322042</v>
      </c>
      <c r="Z34" s="200"/>
    </row>
    <row r="35" spans="1:38" ht="18.95" customHeight="1" x14ac:dyDescent="0.15">
      <c r="A35" s="22"/>
      <c r="B35" s="211"/>
      <c r="C35" s="7" t="s">
        <v>48</v>
      </c>
      <c r="D35" s="62" t="s">
        <v>21</v>
      </c>
      <c r="E35" s="63">
        <f t="shared" ref="E35:Z37" si="17">E20/E27*100</f>
        <v>93.333333333333329</v>
      </c>
      <c r="F35" s="64">
        <f t="shared" si="17"/>
        <v>87.688620525170734</v>
      </c>
      <c r="G35" s="65">
        <f t="shared" si="17"/>
        <v>233.15412186379928</v>
      </c>
      <c r="H35" s="66">
        <f t="shared" si="17"/>
        <v>243.98577384080787</v>
      </c>
      <c r="I35" s="63">
        <f t="shared" si="17"/>
        <v>51.261014889091463</v>
      </c>
      <c r="J35" s="64">
        <f t="shared" si="17"/>
        <v>57.42442473861631</v>
      </c>
      <c r="K35" s="65">
        <f t="shared" si="17"/>
        <v>181.96308724832215</v>
      </c>
      <c r="L35" s="66">
        <f t="shared" si="17"/>
        <v>114.39876880594966</v>
      </c>
      <c r="M35" s="63">
        <f t="shared" si="17"/>
        <v>88.452570958453308</v>
      </c>
      <c r="N35" s="64">
        <f t="shared" si="17"/>
        <v>67.119121003352419</v>
      </c>
      <c r="O35" s="65">
        <f t="shared" si="17"/>
        <v>102.33843537414967</v>
      </c>
      <c r="P35" s="66">
        <f t="shared" si="17"/>
        <v>93.094534281760318</v>
      </c>
      <c r="Q35" s="63">
        <f t="shared" si="17"/>
        <v>95.389721705511178</v>
      </c>
      <c r="R35" s="64">
        <f t="shared" si="17"/>
        <v>93.754698523722936</v>
      </c>
      <c r="S35" s="65">
        <f t="shared" si="17"/>
        <v>110.26794118262251</v>
      </c>
      <c r="T35" s="66">
        <f t="shared" si="17"/>
        <v>84.129201710022627</v>
      </c>
      <c r="U35" s="63">
        <f t="shared" si="17"/>
        <v>144.73877851361294</v>
      </c>
      <c r="V35" s="64">
        <f t="shared" si="17"/>
        <v>142.17153034055318</v>
      </c>
      <c r="W35" s="65">
        <f t="shared" si="17"/>
        <v>99.220272904483437</v>
      </c>
      <c r="X35" s="66">
        <f t="shared" si="17"/>
        <v>104.92956825661659</v>
      </c>
      <c r="Y35" s="63">
        <f t="shared" si="17"/>
        <v>103.60736325715845</v>
      </c>
      <c r="Z35" s="64">
        <f t="shared" si="17"/>
        <v>85.465777066640371</v>
      </c>
    </row>
    <row r="36" spans="1:38" ht="18.95" customHeight="1" x14ac:dyDescent="0.15">
      <c r="A36" s="22" t="s">
        <v>49</v>
      </c>
      <c r="B36" s="211"/>
      <c r="C36" s="7" t="s">
        <v>62</v>
      </c>
      <c r="D36" s="60" t="s">
        <v>22</v>
      </c>
      <c r="E36" s="67">
        <f t="shared" si="17"/>
        <v>76.8</v>
      </c>
      <c r="F36" s="68">
        <f t="shared" si="17"/>
        <v>58.11622116027754</v>
      </c>
      <c r="G36" s="69">
        <f t="shared" si="17"/>
        <v>216.72535211267606</v>
      </c>
      <c r="H36" s="70">
        <f t="shared" si="17"/>
        <v>239.99605535299258</v>
      </c>
      <c r="I36" s="67">
        <f t="shared" si="17"/>
        <v>51.80453529223891</v>
      </c>
      <c r="J36" s="68">
        <f t="shared" si="17"/>
        <v>48.628791939114592</v>
      </c>
      <c r="K36" s="69">
        <f t="shared" si="17"/>
        <v>159.46745562130178</v>
      </c>
      <c r="L36" s="70">
        <f t="shared" si="17"/>
        <v>141.49298020143678</v>
      </c>
      <c r="M36" s="67">
        <f t="shared" si="17"/>
        <v>87.451227517395296</v>
      </c>
      <c r="N36" s="68">
        <f t="shared" si="17"/>
        <v>69.146751067030678</v>
      </c>
      <c r="O36" s="69">
        <f t="shared" si="17"/>
        <v>101.20976452797581</v>
      </c>
      <c r="P36" s="70">
        <f t="shared" si="17"/>
        <v>89.298138863857091</v>
      </c>
      <c r="Q36" s="67">
        <f t="shared" si="17"/>
        <v>87.570918260138683</v>
      </c>
      <c r="R36" s="68">
        <f t="shared" si="17"/>
        <v>85.940771761890517</v>
      </c>
      <c r="S36" s="69">
        <f t="shared" si="17"/>
        <v>114.6792903445923</v>
      </c>
      <c r="T36" s="70">
        <f t="shared" si="17"/>
        <v>82.258991491632486</v>
      </c>
      <c r="U36" s="67">
        <f t="shared" si="17"/>
        <v>115.09570241964609</v>
      </c>
      <c r="V36" s="68">
        <f t="shared" si="17"/>
        <v>179.1208519871418</v>
      </c>
      <c r="W36" s="69">
        <f t="shared" si="17"/>
        <v>92.76018099547511</v>
      </c>
      <c r="X36" s="70">
        <f t="shared" si="17"/>
        <v>97.615284445541519</v>
      </c>
      <c r="Y36" s="67">
        <f t="shared" si="17"/>
        <v>101.6709074187615</v>
      </c>
      <c r="Z36" s="68">
        <f t="shared" si="17"/>
        <v>82.8452757243343</v>
      </c>
    </row>
    <row r="37" spans="1:38" ht="18.95" customHeight="1" thickBot="1" x14ac:dyDescent="0.2">
      <c r="A37" s="22"/>
      <c r="B37" s="212"/>
      <c r="C37" s="61"/>
      <c r="D37" s="47" t="s">
        <v>24</v>
      </c>
      <c r="E37" s="71">
        <f t="shared" si="17"/>
        <v>89.983164983164983</v>
      </c>
      <c r="F37" s="72">
        <f t="shared" si="17"/>
        <v>99.323461797379323</v>
      </c>
      <c r="G37" s="73">
        <f t="shared" si="17"/>
        <v>181.53669724770643</v>
      </c>
      <c r="H37" s="74">
        <f t="shared" si="17"/>
        <v>168.64425868765053</v>
      </c>
      <c r="I37" s="71">
        <f t="shared" si="17"/>
        <v>97.047659215520881</v>
      </c>
      <c r="J37" s="72">
        <f t="shared" si="17"/>
        <v>161.72859456626733</v>
      </c>
      <c r="K37" s="73">
        <f t="shared" si="17"/>
        <v>352.06367924528303</v>
      </c>
      <c r="L37" s="74">
        <f t="shared" si="17"/>
        <v>367.93932688885809</v>
      </c>
      <c r="M37" s="71">
        <f t="shared" si="17"/>
        <v>97.422454522162454</v>
      </c>
      <c r="N37" s="72">
        <f t="shared" si="17"/>
        <v>113.23523852249129</v>
      </c>
      <c r="O37" s="73">
        <f t="shared" si="17"/>
        <v>115.27115951894713</v>
      </c>
      <c r="P37" s="74">
        <f t="shared" si="17"/>
        <v>118.3561125664047</v>
      </c>
      <c r="Q37" s="71">
        <f t="shared" si="17"/>
        <v>109.10918435129182</v>
      </c>
      <c r="R37" s="72">
        <f t="shared" si="17"/>
        <v>114.1021983373752</v>
      </c>
      <c r="S37" s="73">
        <f t="shared" si="17"/>
        <v>95.131714876033058</v>
      </c>
      <c r="T37" s="74">
        <f t="shared" si="17"/>
        <v>93.679958895091659</v>
      </c>
      <c r="U37" s="71">
        <f t="shared" si="17"/>
        <v>110.35491419656786</v>
      </c>
      <c r="V37" s="72">
        <f t="shared" si="17"/>
        <v>76.983105380436911</v>
      </c>
      <c r="W37" s="73">
        <f t="shared" si="17"/>
        <v>87.529286474973375</v>
      </c>
      <c r="X37" s="74">
        <f t="shared" si="17"/>
        <v>97.780099193287114</v>
      </c>
      <c r="Y37" s="71">
        <f t="shared" si="17"/>
        <v>105.90650231078791</v>
      </c>
      <c r="Z37" s="72">
        <f t="shared" si="17"/>
        <v>138.47899922886936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02" t="s">
        <v>51</v>
      </c>
      <c r="C39" s="12" t="s">
        <v>43</v>
      </c>
      <c r="D39" s="172" t="s">
        <v>21</v>
      </c>
      <c r="E39" s="13">
        <f>+'(令和4年7月)'!E20</f>
        <v>871</v>
      </c>
      <c r="F39" s="14">
        <f>+'(令和4年7月)'!F20</f>
        <v>71193</v>
      </c>
      <c r="G39" s="13">
        <f>+'(令和4年7月)'!G20</f>
        <v>1097</v>
      </c>
      <c r="H39" s="14">
        <f>+'(令和4年7月)'!H20</f>
        <v>415381</v>
      </c>
      <c r="I39" s="13">
        <f>+'(令和4年7月)'!I20</f>
        <v>2001</v>
      </c>
      <c r="J39" s="14">
        <f>+'(令和4年7月)'!J20</f>
        <v>4804508</v>
      </c>
      <c r="K39" s="13">
        <f>+'(令和4年7月)'!K20</f>
        <v>1679</v>
      </c>
      <c r="L39" s="14">
        <f>+'(令和4年7月)'!L20</f>
        <v>3260199</v>
      </c>
      <c r="M39" s="13">
        <f>+'(令和4年7月)'!M20</f>
        <v>9948.728000000001</v>
      </c>
      <c r="N39" s="14">
        <f>+'(令和4年7月)'!N20</f>
        <v>2050996</v>
      </c>
      <c r="O39" s="13">
        <f>+'(令和4年7月)'!O20</f>
        <v>4313</v>
      </c>
      <c r="P39" s="14">
        <f>+'(令和4年7月)'!P20</f>
        <v>1479010</v>
      </c>
      <c r="Q39" s="13">
        <f>+'(令和4年7月)'!Q20</f>
        <v>27388</v>
      </c>
      <c r="R39" s="14">
        <f>+'(令和4年7月)'!R20</f>
        <v>5400402</v>
      </c>
      <c r="S39" s="25">
        <f>+'(令和4年7月)'!S20</f>
        <v>55349</v>
      </c>
      <c r="T39" s="26">
        <f>+'(令和4年7月)'!T20</f>
        <v>327126188</v>
      </c>
      <c r="U39" s="13">
        <f>+'(令和4年7月)'!U20</f>
        <v>3088</v>
      </c>
      <c r="V39" s="14">
        <f>+'(令和4年7月)'!V20</f>
        <v>1087577</v>
      </c>
      <c r="W39" s="13">
        <f>+'(令和4年7月)'!W20</f>
        <v>6917</v>
      </c>
      <c r="X39" s="14">
        <f>+'(令和4年7月)'!X20</f>
        <v>1557010</v>
      </c>
      <c r="Y39" s="55">
        <f>+'(令和4年7月)'!Y20</f>
        <v>112651.728</v>
      </c>
      <c r="Z39" s="56">
        <f>+'(令和4年7月)'!Z20</f>
        <v>347252464</v>
      </c>
    </row>
    <row r="40" spans="1:38" ht="18.95" customHeight="1" x14ac:dyDescent="0.15">
      <c r="A40" s="22"/>
      <c r="B40" s="203"/>
      <c r="C40" s="22"/>
      <c r="D40" s="170" t="s">
        <v>22</v>
      </c>
      <c r="E40" s="27">
        <f>+'(令和4年7月)'!E21</f>
        <v>1120</v>
      </c>
      <c r="F40" s="21">
        <f>+'(令和4年7月)'!F21</f>
        <v>96488</v>
      </c>
      <c r="G40" s="27">
        <f>+'(令和4年7月)'!G21</f>
        <v>1168</v>
      </c>
      <c r="H40" s="21">
        <f>+'(令和4年7月)'!H21</f>
        <v>440004</v>
      </c>
      <c r="I40" s="27">
        <f>+'(令和4年7月)'!I21</f>
        <v>1891</v>
      </c>
      <c r="J40" s="21">
        <f>+'(令和4年7月)'!J21</f>
        <v>4590074</v>
      </c>
      <c r="K40" s="27">
        <f>+'(令和4年7月)'!K21</f>
        <v>1381</v>
      </c>
      <c r="L40" s="21">
        <f>+'(令和4年7月)'!L21</f>
        <v>2605099</v>
      </c>
      <c r="M40" s="27">
        <f>+'(令和4年7月)'!M21</f>
        <v>9528.4759999999987</v>
      </c>
      <c r="N40" s="21">
        <f>+'(令和4年7月)'!N21</f>
        <v>1866062</v>
      </c>
      <c r="O40" s="27">
        <f>+'(令和4年7月)'!O21</f>
        <v>4328</v>
      </c>
      <c r="P40" s="21">
        <f>+'(令和4年7月)'!P21</f>
        <v>1512242</v>
      </c>
      <c r="Q40" s="27">
        <f>+'(令和4年7月)'!Q21</f>
        <v>27872</v>
      </c>
      <c r="R40" s="21">
        <f>+'(令和4年7月)'!R21</f>
        <v>5429680</v>
      </c>
      <c r="S40" s="25">
        <f>+'(令和4年7月)'!S21</f>
        <v>54088</v>
      </c>
      <c r="T40" s="26">
        <f>+'(令和4年7月)'!T21</f>
        <v>327375801</v>
      </c>
      <c r="U40" s="27">
        <f>+'(令和4年7月)'!U21</f>
        <v>2860</v>
      </c>
      <c r="V40" s="21">
        <f>+'(令和4年7月)'!V21</f>
        <v>619607</v>
      </c>
      <c r="W40" s="27">
        <f>+'(令和4年7月)'!W21</f>
        <v>7407</v>
      </c>
      <c r="X40" s="21">
        <f>+'(令和4年7月)'!X21</f>
        <v>1588114</v>
      </c>
      <c r="Y40" s="58">
        <f>+'(令和4年7月)'!Y21</f>
        <v>111648.47600000001</v>
      </c>
      <c r="Z40" s="59">
        <f>+'(令和4年7月)'!Z21</f>
        <v>346126662</v>
      </c>
    </row>
    <row r="41" spans="1:38" ht="18.95" customHeight="1" x14ac:dyDescent="0.15">
      <c r="A41" s="22" t="s">
        <v>52</v>
      </c>
      <c r="B41" s="203"/>
      <c r="C41" s="22"/>
      <c r="D41" s="170" t="s">
        <v>24</v>
      </c>
      <c r="E41" s="27">
        <f>+'(令和4年7月)'!E22</f>
        <v>2076</v>
      </c>
      <c r="F41" s="21">
        <f>+'(令和4年7月)'!F22</f>
        <v>352323</v>
      </c>
      <c r="G41" s="27">
        <f>+'(令和4年7月)'!G22</f>
        <v>1513</v>
      </c>
      <c r="H41" s="21">
        <f>+'(令和4年7月)'!H22</f>
        <v>653378</v>
      </c>
      <c r="I41" s="27">
        <f>+'(令和4年7月)'!I22</f>
        <v>2236</v>
      </c>
      <c r="J41" s="21">
        <f>+'(令和4年7月)'!J22</f>
        <v>2991728</v>
      </c>
      <c r="K41" s="27">
        <f>+'(令和4年7月)'!K22</f>
        <v>5419</v>
      </c>
      <c r="L41" s="21">
        <f>+'(令和4年7月)'!L22</f>
        <v>10331361</v>
      </c>
      <c r="M41" s="27">
        <f>+'(令和4年7月)'!M22</f>
        <v>17072.024000000001</v>
      </c>
      <c r="N41" s="21">
        <f>+'(令和4年7月)'!N22</f>
        <v>3665213</v>
      </c>
      <c r="O41" s="27">
        <f>+'(令和4年7月)'!O22</f>
        <v>4951</v>
      </c>
      <c r="P41" s="21">
        <f>+'(令和4年7月)'!P22</f>
        <v>1330186</v>
      </c>
      <c r="Q41" s="27">
        <f>+'(令和4年7月)'!Q22</f>
        <v>61269</v>
      </c>
      <c r="R41" s="21">
        <f>+'(令和4年7月)'!R22</f>
        <v>10726728</v>
      </c>
      <c r="S41" s="25">
        <f>+'(令和4年7月)'!S22</f>
        <v>30530</v>
      </c>
      <c r="T41" s="26">
        <f>+'(令和4年7月)'!T22</f>
        <v>2366708</v>
      </c>
      <c r="U41" s="27">
        <f>+'(令和4年7月)'!U22</f>
        <v>4912</v>
      </c>
      <c r="V41" s="21">
        <f>+'(令和4年7月)'!V22</f>
        <v>2103961</v>
      </c>
      <c r="W41" s="27">
        <f>+'(令和4年7月)'!W22</f>
        <v>7964</v>
      </c>
      <c r="X41" s="21">
        <f>+'(令和4年7月)'!X22</f>
        <v>2015710</v>
      </c>
      <c r="Y41" s="58">
        <f>+'(令和4年7月)'!Y22</f>
        <v>137942.024</v>
      </c>
      <c r="Z41" s="59">
        <f>+'(令和4年7月)'!Z22</f>
        <v>36537296</v>
      </c>
    </row>
    <row r="42" spans="1:38" ht="18.95" customHeight="1" thickBot="1" x14ac:dyDescent="0.2">
      <c r="A42" s="22"/>
      <c r="B42" s="203"/>
      <c r="C42" s="22"/>
      <c r="D42" s="168" t="s">
        <v>44</v>
      </c>
      <c r="E42" s="199">
        <f>+(E39+E40)/(E41+'(令和4年7月)'!E41)*100</f>
        <v>45.25</v>
      </c>
      <c r="F42" s="200"/>
      <c r="G42" s="199">
        <f>+(G39+G40)/(G41+'(令和4年7月)'!G41)*100</f>
        <v>73.135292218275751</v>
      </c>
      <c r="H42" s="200"/>
      <c r="I42" s="199">
        <f>+(I39+I40)/(I41+'(令和4年7月)'!I41)*100</f>
        <v>89.22512608895002</v>
      </c>
      <c r="J42" s="200"/>
      <c r="K42" s="199">
        <f>+(K39+K40)/(K41+'(令和4年7月)'!K41)*100</f>
        <v>29.032258064516132</v>
      </c>
      <c r="L42" s="200"/>
      <c r="M42" s="199">
        <f>+(M39+M40)/(M41+'(令和4年7月)'!M41)*100</f>
        <v>57.74874007842147</v>
      </c>
      <c r="N42" s="200"/>
      <c r="O42" s="199">
        <f>+(O39+O40)/(O41+'(令和4年7月)'!O41)*100</f>
        <v>87.141992739007662</v>
      </c>
      <c r="P42" s="200"/>
      <c r="Q42" s="199">
        <f>+(Q39+Q40)/(Q41+'(令和4年7月)'!Q41)*100</f>
        <v>44.917699654541757</v>
      </c>
      <c r="R42" s="200"/>
      <c r="S42" s="199">
        <f>+(S39+S40)/(S41+'(令和4年7月)'!S41)*100</f>
        <v>183.00807705814478</v>
      </c>
      <c r="T42" s="200"/>
      <c r="U42" s="199">
        <f>+(U39+U40)/(U41+'(令和4年7月)'!U41)*100</f>
        <v>61.984160066694457</v>
      </c>
      <c r="V42" s="200"/>
      <c r="W42" s="199">
        <f>+(W39+W40)/(W41+'(令和4年7月)'!W41)*100</f>
        <v>87.24570593251309</v>
      </c>
      <c r="X42" s="200"/>
      <c r="Y42" s="199">
        <f>+(Y39+Y40)/(Y41+'(令和4年7月)'!Y41)*100</f>
        <v>81.599170280891812</v>
      </c>
      <c r="Z42" s="200"/>
    </row>
    <row r="43" spans="1:38" ht="18.95" customHeight="1" x14ac:dyDescent="0.15">
      <c r="A43" s="22"/>
      <c r="B43" s="203"/>
      <c r="C43" s="12" t="s">
        <v>45</v>
      </c>
      <c r="D43" s="172" t="s">
        <v>21</v>
      </c>
      <c r="E43" s="94">
        <f t="shared" ref="E43:Z46" si="18">E20-E39</f>
        <v>151</v>
      </c>
      <c r="F43" s="97">
        <f t="shared" si="18"/>
        <v>4178</v>
      </c>
      <c r="G43" s="94">
        <f t="shared" si="18"/>
        <v>204</v>
      </c>
      <c r="H43" s="95">
        <f t="shared" si="18"/>
        <v>62775</v>
      </c>
      <c r="I43" s="96">
        <f t="shared" si="18"/>
        <v>-314</v>
      </c>
      <c r="J43" s="97">
        <f t="shared" si="18"/>
        <v>-1077784</v>
      </c>
      <c r="K43" s="94">
        <f t="shared" si="18"/>
        <v>490</v>
      </c>
      <c r="L43" s="95">
        <f t="shared" si="18"/>
        <v>-651835</v>
      </c>
      <c r="M43" s="96">
        <f t="shared" si="18"/>
        <v>-1347.6000000000004</v>
      </c>
      <c r="N43" s="97">
        <f t="shared" si="18"/>
        <v>-1072565</v>
      </c>
      <c r="O43" s="94">
        <f t="shared" si="18"/>
        <v>501</v>
      </c>
      <c r="P43" s="95">
        <f t="shared" si="18"/>
        <v>39279</v>
      </c>
      <c r="Q43" s="96">
        <f t="shared" si="18"/>
        <v>-1235</v>
      </c>
      <c r="R43" s="97">
        <f t="shared" si="18"/>
        <v>-267216</v>
      </c>
      <c r="S43" s="94">
        <f t="shared" si="18"/>
        <v>-2631</v>
      </c>
      <c r="T43" s="95">
        <f t="shared" si="18"/>
        <v>-318003161</v>
      </c>
      <c r="U43" s="96">
        <f t="shared" si="18"/>
        <v>846</v>
      </c>
      <c r="V43" s="97">
        <f t="shared" si="18"/>
        <v>-124844</v>
      </c>
      <c r="W43" s="94">
        <f t="shared" si="18"/>
        <v>718</v>
      </c>
      <c r="X43" s="95">
        <f t="shared" si="18"/>
        <v>47957</v>
      </c>
      <c r="Y43" s="94">
        <f t="shared" si="18"/>
        <v>-2617.6000000000058</v>
      </c>
      <c r="Z43" s="95">
        <f t="shared" si="18"/>
        <v>-321043216</v>
      </c>
    </row>
    <row r="44" spans="1:38" ht="18.95" customHeight="1" x14ac:dyDescent="0.15">
      <c r="A44" s="22"/>
      <c r="B44" s="203"/>
      <c r="C44" s="22"/>
      <c r="D44" s="170" t="s">
        <v>22</v>
      </c>
      <c r="E44" s="98">
        <f t="shared" si="18"/>
        <v>-160</v>
      </c>
      <c r="F44" s="101">
        <f t="shared" si="18"/>
        <v>-24371</v>
      </c>
      <c r="G44" s="98">
        <f t="shared" si="18"/>
        <v>63</v>
      </c>
      <c r="H44" s="99">
        <f t="shared" si="18"/>
        <v>10219</v>
      </c>
      <c r="I44" s="100">
        <f t="shared" si="18"/>
        <v>-269</v>
      </c>
      <c r="J44" s="101">
        <f t="shared" si="18"/>
        <v>-1414468</v>
      </c>
      <c r="K44" s="98">
        <f t="shared" si="18"/>
        <v>236</v>
      </c>
      <c r="L44" s="99">
        <f t="shared" si="18"/>
        <v>68026</v>
      </c>
      <c r="M44" s="100">
        <f t="shared" si="18"/>
        <v>-2867.3159999999989</v>
      </c>
      <c r="N44" s="101">
        <f t="shared" si="18"/>
        <v>-816740</v>
      </c>
      <c r="O44" s="98">
        <f t="shared" si="18"/>
        <v>357</v>
      </c>
      <c r="P44" s="99">
        <f t="shared" si="18"/>
        <v>-84296</v>
      </c>
      <c r="Q44" s="100">
        <f t="shared" si="18"/>
        <v>-2867</v>
      </c>
      <c r="R44" s="101">
        <f t="shared" si="18"/>
        <v>-600167</v>
      </c>
      <c r="S44" s="98">
        <f t="shared" si="18"/>
        <v>-308</v>
      </c>
      <c r="T44" s="99">
        <f t="shared" si="18"/>
        <v>-318207046</v>
      </c>
      <c r="U44" s="100">
        <f t="shared" si="18"/>
        <v>327</v>
      </c>
      <c r="V44" s="101">
        <f t="shared" si="18"/>
        <v>541080</v>
      </c>
      <c r="W44" s="98">
        <f t="shared" si="18"/>
        <v>-27</v>
      </c>
      <c r="X44" s="99">
        <f t="shared" si="18"/>
        <v>-37913</v>
      </c>
      <c r="Y44" s="98">
        <f t="shared" si="18"/>
        <v>-5520.3160000000062</v>
      </c>
      <c r="Z44" s="99">
        <f t="shared" si="18"/>
        <v>-320569167</v>
      </c>
    </row>
    <row r="45" spans="1:38" ht="18.95" customHeight="1" x14ac:dyDescent="0.15">
      <c r="A45" s="22"/>
      <c r="B45" s="203"/>
      <c r="C45" s="22"/>
      <c r="D45" s="170" t="s">
        <v>24</v>
      </c>
      <c r="E45" s="98">
        <f t="shared" si="18"/>
        <v>62</v>
      </c>
      <c r="F45" s="101">
        <f t="shared" si="18"/>
        <v>3254</v>
      </c>
      <c r="G45" s="98">
        <f t="shared" si="18"/>
        <v>70</v>
      </c>
      <c r="H45" s="99">
        <f t="shared" si="18"/>
        <v>27933</v>
      </c>
      <c r="I45" s="100">
        <f t="shared" si="18"/>
        <v>65</v>
      </c>
      <c r="J45" s="101">
        <f t="shared" si="18"/>
        <v>551118</v>
      </c>
      <c r="K45" s="98">
        <f t="shared" si="18"/>
        <v>552</v>
      </c>
      <c r="L45" s="99">
        <f t="shared" si="18"/>
        <v>-64761</v>
      </c>
      <c r="M45" s="100">
        <f t="shared" si="18"/>
        <v>1939.9680000000008</v>
      </c>
      <c r="N45" s="101">
        <f t="shared" si="18"/>
        <v>-70891</v>
      </c>
      <c r="O45" s="98">
        <f t="shared" si="18"/>
        <v>129</v>
      </c>
      <c r="P45" s="99">
        <f t="shared" si="18"/>
        <v>90343</v>
      </c>
      <c r="Q45" s="100">
        <f t="shared" si="18"/>
        <v>1148</v>
      </c>
      <c r="R45" s="101">
        <f t="shared" si="18"/>
        <v>303673</v>
      </c>
      <c r="S45" s="98">
        <f t="shared" si="18"/>
        <v>-1062</v>
      </c>
      <c r="T45" s="99">
        <f t="shared" si="18"/>
        <v>-45728</v>
      </c>
      <c r="U45" s="100">
        <f t="shared" si="18"/>
        <v>747</v>
      </c>
      <c r="V45" s="101">
        <f t="shared" si="18"/>
        <v>-197954</v>
      </c>
      <c r="W45" s="98">
        <f t="shared" si="18"/>
        <v>255</v>
      </c>
      <c r="X45" s="99">
        <f t="shared" si="18"/>
        <v>54766</v>
      </c>
      <c r="Y45" s="98">
        <f t="shared" si="18"/>
        <v>3905.9679999999935</v>
      </c>
      <c r="Z45" s="99">
        <f t="shared" si="18"/>
        <v>651753</v>
      </c>
    </row>
    <row r="46" spans="1:38" ht="18.95" customHeight="1" thickBot="1" x14ac:dyDescent="0.2">
      <c r="A46" s="22"/>
      <c r="B46" s="203"/>
      <c r="C46" s="46"/>
      <c r="D46" s="168" t="s">
        <v>44</v>
      </c>
      <c r="E46" s="199">
        <f>E23-E42</f>
        <v>1.7836971998101561</v>
      </c>
      <c r="F46" s="200"/>
      <c r="G46" s="199">
        <f>G23-G42</f>
        <v>8.6476535181583642</v>
      </c>
      <c r="H46" s="200"/>
      <c r="I46" s="199">
        <f>I23-I42</f>
        <v>-16.291469487671648</v>
      </c>
      <c r="J46" s="200"/>
      <c r="K46" s="199">
        <f>K23-K42</f>
        <v>4.2074258687586727</v>
      </c>
      <c r="L46" s="200"/>
      <c r="M46" s="199">
        <f>M23-M42</f>
        <v>-15.452206344482327</v>
      </c>
      <c r="N46" s="200"/>
      <c r="O46" s="199">
        <f t="shared" si="18"/>
        <v>7.5544482937906707</v>
      </c>
      <c r="P46" s="200"/>
      <c r="Q46" s="199">
        <f t="shared" si="18"/>
        <v>-3.5565108376991077</v>
      </c>
      <c r="R46" s="200"/>
      <c r="S46" s="199">
        <f t="shared" si="18"/>
        <v>-5.5054936386974589</v>
      </c>
      <c r="T46" s="200"/>
      <c r="U46" s="199">
        <f t="shared" si="18"/>
        <v>5.3793816985122476</v>
      </c>
      <c r="V46" s="200"/>
      <c r="W46" s="199">
        <f t="shared" si="18"/>
        <v>5.5368436565618708</v>
      </c>
      <c r="X46" s="200"/>
      <c r="Y46" s="199">
        <f t="shared" si="18"/>
        <v>-4.340413485224019</v>
      </c>
      <c r="Z46" s="200"/>
      <c r="AA46" s="197"/>
      <c r="AB46" s="198"/>
      <c r="AC46" s="197"/>
      <c r="AD46" s="198"/>
      <c r="AE46" s="197"/>
      <c r="AF46" s="198"/>
      <c r="AG46" s="164"/>
      <c r="AH46" s="165"/>
      <c r="AI46" s="164"/>
      <c r="AJ46" s="165"/>
      <c r="AK46" s="164"/>
      <c r="AL46" s="165"/>
    </row>
    <row r="47" spans="1:38" ht="18.95" customHeight="1" x14ac:dyDescent="0.15">
      <c r="A47" s="22"/>
      <c r="B47" s="203"/>
      <c r="C47" s="22" t="s">
        <v>48</v>
      </c>
      <c r="D47" s="54" t="s">
        <v>21</v>
      </c>
      <c r="E47" s="75">
        <f t="shared" ref="E47:Z49" si="19">E20/E39*100</f>
        <v>117.33639494833525</v>
      </c>
      <c r="F47" s="76">
        <f t="shared" si="19"/>
        <v>105.86855449271697</v>
      </c>
      <c r="G47" s="75">
        <f t="shared" si="19"/>
        <v>118.59617137648131</v>
      </c>
      <c r="H47" s="77">
        <f t="shared" si="19"/>
        <v>115.11263153586707</v>
      </c>
      <c r="I47" s="78">
        <f t="shared" si="19"/>
        <v>84.307846076961525</v>
      </c>
      <c r="J47" s="76">
        <f t="shared" si="19"/>
        <v>77.567234772009954</v>
      </c>
      <c r="K47" s="75">
        <f t="shared" si="19"/>
        <v>129.18403811792734</v>
      </c>
      <c r="L47" s="77">
        <f t="shared" si="19"/>
        <v>80.006281825127857</v>
      </c>
      <c r="M47" s="78">
        <f t="shared" si="19"/>
        <v>86.454549767568281</v>
      </c>
      <c r="N47" s="76">
        <f t="shared" si="19"/>
        <v>47.705163735082856</v>
      </c>
      <c r="O47" s="75">
        <f t="shared" si="19"/>
        <v>111.61604451657779</v>
      </c>
      <c r="P47" s="77">
        <f t="shared" si="19"/>
        <v>102.65576297658569</v>
      </c>
      <c r="Q47" s="78">
        <f t="shared" si="19"/>
        <v>95.490725865342483</v>
      </c>
      <c r="R47" s="76">
        <f t="shared" si="19"/>
        <v>95.051923912330977</v>
      </c>
      <c r="S47" s="75">
        <f t="shared" si="19"/>
        <v>95.246526585846183</v>
      </c>
      <c r="T47" s="77">
        <f t="shared" si="19"/>
        <v>2.788840311372442</v>
      </c>
      <c r="U47" s="78">
        <f t="shared" si="19"/>
        <v>127.39637305699483</v>
      </c>
      <c r="V47" s="76">
        <f t="shared" si="19"/>
        <v>88.520904726745783</v>
      </c>
      <c r="W47" s="75">
        <f t="shared" si="19"/>
        <v>110.38022263987277</v>
      </c>
      <c r="X47" s="77">
        <f t="shared" si="19"/>
        <v>103.0800701344243</v>
      </c>
      <c r="Y47" s="75">
        <f t="shared" si="19"/>
        <v>97.676378297543735</v>
      </c>
      <c r="Z47" s="77">
        <f t="shared" si="19"/>
        <v>7.5476060552877744</v>
      </c>
    </row>
    <row r="48" spans="1:38" ht="18.95" customHeight="1" x14ac:dyDescent="0.15">
      <c r="A48" s="22"/>
      <c r="B48" s="203"/>
      <c r="C48" s="22"/>
      <c r="D48" s="57" t="s">
        <v>22</v>
      </c>
      <c r="E48" s="67">
        <f t="shared" si="19"/>
        <v>85.714285714285708</v>
      </c>
      <c r="F48" s="70">
        <f t="shared" si="19"/>
        <v>74.741936821159101</v>
      </c>
      <c r="G48" s="67">
        <f t="shared" si="19"/>
        <v>105.39383561643835</v>
      </c>
      <c r="H48" s="68">
        <f t="shared" si="19"/>
        <v>102.32247888655557</v>
      </c>
      <c r="I48" s="69">
        <f t="shared" si="19"/>
        <v>85.774722369116873</v>
      </c>
      <c r="J48" s="70">
        <f t="shared" si="19"/>
        <v>69.184200516157262</v>
      </c>
      <c r="K48" s="67">
        <f t="shared" si="19"/>
        <v>117.0890658942795</v>
      </c>
      <c r="L48" s="68">
        <f t="shared" si="19"/>
        <v>102.61126352587753</v>
      </c>
      <c r="M48" s="69">
        <f t="shared" si="19"/>
        <v>69.90792651416659</v>
      </c>
      <c r="N48" s="70">
        <f t="shared" si="19"/>
        <v>56.231893688419788</v>
      </c>
      <c r="O48" s="67">
        <f t="shared" si="19"/>
        <v>108.24861367837337</v>
      </c>
      <c r="P48" s="68">
        <f t="shared" si="19"/>
        <v>94.42575989821735</v>
      </c>
      <c r="Q48" s="69">
        <f t="shared" si="19"/>
        <v>89.713691159586688</v>
      </c>
      <c r="R48" s="70">
        <f t="shared" si="19"/>
        <v>88.946549336240807</v>
      </c>
      <c r="S48" s="67">
        <f t="shared" si="19"/>
        <v>99.430557609821037</v>
      </c>
      <c r="T48" s="68">
        <f t="shared" si="19"/>
        <v>2.8006819599961821</v>
      </c>
      <c r="U48" s="69">
        <f t="shared" si="19"/>
        <v>111.43356643356643</v>
      </c>
      <c r="V48" s="70">
        <f t="shared" si="19"/>
        <v>187.32632136176642</v>
      </c>
      <c r="W48" s="67">
        <f t="shared" si="19"/>
        <v>99.635479951397329</v>
      </c>
      <c r="X48" s="68">
        <f t="shared" si="19"/>
        <v>97.612702866418914</v>
      </c>
      <c r="Y48" s="67">
        <f t="shared" si="19"/>
        <v>95.055627987255278</v>
      </c>
      <c r="Z48" s="68">
        <f t="shared" si="19"/>
        <v>7.3838562023286149</v>
      </c>
    </row>
    <row r="49" spans="1:26" ht="18.95" customHeight="1" thickBot="1" x14ac:dyDescent="0.2">
      <c r="A49" s="46"/>
      <c r="B49" s="204"/>
      <c r="C49" s="46"/>
      <c r="D49" s="47" t="s">
        <v>24</v>
      </c>
      <c r="E49" s="71">
        <f t="shared" si="19"/>
        <v>102.98651252408477</v>
      </c>
      <c r="F49" s="74">
        <f t="shared" si="19"/>
        <v>100.92358432461121</v>
      </c>
      <c r="G49" s="71">
        <f t="shared" si="19"/>
        <v>104.6265697290152</v>
      </c>
      <c r="H49" s="72">
        <f t="shared" si="19"/>
        <v>104.27516690185467</v>
      </c>
      <c r="I49" s="73">
        <f t="shared" si="19"/>
        <v>102.90697674418605</v>
      </c>
      <c r="J49" s="74">
        <f t="shared" si="19"/>
        <v>118.42139392351176</v>
      </c>
      <c r="K49" s="71">
        <f t="shared" si="19"/>
        <v>110.18638125115334</v>
      </c>
      <c r="L49" s="72">
        <f t="shared" si="19"/>
        <v>99.373160999794706</v>
      </c>
      <c r="M49" s="73">
        <f t="shared" si="19"/>
        <v>111.36343294737637</v>
      </c>
      <c r="N49" s="74">
        <f t="shared" si="19"/>
        <v>98.065842285291467</v>
      </c>
      <c r="O49" s="71">
        <f t="shared" si="19"/>
        <v>102.60553423550797</v>
      </c>
      <c r="P49" s="72">
        <f t="shared" si="19"/>
        <v>106.79175694226221</v>
      </c>
      <c r="Q49" s="73">
        <f t="shared" si="19"/>
        <v>101.87370448350717</v>
      </c>
      <c r="R49" s="74">
        <f t="shared" si="19"/>
        <v>102.83099375690333</v>
      </c>
      <c r="S49" s="71">
        <f t="shared" si="19"/>
        <v>96.521454307238784</v>
      </c>
      <c r="T49" s="72">
        <f t="shared" si="19"/>
        <v>98.067864730249781</v>
      </c>
      <c r="U49" s="73">
        <f t="shared" si="19"/>
        <v>115.20765472312704</v>
      </c>
      <c r="V49" s="74">
        <f t="shared" si="19"/>
        <v>90.591365524360953</v>
      </c>
      <c r="W49" s="71">
        <f t="shared" si="19"/>
        <v>103.20190858864893</v>
      </c>
      <c r="X49" s="72">
        <f t="shared" si="19"/>
        <v>102.71695829261154</v>
      </c>
      <c r="Y49" s="71">
        <f t="shared" si="19"/>
        <v>102.83160119500639</v>
      </c>
      <c r="Z49" s="72">
        <f t="shared" si="19"/>
        <v>101.78380195403622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94A1-FC88-486C-AF2D-F3A12DF6285F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:X19"/>
    </sheetView>
  </sheetViews>
  <sheetFormatPr defaultRowHeight="13.5" x14ac:dyDescent="0.15"/>
  <cols>
    <col min="1" max="1" width="2.625" style="143" customWidth="1"/>
    <col min="2" max="2" width="3.125" style="143" customWidth="1"/>
    <col min="3" max="3" width="12.625" style="143" customWidth="1"/>
    <col min="4" max="4" width="7.25" style="143" customWidth="1"/>
    <col min="5" max="5" width="7.625" style="143" customWidth="1"/>
    <col min="6" max="6" width="10.125" style="143" customWidth="1"/>
    <col min="7" max="7" width="7.625" style="143" customWidth="1"/>
    <col min="8" max="8" width="10.125" style="143" customWidth="1"/>
    <col min="9" max="9" width="7.625" style="143" customWidth="1"/>
    <col min="10" max="10" width="10.125" style="143" customWidth="1"/>
    <col min="11" max="11" width="7.625" style="143" customWidth="1"/>
    <col min="12" max="12" width="10.125" style="143" customWidth="1"/>
    <col min="13" max="13" width="7.625" style="143" customWidth="1"/>
    <col min="14" max="14" width="10.125" style="143" customWidth="1"/>
    <col min="15" max="15" width="7.625" style="143" customWidth="1"/>
    <col min="16" max="16" width="10.125" style="143" customWidth="1"/>
    <col min="17" max="17" width="8.125" style="143" customWidth="1"/>
    <col min="18" max="18" width="11.125" style="143" customWidth="1"/>
    <col min="19" max="19" width="8.125" style="143" customWidth="1"/>
    <col min="20" max="20" width="11.125" style="143" customWidth="1"/>
    <col min="21" max="21" width="8.125" style="143" customWidth="1"/>
    <col min="22" max="22" width="11.125" style="143" customWidth="1"/>
    <col min="23" max="23" width="7.625" style="143" customWidth="1"/>
    <col min="24" max="24" width="10.5" style="143" bestFit="1" customWidth="1"/>
    <col min="25" max="25" width="8.625" style="143" customWidth="1"/>
    <col min="26" max="26" width="11.625" style="143" customWidth="1"/>
    <col min="27" max="16384" width="9" style="143"/>
  </cols>
  <sheetData>
    <row r="1" spans="1:26" ht="29.25" thickBot="1" x14ac:dyDescent="0.35">
      <c r="A1" s="233" t="s">
        <v>67</v>
      </c>
      <c r="B1" s="234"/>
      <c r="C1" s="234"/>
      <c r="D1" s="234"/>
      <c r="E1" s="235" t="s">
        <v>0</v>
      </c>
      <c r="F1" s="236"/>
      <c r="G1" s="236"/>
      <c r="H1" s="236"/>
      <c r="J1" s="237" t="s">
        <v>1</v>
      </c>
      <c r="K1" s="234"/>
      <c r="L1" s="1" t="s">
        <v>2</v>
      </c>
      <c r="M1" s="1" t="s">
        <v>3</v>
      </c>
      <c r="N1" s="1" t="s">
        <v>4</v>
      </c>
      <c r="O1" s="237" t="s">
        <v>5</v>
      </c>
      <c r="P1" s="234"/>
      <c r="Q1" s="234"/>
      <c r="R1" s="1"/>
      <c r="S1" s="1"/>
      <c r="T1" s="1"/>
      <c r="V1" s="1"/>
      <c r="W1" s="1"/>
      <c r="X1" s="142" t="s">
        <v>6</v>
      </c>
      <c r="Y1" s="1"/>
      <c r="Z1" s="1"/>
    </row>
    <row r="2" spans="1:26" x14ac:dyDescent="0.15">
      <c r="A2" s="4"/>
      <c r="B2" s="5"/>
      <c r="C2" s="5"/>
      <c r="D2" s="6"/>
      <c r="E2" s="238" t="s">
        <v>7</v>
      </c>
      <c r="F2" s="239"/>
      <c r="G2" s="226" t="s">
        <v>8</v>
      </c>
      <c r="H2" s="226"/>
      <c r="I2" s="224" t="s">
        <v>9</v>
      </c>
      <c r="J2" s="225"/>
      <c r="K2" s="226" t="s">
        <v>10</v>
      </c>
      <c r="L2" s="226"/>
      <c r="M2" s="224" t="s">
        <v>11</v>
      </c>
      <c r="N2" s="225"/>
      <c r="O2" s="226" t="s">
        <v>12</v>
      </c>
      <c r="P2" s="226"/>
      <c r="Q2" s="224" t="s">
        <v>13</v>
      </c>
      <c r="R2" s="225"/>
      <c r="S2" s="226" t="s">
        <v>14</v>
      </c>
      <c r="T2" s="226"/>
      <c r="U2" s="224" t="s">
        <v>15</v>
      </c>
      <c r="V2" s="225"/>
      <c r="W2" s="226" t="s">
        <v>16</v>
      </c>
      <c r="X2" s="226"/>
      <c r="Y2" s="227" t="s">
        <v>17</v>
      </c>
      <c r="Z2" s="228"/>
    </row>
    <row r="3" spans="1:26" ht="18.75" x14ac:dyDescent="0.2">
      <c r="A3" s="7"/>
      <c r="C3" s="231"/>
      <c r="D3" s="232"/>
      <c r="E3" s="221" t="s">
        <v>53</v>
      </c>
      <c r="F3" s="222"/>
      <c r="G3" s="223" t="s">
        <v>54</v>
      </c>
      <c r="H3" s="223"/>
      <c r="I3" s="221" t="s">
        <v>55</v>
      </c>
      <c r="J3" s="222"/>
      <c r="K3" s="223" t="s">
        <v>56</v>
      </c>
      <c r="L3" s="223"/>
      <c r="M3" s="221" t="s">
        <v>57</v>
      </c>
      <c r="N3" s="222"/>
      <c r="O3" s="223">
        <v>26</v>
      </c>
      <c r="P3" s="223"/>
      <c r="Q3" s="221" t="s">
        <v>58</v>
      </c>
      <c r="R3" s="222"/>
      <c r="S3" s="223" t="s">
        <v>59</v>
      </c>
      <c r="T3" s="223"/>
      <c r="U3" s="221" t="s">
        <v>60</v>
      </c>
      <c r="V3" s="222"/>
      <c r="W3" s="223">
        <v>40</v>
      </c>
      <c r="X3" s="223"/>
      <c r="Y3" s="229"/>
      <c r="Z3" s="230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44" t="s">
        <v>21</v>
      </c>
      <c r="E5" s="13">
        <v>723</v>
      </c>
      <c r="F5" s="14">
        <v>48046</v>
      </c>
      <c r="G5" s="15">
        <v>30</v>
      </c>
      <c r="H5" s="16">
        <v>5400</v>
      </c>
      <c r="I5" s="13">
        <v>1555</v>
      </c>
      <c r="J5" s="14">
        <v>4583664</v>
      </c>
      <c r="K5" s="17">
        <v>1640</v>
      </c>
      <c r="L5" s="18">
        <v>3249720</v>
      </c>
      <c r="M5" s="13">
        <v>486.6</v>
      </c>
      <c r="N5" s="79">
        <v>201502</v>
      </c>
      <c r="O5" s="19">
        <v>690</v>
      </c>
      <c r="P5" s="18">
        <v>49753</v>
      </c>
      <c r="Q5" s="13">
        <v>12226</v>
      </c>
      <c r="R5" s="14">
        <v>1976489</v>
      </c>
      <c r="S5" s="19">
        <v>19478</v>
      </c>
      <c r="T5" s="18">
        <v>322200281</v>
      </c>
      <c r="U5" s="13">
        <v>2765</v>
      </c>
      <c r="V5" s="14">
        <v>1059049</v>
      </c>
      <c r="W5" s="13">
        <v>328</v>
      </c>
      <c r="X5" s="18">
        <v>95954</v>
      </c>
      <c r="Y5" s="20">
        <f t="shared" ref="Y5:Z19" si="0">+W5+U5+S5+Q5+O5+M5+K5+I5+G5+E5</f>
        <v>39921.599999999999</v>
      </c>
      <c r="Z5" s="21">
        <f t="shared" si="0"/>
        <v>333469858</v>
      </c>
    </row>
    <row r="6" spans="1:26" ht="18.95" customHeight="1" x14ac:dyDescent="0.15">
      <c r="A6" s="7"/>
      <c r="B6" s="22"/>
      <c r="C6" s="137"/>
      <c r="D6" s="140" t="s">
        <v>22</v>
      </c>
      <c r="E6" s="23">
        <v>871</v>
      </c>
      <c r="F6" s="24">
        <v>50178</v>
      </c>
      <c r="G6" s="25">
        <v>30</v>
      </c>
      <c r="H6" s="26">
        <v>5400</v>
      </c>
      <c r="I6" s="27">
        <v>1470</v>
      </c>
      <c r="J6" s="21">
        <v>4369395</v>
      </c>
      <c r="K6" s="25">
        <v>1290</v>
      </c>
      <c r="L6" s="26">
        <v>2538624</v>
      </c>
      <c r="M6" s="27">
        <v>493.3</v>
      </c>
      <c r="N6" s="80">
        <v>202515</v>
      </c>
      <c r="O6" s="25">
        <v>600</v>
      </c>
      <c r="P6" s="26">
        <v>37293</v>
      </c>
      <c r="Q6" s="27">
        <v>12895</v>
      </c>
      <c r="R6" s="21">
        <v>2077354</v>
      </c>
      <c r="S6" s="25">
        <v>18832</v>
      </c>
      <c r="T6" s="26">
        <v>322493403</v>
      </c>
      <c r="U6" s="27">
        <v>2124</v>
      </c>
      <c r="V6" s="21">
        <v>556079</v>
      </c>
      <c r="W6" s="27">
        <v>240</v>
      </c>
      <c r="X6" s="26">
        <v>47590</v>
      </c>
      <c r="Y6" s="20">
        <f t="shared" si="0"/>
        <v>38845.300000000003</v>
      </c>
      <c r="Z6" s="21">
        <f t="shared" si="0"/>
        <v>332377831</v>
      </c>
    </row>
    <row r="7" spans="1:26" ht="18.95" customHeight="1" thickBot="1" x14ac:dyDescent="0.2">
      <c r="A7" s="7" t="s">
        <v>23</v>
      </c>
      <c r="B7" s="22"/>
      <c r="C7" s="138"/>
      <c r="D7" s="28" t="s">
        <v>24</v>
      </c>
      <c r="E7" s="23">
        <v>1603</v>
      </c>
      <c r="F7" s="36">
        <v>249532</v>
      </c>
      <c r="G7" s="29">
        <v>151</v>
      </c>
      <c r="H7" s="30">
        <v>74238</v>
      </c>
      <c r="I7" s="31">
        <v>1530</v>
      </c>
      <c r="J7" s="32">
        <v>2731817</v>
      </c>
      <c r="K7" s="81">
        <v>5063</v>
      </c>
      <c r="L7" s="30">
        <v>10201285</v>
      </c>
      <c r="M7" s="23">
        <v>1141.7</v>
      </c>
      <c r="N7" s="24">
        <v>262885</v>
      </c>
      <c r="O7" s="33">
        <v>2988</v>
      </c>
      <c r="P7" s="34">
        <v>562714</v>
      </c>
      <c r="Q7" s="23">
        <v>33984</v>
      </c>
      <c r="R7" s="24">
        <v>5229520</v>
      </c>
      <c r="S7" s="33">
        <v>24591</v>
      </c>
      <c r="T7" s="34">
        <v>1535143</v>
      </c>
      <c r="U7" s="23">
        <v>3419</v>
      </c>
      <c r="V7" s="24">
        <v>1992793</v>
      </c>
      <c r="W7" s="23">
        <v>1158</v>
      </c>
      <c r="X7" s="34">
        <v>301343</v>
      </c>
      <c r="Y7" s="31">
        <f t="shared" si="0"/>
        <v>75628.7</v>
      </c>
      <c r="Z7" s="24">
        <f t="shared" si="0"/>
        <v>23141270</v>
      </c>
    </row>
    <row r="8" spans="1:26" ht="18.95" customHeight="1" x14ac:dyDescent="0.15">
      <c r="A8" s="7"/>
      <c r="B8" s="22" t="s">
        <v>25</v>
      </c>
      <c r="C8" s="2" t="s">
        <v>26</v>
      </c>
      <c r="D8" s="144" t="s">
        <v>21</v>
      </c>
      <c r="E8" s="13">
        <v>148</v>
      </c>
      <c r="F8" s="14">
        <v>23147</v>
      </c>
      <c r="G8" s="15">
        <v>151</v>
      </c>
      <c r="H8" s="16">
        <v>91400</v>
      </c>
      <c r="I8" s="13">
        <v>88</v>
      </c>
      <c r="J8" s="14">
        <v>21606</v>
      </c>
      <c r="K8" s="17">
        <v>22</v>
      </c>
      <c r="L8" s="18">
        <v>5734</v>
      </c>
      <c r="M8" s="13">
        <v>7030</v>
      </c>
      <c r="N8" s="79">
        <v>1291429</v>
      </c>
      <c r="O8" s="19">
        <v>0</v>
      </c>
      <c r="P8" s="18">
        <v>0</v>
      </c>
      <c r="Q8" s="13">
        <v>7707</v>
      </c>
      <c r="R8" s="14">
        <v>1682449</v>
      </c>
      <c r="S8" s="19">
        <v>35616</v>
      </c>
      <c r="T8" s="18">
        <v>4867381</v>
      </c>
      <c r="U8" s="13">
        <v>316</v>
      </c>
      <c r="V8" s="14">
        <v>27575</v>
      </c>
      <c r="W8" s="13">
        <v>18</v>
      </c>
      <c r="X8" s="18">
        <v>900</v>
      </c>
      <c r="Y8" s="13">
        <f t="shared" si="0"/>
        <v>51096</v>
      </c>
      <c r="Z8" s="14">
        <f t="shared" si="0"/>
        <v>8011621</v>
      </c>
    </row>
    <row r="9" spans="1:26" ht="18.95" customHeight="1" x14ac:dyDescent="0.15">
      <c r="A9" s="7" t="s">
        <v>27</v>
      </c>
      <c r="B9" s="22"/>
      <c r="C9" s="137"/>
      <c r="D9" s="140" t="s">
        <v>22</v>
      </c>
      <c r="E9" s="23">
        <v>165</v>
      </c>
      <c r="F9" s="24">
        <v>27064</v>
      </c>
      <c r="G9" s="25">
        <v>158</v>
      </c>
      <c r="H9" s="26">
        <v>85200</v>
      </c>
      <c r="I9" s="27">
        <v>78</v>
      </c>
      <c r="J9" s="21">
        <v>22460</v>
      </c>
      <c r="K9" s="25">
        <v>5</v>
      </c>
      <c r="L9" s="26">
        <v>90</v>
      </c>
      <c r="M9" s="27">
        <v>6529</v>
      </c>
      <c r="N9" s="80">
        <v>1214990</v>
      </c>
      <c r="O9" s="25">
        <v>0</v>
      </c>
      <c r="P9" s="26">
        <v>0</v>
      </c>
      <c r="Q9" s="27">
        <v>7606</v>
      </c>
      <c r="R9" s="21">
        <v>1629478</v>
      </c>
      <c r="S9" s="25">
        <v>35007</v>
      </c>
      <c r="T9" s="26">
        <v>4825790</v>
      </c>
      <c r="U9" s="27">
        <v>724</v>
      </c>
      <c r="V9" s="21">
        <v>63055</v>
      </c>
      <c r="W9" s="27">
        <v>18</v>
      </c>
      <c r="X9" s="26">
        <v>900</v>
      </c>
      <c r="Y9" s="20">
        <f t="shared" si="0"/>
        <v>50290</v>
      </c>
      <c r="Z9" s="21">
        <f t="shared" si="0"/>
        <v>7869027</v>
      </c>
    </row>
    <row r="10" spans="1:26" ht="18.95" customHeight="1" thickBot="1" x14ac:dyDescent="0.2">
      <c r="A10" s="7"/>
      <c r="B10" s="22"/>
      <c r="C10" s="138"/>
      <c r="D10" s="28" t="s">
        <v>24</v>
      </c>
      <c r="E10" s="35">
        <v>121</v>
      </c>
      <c r="F10" s="36">
        <v>17524</v>
      </c>
      <c r="G10" s="29">
        <v>222</v>
      </c>
      <c r="H10" s="30">
        <v>110400</v>
      </c>
      <c r="I10" s="37">
        <v>164</v>
      </c>
      <c r="J10" s="38">
        <v>34260</v>
      </c>
      <c r="K10" s="81">
        <v>199</v>
      </c>
      <c r="L10" s="30">
        <v>10511</v>
      </c>
      <c r="M10" s="35">
        <v>9487</v>
      </c>
      <c r="N10" s="36">
        <v>2049789</v>
      </c>
      <c r="O10" s="29">
        <v>0</v>
      </c>
      <c r="P10" s="30">
        <v>0</v>
      </c>
      <c r="Q10" s="35">
        <v>12327</v>
      </c>
      <c r="R10" s="36">
        <v>1519254</v>
      </c>
      <c r="S10" s="29">
        <v>5775</v>
      </c>
      <c r="T10" s="30">
        <v>792441</v>
      </c>
      <c r="U10" s="35">
        <v>1384</v>
      </c>
      <c r="V10" s="36">
        <v>91660</v>
      </c>
      <c r="W10" s="35">
        <v>15</v>
      </c>
      <c r="X10" s="30">
        <v>100</v>
      </c>
      <c r="Y10" s="37">
        <f t="shared" si="0"/>
        <v>29694</v>
      </c>
      <c r="Z10" s="36">
        <f t="shared" si="0"/>
        <v>4625939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5354</v>
      </c>
      <c r="K11" s="17">
        <v>0</v>
      </c>
      <c r="L11" s="18">
        <v>0</v>
      </c>
      <c r="M11" s="13">
        <v>62</v>
      </c>
      <c r="N11" s="79">
        <v>22800</v>
      </c>
      <c r="O11" s="19">
        <v>0</v>
      </c>
      <c r="P11" s="18">
        <v>0</v>
      </c>
      <c r="Q11" s="13">
        <v>2660</v>
      </c>
      <c r="R11" s="14">
        <v>633290</v>
      </c>
      <c r="S11" s="19">
        <v>2</v>
      </c>
      <c r="T11" s="18">
        <v>2250</v>
      </c>
      <c r="U11" s="13">
        <v>7</v>
      </c>
      <c r="V11" s="14">
        <v>953</v>
      </c>
      <c r="W11" s="13">
        <v>4</v>
      </c>
      <c r="X11" s="18">
        <v>22750</v>
      </c>
      <c r="Y11" s="13">
        <f>+W11+U11+S11+Q11+O11+M11+K11+I11+G11+E11</f>
        <v>2831</v>
      </c>
      <c r="Z11" s="14">
        <f t="shared" si="0"/>
        <v>762397</v>
      </c>
    </row>
    <row r="12" spans="1:26" ht="18.95" customHeight="1" x14ac:dyDescent="0.15">
      <c r="A12" s="7"/>
      <c r="B12" s="7"/>
      <c r="C12" s="137"/>
      <c r="D12" s="141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2587</v>
      </c>
      <c r="R12" s="21">
        <v>619734</v>
      </c>
      <c r="S12" s="25">
        <v>0</v>
      </c>
      <c r="T12" s="26">
        <v>0</v>
      </c>
      <c r="U12" s="27">
        <v>7</v>
      </c>
      <c r="V12" s="21">
        <v>953</v>
      </c>
      <c r="W12" s="27">
        <v>0</v>
      </c>
      <c r="X12" s="26">
        <v>0</v>
      </c>
      <c r="Y12" s="20">
        <f t="shared" ref="Y12:Y19" si="1">+W12+U12+S12+Q12+O12+M12+K12+I12+G12+E12</f>
        <v>2685</v>
      </c>
      <c r="Z12" s="21">
        <f t="shared" si="0"/>
        <v>712038</v>
      </c>
    </row>
    <row r="13" spans="1:26" ht="18.95" customHeight="1" thickBot="1" x14ac:dyDescent="0.2">
      <c r="A13" s="7"/>
      <c r="B13" s="7"/>
      <c r="C13" s="138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103</v>
      </c>
      <c r="J13" s="38">
        <v>34013</v>
      </c>
      <c r="K13" s="81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7557</v>
      </c>
      <c r="R13" s="36">
        <v>1984102</v>
      </c>
      <c r="S13" s="29">
        <v>2</v>
      </c>
      <c r="T13" s="30">
        <v>2250</v>
      </c>
      <c r="U13" s="35">
        <v>48</v>
      </c>
      <c r="V13" s="36">
        <v>6088</v>
      </c>
      <c r="W13" s="35">
        <v>4</v>
      </c>
      <c r="X13" s="30">
        <v>22750</v>
      </c>
      <c r="Y13" s="37">
        <f t="shared" si="1"/>
        <v>7975.1</v>
      </c>
      <c r="Z13" s="36">
        <f t="shared" si="0"/>
        <v>2271003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44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1582</v>
      </c>
      <c r="N14" s="79">
        <v>209073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1582</v>
      </c>
      <c r="Z14" s="14">
        <f t="shared" si="0"/>
        <v>209073</v>
      </c>
    </row>
    <row r="15" spans="1:26" ht="18.95" customHeight="1" x14ac:dyDescent="0.15">
      <c r="A15" s="7"/>
      <c r="B15" s="22"/>
      <c r="C15" s="137"/>
      <c r="D15" s="140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1487</v>
      </c>
      <c r="N15" s="80">
        <v>98301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1487</v>
      </c>
      <c r="Z15" s="24">
        <f t="shared" si="0"/>
        <v>98301</v>
      </c>
    </row>
    <row r="16" spans="1:26" ht="18.95" customHeight="1" thickBot="1" x14ac:dyDescent="0.2">
      <c r="A16" s="7" t="s">
        <v>34</v>
      </c>
      <c r="B16" s="22"/>
      <c r="C16" s="13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4488</v>
      </c>
      <c r="N16" s="36">
        <v>590343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4488</v>
      </c>
      <c r="Z16" s="36">
        <f t="shared" si="0"/>
        <v>590343</v>
      </c>
    </row>
    <row r="17" spans="1:28" ht="18.95" customHeight="1" x14ac:dyDescent="0.15">
      <c r="A17" s="7"/>
      <c r="B17" s="22"/>
      <c r="C17" s="2" t="s">
        <v>35</v>
      </c>
      <c r="D17" s="144" t="s">
        <v>21</v>
      </c>
      <c r="E17" s="13">
        <v>0</v>
      </c>
      <c r="F17" s="14">
        <v>0</v>
      </c>
      <c r="G17" s="19">
        <v>841</v>
      </c>
      <c r="H17" s="18">
        <v>243581</v>
      </c>
      <c r="I17" s="13">
        <v>337</v>
      </c>
      <c r="J17" s="14">
        <v>193884</v>
      </c>
      <c r="K17" s="19">
        <v>17</v>
      </c>
      <c r="L17" s="18">
        <v>4745</v>
      </c>
      <c r="M17" s="13">
        <v>788.12799999999993</v>
      </c>
      <c r="N17" s="79">
        <v>326192</v>
      </c>
      <c r="O17" s="19">
        <v>3623</v>
      </c>
      <c r="P17" s="18">
        <v>1429257</v>
      </c>
      <c r="Q17" s="13">
        <v>4795</v>
      </c>
      <c r="R17" s="14">
        <v>1108174</v>
      </c>
      <c r="S17" s="19">
        <v>253</v>
      </c>
      <c r="T17" s="18">
        <v>56276</v>
      </c>
      <c r="U17" s="13">
        <v>0</v>
      </c>
      <c r="V17" s="14">
        <v>0</v>
      </c>
      <c r="W17" s="13">
        <v>6567</v>
      </c>
      <c r="X17" s="18">
        <v>1437406</v>
      </c>
      <c r="Y17" s="41">
        <f t="shared" si="1"/>
        <v>17221.128000000001</v>
      </c>
      <c r="Z17" s="42">
        <f t="shared" si="0"/>
        <v>4799515</v>
      </c>
    </row>
    <row r="18" spans="1:28" ht="18.95" customHeight="1" x14ac:dyDescent="0.15">
      <c r="A18" s="7" t="s">
        <v>36</v>
      </c>
      <c r="B18" s="22"/>
      <c r="C18" s="137"/>
      <c r="D18" s="140" t="s">
        <v>22</v>
      </c>
      <c r="E18" s="27">
        <v>83</v>
      </c>
      <c r="F18" s="21">
        <v>19246</v>
      </c>
      <c r="G18" s="25">
        <v>905</v>
      </c>
      <c r="H18" s="26">
        <v>274404</v>
      </c>
      <c r="I18" s="27">
        <v>342</v>
      </c>
      <c r="J18" s="21">
        <v>195168</v>
      </c>
      <c r="K18" s="25">
        <v>86</v>
      </c>
      <c r="L18" s="26">
        <v>65335</v>
      </c>
      <c r="M18" s="27">
        <v>1008.1759999999999</v>
      </c>
      <c r="N18" s="21">
        <v>334846</v>
      </c>
      <c r="O18" s="25">
        <v>3727</v>
      </c>
      <c r="P18" s="26">
        <v>1474949</v>
      </c>
      <c r="Q18" s="27">
        <v>4787</v>
      </c>
      <c r="R18" s="21">
        <v>1107556</v>
      </c>
      <c r="S18" s="25">
        <v>249</v>
      </c>
      <c r="T18" s="26">
        <v>56607</v>
      </c>
      <c r="U18" s="27">
        <v>5</v>
      </c>
      <c r="V18" s="21">
        <v>1100</v>
      </c>
      <c r="W18" s="27">
        <v>7149</v>
      </c>
      <c r="X18" s="26">
        <v>1540254</v>
      </c>
      <c r="Y18" s="23">
        <f t="shared" si="1"/>
        <v>18341.175999999999</v>
      </c>
      <c r="Z18" s="24">
        <f t="shared" si="0"/>
        <v>5069465</v>
      </c>
    </row>
    <row r="19" spans="1:28" ht="18.95" customHeight="1" thickBot="1" x14ac:dyDescent="0.2">
      <c r="A19" s="7"/>
      <c r="B19" s="22"/>
      <c r="C19" s="138"/>
      <c r="D19" s="43" t="s">
        <v>24</v>
      </c>
      <c r="E19" s="23">
        <v>352</v>
      </c>
      <c r="F19" s="24">
        <v>85267</v>
      </c>
      <c r="G19" s="33">
        <v>945</v>
      </c>
      <c r="H19" s="34">
        <v>273740</v>
      </c>
      <c r="I19" s="23">
        <v>439</v>
      </c>
      <c r="J19" s="24">
        <v>191638</v>
      </c>
      <c r="K19" s="82">
        <v>157</v>
      </c>
      <c r="L19" s="34">
        <v>119565</v>
      </c>
      <c r="M19" s="23">
        <v>1889.2239999999999</v>
      </c>
      <c r="N19" s="24">
        <v>735396</v>
      </c>
      <c r="O19" s="33">
        <v>1963</v>
      </c>
      <c r="P19" s="34">
        <v>767472</v>
      </c>
      <c r="Q19" s="23">
        <v>7401</v>
      </c>
      <c r="R19" s="24">
        <v>1993852</v>
      </c>
      <c r="S19" s="33">
        <v>162</v>
      </c>
      <c r="T19" s="34">
        <v>36874</v>
      </c>
      <c r="U19" s="23">
        <v>61</v>
      </c>
      <c r="V19" s="24">
        <v>13420</v>
      </c>
      <c r="W19" s="23">
        <v>6787</v>
      </c>
      <c r="X19" s="34">
        <v>1691517</v>
      </c>
      <c r="Y19" s="35">
        <f t="shared" si="1"/>
        <v>20156.223999999998</v>
      </c>
      <c r="Z19" s="36">
        <f t="shared" si="0"/>
        <v>5908741</v>
      </c>
    </row>
    <row r="20" spans="1:28" ht="18.95" customHeight="1" x14ac:dyDescent="0.15">
      <c r="A20" s="7"/>
      <c r="B20" s="22"/>
      <c r="C20" s="2" t="s">
        <v>17</v>
      </c>
      <c r="D20" s="144" t="s">
        <v>21</v>
      </c>
      <c r="E20" s="13">
        <v>871</v>
      </c>
      <c r="F20" s="14">
        <v>71193</v>
      </c>
      <c r="G20" s="19">
        <v>1097</v>
      </c>
      <c r="H20" s="18">
        <v>415381</v>
      </c>
      <c r="I20" s="13">
        <v>2001</v>
      </c>
      <c r="J20" s="14">
        <v>4804508</v>
      </c>
      <c r="K20" s="19">
        <v>1679</v>
      </c>
      <c r="L20" s="18">
        <v>3260199</v>
      </c>
      <c r="M20" s="13">
        <v>9948.728000000001</v>
      </c>
      <c r="N20" s="14">
        <v>2050996</v>
      </c>
      <c r="O20" s="19">
        <v>4313</v>
      </c>
      <c r="P20" s="18">
        <v>1479010</v>
      </c>
      <c r="Q20" s="13">
        <v>27388</v>
      </c>
      <c r="R20" s="14">
        <v>5400402</v>
      </c>
      <c r="S20" s="19">
        <v>55349</v>
      </c>
      <c r="T20" s="18">
        <v>327126188</v>
      </c>
      <c r="U20" s="13">
        <v>3088</v>
      </c>
      <c r="V20" s="14">
        <v>1087577</v>
      </c>
      <c r="W20" s="13">
        <v>6917</v>
      </c>
      <c r="X20" s="18">
        <v>1557010</v>
      </c>
      <c r="Y20" s="31">
        <f t="shared" ref="Y20:Z20" si="2">+Y17+Y14+Y11+Y8+Y5</f>
        <v>112651.728</v>
      </c>
      <c r="Z20" s="32">
        <f t="shared" si="2"/>
        <v>347252464</v>
      </c>
      <c r="AA20" s="3"/>
      <c r="AB20" s="3"/>
    </row>
    <row r="21" spans="1:28" ht="18.95" customHeight="1" x14ac:dyDescent="0.15">
      <c r="A21" s="7" t="s">
        <v>37</v>
      </c>
      <c r="B21" s="22"/>
      <c r="C21" s="137"/>
      <c r="D21" s="140" t="s">
        <v>22</v>
      </c>
      <c r="E21" s="27">
        <v>1120</v>
      </c>
      <c r="F21" s="21">
        <v>96488</v>
      </c>
      <c r="G21" s="25">
        <v>1168</v>
      </c>
      <c r="H21" s="26">
        <v>440004</v>
      </c>
      <c r="I21" s="27">
        <v>1891</v>
      </c>
      <c r="J21" s="21">
        <v>4590074</v>
      </c>
      <c r="K21" s="25">
        <v>1381</v>
      </c>
      <c r="L21" s="26">
        <v>2605099</v>
      </c>
      <c r="M21" s="27">
        <v>9528.4759999999987</v>
      </c>
      <c r="N21" s="21">
        <v>1866062</v>
      </c>
      <c r="O21" s="25">
        <v>4328</v>
      </c>
      <c r="P21" s="26">
        <v>1512242</v>
      </c>
      <c r="Q21" s="27">
        <v>27872</v>
      </c>
      <c r="R21" s="21">
        <v>5429680</v>
      </c>
      <c r="S21" s="25">
        <v>54088</v>
      </c>
      <c r="T21" s="26">
        <v>327375801</v>
      </c>
      <c r="U21" s="27">
        <v>2860</v>
      </c>
      <c r="V21" s="21">
        <v>619607</v>
      </c>
      <c r="W21" s="27">
        <v>7407</v>
      </c>
      <c r="X21" s="26">
        <v>1588114</v>
      </c>
      <c r="Y21" s="23">
        <f t="shared" ref="Y21:Z22" si="3">+Y18+Y15+Y12+Y9+Y6</f>
        <v>111648.47600000001</v>
      </c>
      <c r="Z21" s="24">
        <f t="shared" si="3"/>
        <v>346126662</v>
      </c>
      <c r="AA21" s="3"/>
      <c r="AB21" s="3"/>
    </row>
    <row r="22" spans="1:28" ht="18.95" customHeight="1" thickBot="1" x14ac:dyDescent="0.2">
      <c r="A22" s="7"/>
      <c r="B22" s="22"/>
      <c r="C22" s="138"/>
      <c r="D22" s="43" t="s">
        <v>24</v>
      </c>
      <c r="E22" s="23">
        <v>2076</v>
      </c>
      <c r="F22" s="24">
        <v>352323</v>
      </c>
      <c r="G22" s="33">
        <v>1513</v>
      </c>
      <c r="H22" s="34">
        <v>653378</v>
      </c>
      <c r="I22" s="23">
        <v>2236</v>
      </c>
      <c r="J22" s="24">
        <v>2991728</v>
      </c>
      <c r="K22" s="33">
        <v>5419</v>
      </c>
      <c r="L22" s="34">
        <v>10331361</v>
      </c>
      <c r="M22" s="23">
        <v>17072.024000000001</v>
      </c>
      <c r="N22" s="24">
        <v>3665213</v>
      </c>
      <c r="O22" s="33">
        <v>4951</v>
      </c>
      <c r="P22" s="34">
        <v>1330186</v>
      </c>
      <c r="Q22" s="23">
        <v>61269</v>
      </c>
      <c r="R22" s="24">
        <v>10726728</v>
      </c>
      <c r="S22" s="33">
        <v>30530</v>
      </c>
      <c r="T22" s="34">
        <v>2366708</v>
      </c>
      <c r="U22" s="23">
        <v>4912</v>
      </c>
      <c r="V22" s="24">
        <v>2103961</v>
      </c>
      <c r="W22" s="23">
        <v>7964</v>
      </c>
      <c r="X22" s="34">
        <v>2015710</v>
      </c>
      <c r="Y22" s="23">
        <f t="shared" si="3"/>
        <v>137942.024</v>
      </c>
      <c r="Z22" s="24">
        <f t="shared" si="3"/>
        <v>36537296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17">
        <f>(E20+E21)/(E22+E41)*100</f>
        <v>45.25</v>
      </c>
      <c r="F23" s="218"/>
      <c r="G23" s="217">
        <f>(G20+G21)/(G22+G41)*100</f>
        <v>73.135292218275751</v>
      </c>
      <c r="H23" s="218"/>
      <c r="I23" s="217">
        <f>(I20+I21)/(I22+I41)*100</f>
        <v>89.22512608895002</v>
      </c>
      <c r="J23" s="218"/>
      <c r="K23" s="217">
        <f>(K20+K21)/(K22+K41)*100</f>
        <v>29.032258064516132</v>
      </c>
      <c r="L23" s="218"/>
      <c r="M23" s="217">
        <f>(M20+M21)/(M22+M41)*100</f>
        <v>57.74874007842147</v>
      </c>
      <c r="N23" s="218"/>
      <c r="O23" s="217">
        <f>(O20+O21)/(O22+O41)*100</f>
        <v>87.141992739007662</v>
      </c>
      <c r="P23" s="218"/>
      <c r="Q23" s="217">
        <f>(Q20+Q21)/(Q22+Q41)*100</f>
        <v>44.917699654541757</v>
      </c>
      <c r="R23" s="218"/>
      <c r="S23" s="217">
        <f>(S20+S21)/(S22+S41)*100</f>
        <v>183.00807705814478</v>
      </c>
      <c r="T23" s="218"/>
      <c r="U23" s="217">
        <f>(U20+U21)/(U22+U41)*100</f>
        <v>61.984160066694457</v>
      </c>
      <c r="V23" s="218"/>
      <c r="W23" s="217">
        <f>(W20+W21)/(W22+W41)*100</f>
        <v>87.24570593251309</v>
      </c>
      <c r="X23" s="218"/>
      <c r="Y23" s="217">
        <f>(Y20+Y21)/(Y22+Y41)*100</f>
        <v>81.599170280891812</v>
      </c>
      <c r="Z23" s="21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19">
        <f>F22/E22*1000</f>
        <v>169712.42774566475</v>
      </c>
      <c r="F24" s="220"/>
      <c r="G24" s="213">
        <f>H22/G22*1000</f>
        <v>431842.69662921352</v>
      </c>
      <c r="H24" s="214"/>
      <c r="I24" s="215">
        <f>J22/I22*1000</f>
        <v>1337982.1109123435</v>
      </c>
      <c r="J24" s="216"/>
      <c r="K24" s="213">
        <f>L22/K22*1000</f>
        <v>1906506.9200959587</v>
      </c>
      <c r="L24" s="214"/>
      <c r="M24" s="215">
        <f>N22/M22*1000</f>
        <v>214691.18131511527</v>
      </c>
      <c r="N24" s="216"/>
      <c r="O24" s="213">
        <f>P22/O22*1000</f>
        <v>268670.16764290043</v>
      </c>
      <c r="P24" s="214"/>
      <c r="Q24" s="215">
        <f>R22/Q22*1000</f>
        <v>175075.94378886549</v>
      </c>
      <c r="R24" s="216"/>
      <c r="S24" s="213">
        <f>T22/S22*1000</f>
        <v>77520.733704552898</v>
      </c>
      <c r="T24" s="214"/>
      <c r="U24" s="215">
        <f>V22/U22*1000</f>
        <v>428330.82247557002</v>
      </c>
      <c r="V24" s="216"/>
      <c r="W24" s="213">
        <f>X22/W22*1000</f>
        <v>253102.71220492214</v>
      </c>
      <c r="X24" s="214"/>
      <c r="Y24" s="215">
        <f>Z22/Y22*1000</f>
        <v>264874.29240562685</v>
      </c>
      <c r="Z24" s="21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1.5049800922161327</v>
      </c>
      <c r="F25" s="49"/>
      <c r="G25" s="50">
        <f>G22/Y22*100</f>
        <v>1.0968376105602162</v>
      </c>
      <c r="H25" s="51"/>
      <c r="I25" s="48">
        <f>I22/Y22*100</f>
        <v>1.6209708507684359</v>
      </c>
      <c r="J25" s="49"/>
      <c r="K25" s="50">
        <f>K22/Y22*100</f>
        <v>3.928462003718316</v>
      </c>
      <c r="L25" s="51"/>
      <c r="M25" s="48">
        <f>M22/Y22*100</f>
        <v>12.376231336144524</v>
      </c>
      <c r="N25" s="49"/>
      <c r="O25" s="50">
        <f>O22/Y22*100</f>
        <v>3.5891890349528293</v>
      </c>
      <c r="P25" s="51"/>
      <c r="Q25" s="48">
        <f>Q22/Y22*100</f>
        <v>44.416486160881618</v>
      </c>
      <c r="R25" s="49"/>
      <c r="S25" s="50">
        <f>S22/Y22*100</f>
        <v>22.132486616261335</v>
      </c>
      <c r="T25" s="51"/>
      <c r="U25" s="48">
        <f>U22/Y22*100</f>
        <v>3.5609162875557052</v>
      </c>
      <c r="V25" s="49"/>
      <c r="W25" s="50">
        <f>W22/Y22*100</f>
        <v>5.7734400069408869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36"/>
      <c r="E26" s="52"/>
      <c r="F26" s="136"/>
      <c r="G26" s="52"/>
      <c r="H26" s="136"/>
      <c r="I26" s="52"/>
      <c r="J26" s="136"/>
      <c r="K26" s="52"/>
      <c r="L26" s="136"/>
      <c r="M26" s="52"/>
      <c r="N26" s="136"/>
      <c r="O26" s="52"/>
      <c r="P26" s="136"/>
      <c r="Q26" s="52"/>
      <c r="R26" s="136"/>
      <c r="S26" s="52"/>
      <c r="T26" s="136"/>
      <c r="U26" s="52"/>
      <c r="V26" s="136"/>
      <c r="W26" s="52"/>
      <c r="X26" s="136"/>
      <c r="Y26" s="52"/>
      <c r="Z26" s="53"/>
    </row>
    <row r="27" spans="1:28" ht="18.95" customHeight="1" x14ac:dyDescent="0.15">
      <c r="A27" s="22"/>
      <c r="B27" s="210" t="s">
        <v>42</v>
      </c>
      <c r="C27" s="4" t="s">
        <v>43</v>
      </c>
      <c r="D27" s="54" t="s">
        <v>21</v>
      </c>
      <c r="E27" s="146">
        <v>1286</v>
      </c>
      <c r="F27" s="147">
        <v>88981</v>
      </c>
      <c r="G27" s="162">
        <v>659</v>
      </c>
      <c r="H27" s="148">
        <v>199392</v>
      </c>
      <c r="I27" s="146">
        <v>2536</v>
      </c>
      <c r="J27" s="147">
        <v>1919161</v>
      </c>
      <c r="K27" s="150">
        <v>1054</v>
      </c>
      <c r="L27" s="148">
        <v>260620</v>
      </c>
      <c r="M27" s="146">
        <v>7622</v>
      </c>
      <c r="N27" s="147">
        <v>1946419</v>
      </c>
      <c r="O27" s="150">
        <v>4631</v>
      </c>
      <c r="P27" s="148">
        <v>1595167</v>
      </c>
      <c r="Q27" s="146">
        <v>29468</v>
      </c>
      <c r="R27" s="147">
        <v>5714343</v>
      </c>
      <c r="S27" s="150">
        <v>44564</v>
      </c>
      <c r="T27" s="148">
        <v>10773964</v>
      </c>
      <c r="U27" s="146">
        <v>3933</v>
      </c>
      <c r="V27" s="147">
        <v>1491077</v>
      </c>
      <c r="W27" s="146">
        <v>8844</v>
      </c>
      <c r="X27" s="148">
        <v>1837472</v>
      </c>
      <c r="Y27" s="158">
        <v>104597</v>
      </c>
      <c r="Z27" s="159">
        <v>25826596</v>
      </c>
    </row>
    <row r="28" spans="1:28" ht="18.95" customHeight="1" x14ac:dyDescent="0.15">
      <c r="A28" s="22"/>
      <c r="B28" s="211"/>
      <c r="C28" s="7"/>
      <c r="D28" s="57" t="s">
        <v>22</v>
      </c>
      <c r="E28" s="154">
        <v>1332</v>
      </c>
      <c r="F28" s="155">
        <v>176209</v>
      </c>
      <c r="G28" s="152">
        <v>636</v>
      </c>
      <c r="H28" s="153">
        <v>203219</v>
      </c>
      <c r="I28" s="154">
        <v>2515</v>
      </c>
      <c r="J28" s="155">
        <v>1329456</v>
      </c>
      <c r="K28" s="152">
        <v>927</v>
      </c>
      <c r="L28" s="153">
        <v>240330</v>
      </c>
      <c r="M28" s="154">
        <v>7612</v>
      </c>
      <c r="N28" s="155">
        <v>1638853</v>
      </c>
      <c r="O28" s="156">
        <v>4471</v>
      </c>
      <c r="P28" s="153">
        <v>1582532</v>
      </c>
      <c r="Q28" s="154">
        <v>29639</v>
      </c>
      <c r="R28" s="155">
        <v>5856115</v>
      </c>
      <c r="S28" s="156">
        <v>45299</v>
      </c>
      <c r="T28" s="153">
        <v>10768350</v>
      </c>
      <c r="U28" s="154">
        <v>3116</v>
      </c>
      <c r="V28" s="155">
        <v>632178</v>
      </c>
      <c r="W28" s="154">
        <v>8932</v>
      </c>
      <c r="X28" s="153">
        <v>1820984</v>
      </c>
      <c r="Y28" s="157">
        <v>104479</v>
      </c>
      <c r="Z28" s="151">
        <v>24248226</v>
      </c>
    </row>
    <row r="29" spans="1:28" ht="18.95" customHeight="1" thickBot="1" x14ac:dyDescent="0.2">
      <c r="A29" s="22"/>
      <c r="B29" s="211"/>
      <c r="C29" s="7"/>
      <c r="D29" s="57" t="s">
        <v>24</v>
      </c>
      <c r="E29" s="157">
        <v>2404</v>
      </c>
      <c r="F29" s="151">
        <v>414994</v>
      </c>
      <c r="G29" s="163">
        <v>868</v>
      </c>
      <c r="H29" s="161">
        <v>382431</v>
      </c>
      <c r="I29" s="157">
        <v>2044</v>
      </c>
      <c r="J29" s="151">
        <v>2183396</v>
      </c>
      <c r="K29" s="160">
        <v>1238</v>
      </c>
      <c r="L29" s="161">
        <v>1920402</v>
      </c>
      <c r="M29" s="157">
        <v>15448</v>
      </c>
      <c r="N29" s="151">
        <v>3143169</v>
      </c>
      <c r="O29" s="160">
        <v>4254</v>
      </c>
      <c r="P29" s="161">
        <v>1189508</v>
      </c>
      <c r="Q29" s="157">
        <v>59615</v>
      </c>
      <c r="R29" s="151">
        <v>9946673</v>
      </c>
      <c r="S29" s="160">
        <v>28667</v>
      </c>
      <c r="T29" s="161">
        <v>2473342</v>
      </c>
      <c r="U29" s="157">
        <v>5593</v>
      </c>
      <c r="V29" s="151">
        <v>2270522</v>
      </c>
      <c r="W29" s="157">
        <v>9940</v>
      </c>
      <c r="X29" s="161">
        <v>2202697</v>
      </c>
      <c r="Y29" s="157">
        <v>130071</v>
      </c>
      <c r="Z29" s="151">
        <v>26127134</v>
      </c>
    </row>
    <row r="30" spans="1:28" ht="18.95" customHeight="1" thickBot="1" x14ac:dyDescent="0.2">
      <c r="A30" s="22" t="s">
        <v>29</v>
      </c>
      <c r="B30" s="211"/>
      <c r="C30" s="7"/>
      <c r="D30" s="60" t="s">
        <v>44</v>
      </c>
      <c r="E30" s="207">
        <v>53.9</v>
      </c>
      <c r="F30" s="208"/>
      <c r="G30" s="207">
        <v>75.599999999999994</v>
      </c>
      <c r="H30" s="208"/>
      <c r="I30" s="207">
        <v>124.2</v>
      </c>
      <c r="J30" s="208"/>
      <c r="K30" s="207">
        <v>84.3</v>
      </c>
      <c r="L30" s="208"/>
      <c r="M30" s="207">
        <v>49.3</v>
      </c>
      <c r="N30" s="208"/>
      <c r="O30" s="207">
        <v>109</v>
      </c>
      <c r="P30" s="208"/>
      <c r="Q30" s="207">
        <v>49.5</v>
      </c>
      <c r="R30" s="208"/>
      <c r="S30" s="207">
        <v>154.80000000000001</v>
      </c>
      <c r="T30" s="208"/>
      <c r="U30" s="207">
        <v>68</v>
      </c>
      <c r="V30" s="208"/>
      <c r="W30" s="207">
        <v>89</v>
      </c>
      <c r="X30" s="208"/>
      <c r="Y30" s="207">
        <v>82.3</v>
      </c>
      <c r="Z30" s="209"/>
    </row>
    <row r="31" spans="1:28" ht="18.95" customHeight="1" x14ac:dyDescent="0.15">
      <c r="A31" s="22"/>
      <c r="B31" s="211"/>
      <c r="C31" s="4" t="s">
        <v>45</v>
      </c>
      <c r="D31" s="144" t="s">
        <v>21</v>
      </c>
      <c r="E31" s="94">
        <f>E20-E27</f>
        <v>-415</v>
      </c>
      <c r="F31" s="95">
        <f t="shared" ref="F31:Z33" si="4">F20-F27</f>
        <v>-17788</v>
      </c>
      <c r="G31" s="96">
        <f t="shared" si="4"/>
        <v>438</v>
      </c>
      <c r="H31" s="97">
        <f t="shared" si="4"/>
        <v>215989</v>
      </c>
      <c r="I31" s="94">
        <f t="shared" si="4"/>
        <v>-535</v>
      </c>
      <c r="J31" s="95">
        <f t="shared" si="4"/>
        <v>2885347</v>
      </c>
      <c r="K31" s="96">
        <f t="shared" si="4"/>
        <v>625</v>
      </c>
      <c r="L31" s="97">
        <f t="shared" si="4"/>
        <v>2999579</v>
      </c>
      <c r="M31" s="94">
        <f t="shared" si="4"/>
        <v>2326.728000000001</v>
      </c>
      <c r="N31" s="95">
        <f t="shared" si="4"/>
        <v>104577</v>
      </c>
      <c r="O31" s="96">
        <f t="shared" si="4"/>
        <v>-318</v>
      </c>
      <c r="P31" s="97">
        <f t="shared" si="4"/>
        <v>-116157</v>
      </c>
      <c r="Q31" s="94">
        <f t="shared" si="4"/>
        <v>-2080</v>
      </c>
      <c r="R31" s="95">
        <f t="shared" si="4"/>
        <v>-313941</v>
      </c>
      <c r="S31" s="96">
        <f t="shared" si="4"/>
        <v>10785</v>
      </c>
      <c r="T31" s="97">
        <f t="shared" si="4"/>
        <v>316352224</v>
      </c>
      <c r="U31" s="94">
        <f t="shared" si="4"/>
        <v>-845</v>
      </c>
      <c r="V31" s="95">
        <f t="shared" si="4"/>
        <v>-403500</v>
      </c>
      <c r="W31" s="96">
        <f t="shared" si="4"/>
        <v>-1927</v>
      </c>
      <c r="X31" s="97">
        <f t="shared" si="4"/>
        <v>-280462</v>
      </c>
      <c r="Y31" s="94">
        <f t="shared" si="4"/>
        <v>8054.7280000000028</v>
      </c>
      <c r="Z31" s="95">
        <f t="shared" si="4"/>
        <v>321425868</v>
      </c>
    </row>
    <row r="32" spans="1:28" ht="18.95" customHeight="1" x14ac:dyDescent="0.15">
      <c r="A32" s="22" t="s">
        <v>46</v>
      </c>
      <c r="B32" s="211"/>
      <c r="C32" s="7"/>
      <c r="D32" s="140" t="s">
        <v>22</v>
      </c>
      <c r="E32" s="98">
        <f t="shared" ref="E32:T33" si="5">E21-E28</f>
        <v>-212</v>
      </c>
      <c r="F32" s="99">
        <f t="shared" si="5"/>
        <v>-79721</v>
      </c>
      <c r="G32" s="100">
        <f t="shared" si="5"/>
        <v>532</v>
      </c>
      <c r="H32" s="101">
        <f t="shared" si="5"/>
        <v>236785</v>
      </c>
      <c r="I32" s="98">
        <f t="shared" si="5"/>
        <v>-624</v>
      </c>
      <c r="J32" s="99">
        <f t="shared" si="5"/>
        <v>3260618</v>
      </c>
      <c r="K32" s="100">
        <f t="shared" si="5"/>
        <v>454</v>
      </c>
      <c r="L32" s="101">
        <f t="shared" si="5"/>
        <v>2364769</v>
      </c>
      <c r="M32" s="98">
        <f t="shared" si="5"/>
        <v>1916.4759999999987</v>
      </c>
      <c r="N32" s="99">
        <f t="shared" si="5"/>
        <v>227209</v>
      </c>
      <c r="O32" s="100">
        <f t="shared" si="5"/>
        <v>-143</v>
      </c>
      <c r="P32" s="101">
        <f t="shared" si="5"/>
        <v>-70290</v>
      </c>
      <c r="Q32" s="98">
        <f t="shared" si="5"/>
        <v>-1767</v>
      </c>
      <c r="R32" s="99">
        <f t="shared" si="5"/>
        <v>-426435</v>
      </c>
      <c r="S32" s="100">
        <f t="shared" si="5"/>
        <v>8789</v>
      </c>
      <c r="T32" s="101">
        <f t="shared" si="5"/>
        <v>316607451</v>
      </c>
      <c r="U32" s="98">
        <f t="shared" si="4"/>
        <v>-256</v>
      </c>
      <c r="V32" s="99">
        <f t="shared" si="4"/>
        <v>-12571</v>
      </c>
      <c r="W32" s="100">
        <f t="shared" si="4"/>
        <v>-1525</v>
      </c>
      <c r="X32" s="101">
        <f t="shared" si="4"/>
        <v>-232870</v>
      </c>
      <c r="Y32" s="98">
        <f t="shared" si="4"/>
        <v>7169.4760000000097</v>
      </c>
      <c r="Z32" s="99">
        <f t="shared" si="4"/>
        <v>321878436</v>
      </c>
    </row>
    <row r="33" spans="1:38" ht="18.95" customHeight="1" x14ac:dyDescent="0.15">
      <c r="A33" s="22"/>
      <c r="B33" s="211"/>
      <c r="C33" s="7"/>
      <c r="D33" s="140" t="s">
        <v>24</v>
      </c>
      <c r="E33" s="98">
        <f t="shared" si="5"/>
        <v>-328</v>
      </c>
      <c r="F33" s="99">
        <f t="shared" si="4"/>
        <v>-62671</v>
      </c>
      <c r="G33" s="100">
        <f t="shared" si="4"/>
        <v>645</v>
      </c>
      <c r="H33" s="101">
        <f t="shared" si="4"/>
        <v>270947</v>
      </c>
      <c r="I33" s="98">
        <f t="shared" si="4"/>
        <v>192</v>
      </c>
      <c r="J33" s="99">
        <f t="shared" si="4"/>
        <v>808332</v>
      </c>
      <c r="K33" s="100">
        <f t="shared" si="4"/>
        <v>4181</v>
      </c>
      <c r="L33" s="101">
        <f t="shared" si="4"/>
        <v>8410959</v>
      </c>
      <c r="M33" s="98">
        <f t="shared" si="4"/>
        <v>1624.0240000000013</v>
      </c>
      <c r="N33" s="99">
        <f t="shared" si="4"/>
        <v>522044</v>
      </c>
      <c r="O33" s="100">
        <f t="shared" si="4"/>
        <v>697</v>
      </c>
      <c r="P33" s="101">
        <f t="shared" si="4"/>
        <v>140678</v>
      </c>
      <c r="Q33" s="98">
        <f t="shared" si="4"/>
        <v>1654</v>
      </c>
      <c r="R33" s="99">
        <f t="shared" si="4"/>
        <v>780055</v>
      </c>
      <c r="S33" s="100">
        <f t="shared" si="4"/>
        <v>1863</v>
      </c>
      <c r="T33" s="101">
        <f t="shared" si="4"/>
        <v>-106634</v>
      </c>
      <c r="U33" s="98">
        <f t="shared" si="4"/>
        <v>-681</v>
      </c>
      <c r="V33" s="99">
        <f t="shared" si="4"/>
        <v>-166561</v>
      </c>
      <c r="W33" s="100">
        <f t="shared" si="4"/>
        <v>-1976</v>
      </c>
      <c r="X33" s="101">
        <f t="shared" si="4"/>
        <v>-186987</v>
      </c>
      <c r="Y33" s="98">
        <f t="shared" si="4"/>
        <v>7871.0240000000049</v>
      </c>
      <c r="Z33" s="99">
        <f t="shared" si="4"/>
        <v>10410162</v>
      </c>
    </row>
    <row r="34" spans="1:38" ht="18.95" customHeight="1" thickBot="1" x14ac:dyDescent="0.2">
      <c r="A34" s="22" t="s">
        <v>47</v>
      </c>
      <c r="B34" s="211"/>
      <c r="C34" s="61"/>
      <c r="D34" s="28" t="s">
        <v>44</v>
      </c>
      <c r="E34" s="201">
        <f>+E23-E30</f>
        <v>-8.6499999999999986</v>
      </c>
      <c r="F34" s="200"/>
      <c r="G34" s="205">
        <f t="shared" ref="G34" si="6">+G23-G30</f>
        <v>-2.4647077817242433</v>
      </c>
      <c r="H34" s="206"/>
      <c r="I34" s="201">
        <f t="shared" ref="I34" si="7">+I23-I30</f>
        <v>-34.974873911049983</v>
      </c>
      <c r="J34" s="200"/>
      <c r="K34" s="205">
        <f t="shared" ref="K34" si="8">+K23-K30</f>
        <v>-55.267741935483869</v>
      </c>
      <c r="L34" s="206"/>
      <c r="M34" s="201">
        <f t="shared" ref="M34" si="9">+M23-M30</f>
        <v>8.4487400784214728</v>
      </c>
      <c r="N34" s="200"/>
      <c r="O34" s="205">
        <f t="shared" ref="O34" si="10">+O23-O30</f>
        <v>-21.858007260992338</v>
      </c>
      <c r="P34" s="206"/>
      <c r="Q34" s="201">
        <f t="shared" ref="Q34" si="11">+Q23-Q30</f>
        <v>-4.5823003454582434</v>
      </c>
      <c r="R34" s="200"/>
      <c r="S34" s="205">
        <f t="shared" ref="S34" si="12">+S23-S30</f>
        <v>28.208077058144767</v>
      </c>
      <c r="T34" s="206"/>
      <c r="U34" s="201">
        <f t="shared" ref="U34" si="13">+U23-U30</f>
        <v>-6.0158399333055428</v>
      </c>
      <c r="V34" s="200"/>
      <c r="W34" s="205">
        <f t="shared" ref="W34" si="14">+W23-W30</f>
        <v>-1.7542940674869101</v>
      </c>
      <c r="X34" s="206"/>
      <c r="Y34" s="201">
        <f t="shared" ref="Y34" si="15">+Y23-Y30</f>
        <v>-0.70082971910818515</v>
      </c>
      <c r="Z34" s="200"/>
    </row>
    <row r="35" spans="1:38" ht="18.95" customHeight="1" x14ac:dyDescent="0.15">
      <c r="A35" s="22"/>
      <c r="B35" s="211"/>
      <c r="C35" s="7" t="s">
        <v>48</v>
      </c>
      <c r="D35" s="62" t="s">
        <v>21</v>
      </c>
      <c r="E35" s="63">
        <f t="shared" ref="E35:Z37" si="16">E20/E27*100</f>
        <v>67.72939346811819</v>
      </c>
      <c r="F35" s="64">
        <f t="shared" si="16"/>
        <v>80.009215450489435</v>
      </c>
      <c r="G35" s="65">
        <f t="shared" si="16"/>
        <v>166.46433990895295</v>
      </c>
      <c r="H35" s="66">
        <f t="shared" si="16"/>
        <v>208.32380436527043</v>
      </c>
      <c r="I35" s="63">
        <f t="shared" si="16"/>
        <v>78.903785488958988</v>
      </c>
      <c r="J35" s="64">
        <f t="shared" si="16"/>
        <v>250.34418686082094</v>
      </c>
      <c r="K35" s="65">
        <f t="shared" si="16"/>
        <v>159.2979127134725</v>
      </c>
      <c r="L35" s="66">
        <f t="shared" si="16"/>
        <v>1250.9396822960632</v>
      </c>
      <c r="M35" s="63">
        <f t="shared" si="16"/>
        <v>130.52647599055368</v>
      </c>
      <c r="N35" s="64">
        <f t="shared" si="16"/>
        <v>105.37278972307607</v>
      </c>
      <c r="O35" s="65">
        <f t="shared" si="16"/>
        <v>93.1332325631613</v>
      </c>
      <c r="P35" s="66">
        <f t="shared" si="16"/>
        <v>92.718191888372814</v>
      </c>
      <c r="Q35" s="63">
        <f t="shared" si="16"/>
        <v>92.941495859915847</v>
      </c>
      <c r="R35" s="64">
        <f t="shared" si="16"/>
        <v>94.506087576472041</v>
      </c>
      <c r="S35" s="65">
        <f t="shared" si="16"/>
        <v>124.20114890943364</v>
      </c>
      <c r="T35" s="66">
        <f t="shared" si="16"/>
        <v>3036.2658349331778</v>
      </c>
      <c r="U35" s="63">
        <f t="shared" si="16"/>
        <v>78.515128400711916</v>
      </c>
      <c r="V35" s="64">
        <f t="shared" si="16"/>
        <v>72.939023269757371</v>
      </c>
      <c r="W35" s="65">
        <f t="shared" si="16"/>
        <v>78.211216644052456</v>
      </c>
      <c r="X35" s="66">
        <f t="shared" si="16"/>
        <v>84.736529318541997</v>
      </c>
      <c r="Y35" s="63">
        <f t="shared" si="16"/>
        <v>107.70072564222684</v>
      </c>
      <c r="Z35" s="64">
        <f t="shared" si="16"/>
        <v>1344.5537460685875</v>
      </c>
    </row>
    <row r="36" spans="1:38" ht="18.95" customHeight="1" x14ac:dyDescent="0.15">
      <c r="A36" s="22" t="s">
        <v>49</v>
      </c>
      <c r="B36" s="211"/>
      <c r="C36" s="7" t="s">
        <v>62</v>
      </c>
      <c r="D36" s="60" t="s">
        <v>22</v>
      </c>
      <c r="E36" s="67">
        <f t="shared" si="16"/>
        <v>84.084084084084083</v>
      </c>
      <c r="F36" s="68">
        <f t="shared" si="16"/>
        <v>54.757702501007323</v>
      </c>
      <c r="G36" s="69">
        <f t="shared" si="16"/>
        <v>183.64779874213838</v>
      </c>
      <c r="H36" s="70">
        <f t="shared" si="16"/>
        <v>216.51715636825296</v>
      </c>
      <c r="I36" s="67">
        <f t="shared" si="16"/>
        <v>75.188866799204774</v>
      </c>
      <c r="J36" s="68">
        <f t="shared" si="16"/>
        <v>345.25956481448048</v>
      </c>
      <c r="K36" s="69">
        <f t="shared" si="16"/>
        <v>148.97518878101403</v>
      </c>
      <c r="L36" s="70">
        <f t="shared" si="16"/>
        <v>1083.9674614072317</v>
      </c>
      <c r="M36" s="67">
        <f t="shared" si="16"/>
        <v>125.17703625853913</v>
      </c>
      <c r="N36" s="68">
        <f t="shared" si="16"/>
        <v>113.86390359599061</v>
      </c>
      <c r="O36" s="69">
        <f t="shared" si="16"/>
        <v>96.801610377991494</v>
      </c>
      <c r="P36" s="70">
        <f t="shared" si="16"/>
        <v>95.55838365353749</v>
      </c>
      <c r="Q36" s="67">
        <f t="shared" si="16"/>
        <v>94.038260400148459</v>
      </c>
      <c r="R36" s="68">
        <f t="shared" si="16"/>
        <v>92.718124558687805</v>
      </c>
      <c r="S36" s="69">
        <f t="shared" si="16"/>
        <v>119.40219430892513</v>
      </c>
      <c r="T36" s="70">
        <f t="shared" si="16"/>
        <v>3040.1667943556813</v>
      </c>
      <c r="U36" s="67">
        <f t="shared" si="16"/>
        <v>91.784338896020529</v>
      </c>
      <c r="V36" s="68">
        <f t="shared" si="16"/>
        <v>98.011477779992333</v>
      </c>
      <c r="W36" s="69">
        <f t="shared" si="16"/>
        <v>82.926556202418269</v>
      </c>
      <c r="X36" s="70">
        <f t="shared" si="16"/>
        <v>87.211859082781615</v>
      </c>
      <c r="Y36" s="67">
        <f t="shared" si="16"/>
        <v>106.86212157467052</v>
      </c>
      <c r="Z36" s="68">
        <f t="shared" si="16"/>
        <v>1427.4308644269481</v>
      </c>
    </row>
    <row r="37" spans="1:38" ht="18.95" customHeight="1" thickBot="1" x14ac:dyDescent="0.2">
      <c r="A37" s="22"/>
      <c r="B37" s="212"/>
      <c r="C37" s="61"/>
      <c r="D37" s="47" t="s">
        <v>24</v>
      </c>
      <c r="E37" s="71">
        <f t="shared" si="16"/>
        <v>86.356073211314481</v>
      </c>
      <c r="F37" s="72">
        <f t="shared" si="16"/>
        <v>84.898335879554892</v>
      </c>
      <c r="G37" s="73">
        <f t="shared" si="16"/>
        <v>174.30875576036865</v>
      </c>
      <c r="H37" s="74">
        <f t="shared" si="16"/>
        <v>170.84859752478226</v>
      </c>
      <c r="I37" s="71">
        <f t="shared" si="16"/>
        <v>109.39334637964775</v>
      </c>
      <c r="J37" s="72">
        <f t="shared" si="16"/>
        <v>137.02177708487147</v>
      </c>
      <c r="K37" s="73">
        <f t="shared" si="16"/>
        <v>437.72213247172857</v>
      </c>
      <c r="L37" s="74">
        <f t="shared" si="16"/>
        <v>537.9790793802548</v>
      </c>
      <c r="M37" s="71">
        <f t="shared" si="16"/>
        <v>110.5128430864837</v>
      </c>
      <c r="N37" s="72">
        <f t="shared" si="16"/>
        <v>116.60884285891086</v>
      </c>
      <c r="O37" s="73">
        <f t="shared" si="16"/>
        <v>116.38457921955808</v>
      </c>
      <c r="P37" s="74">
        <f t="shared" si="16"/>
        <v>111.82657031310424</v>
      </c>
      <c r="Q37" s="71">
        <f t="shared" si="16"/>
        <v>102.77446951270652</v>
      </c>
      <c r="R37" s="72">
        <f t="shared" si="16"/>
        <v>107.84237101189514</v>
      </c>
      <c r="S37" s="73">
        <f t="shared" si="16"/>
        <v>106.49876164230649</v>
      </c>
      <c r="T37" s="74">
        <f t="shared" si="16"/>
        <v>95.688667398200494</v>
      </c>
      <c r="U37" s="71">
        <f t="shared" si="16"/>
        <v>87.824065796531386</v>
      </c>
      <c r="V37" s="72">
        <f t="shared" si="16"/>
        <v>92.664197924530129</v>
      </c>
      <c r="W37" s="73">
        <f t="shared" si="16"/>
        <v>80.120724346076457</v>
      </c>
      <c r="X37" s="74">
        <f t="shared" si="16"/>
        <v>91.510997654239318</v>
      </c>
      <c r="Y37" s="71">
        <f t="shared" si="16"/>
        <v>106.05132888960644</v>
      </c>
      <c r="Z37" s="72">
        <f t="shared" si="16"/>
        <v>139.84425540130044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02" t="s">
        <v>51</v>
      </c>
      <c r="C39" s="12" t="s">
        <v>43</v>
      </c>
      <c r="D39" s="145" t="s">
        <v>21</v>
      </c>
      <c r="E39" s="13">
        <f>+'(令和4年6月) '!E20</f>
        <v>1176</v>
      </c>
      <c r="F39" s="14">
        <f>+'(令和4年6月) '!F20</f>
        <v>94180</v>
      </c>
      <c r="G39" s="13">
        <f>+'(令和4年6月) '!G20</f>
        <v>1399</v>
      </c>
      <c r="H39" s="14">
        <f>+'(令和4年6月) '!H20</f>
        <v>494412</v>
      </c>
      <c r="I39" s="13">
        <f>+'(令和4年6月) '!I20</f>
        <v>2232</v>
      </c>
      <c r="J39" s="14">
        <f>+'(令和4年6月) '!J20</f>
        <v>5352269</v>
      </c>
      <c r="K39" s="13">
        <f>+'(令和4年6月) '!K20</f>
        <v>3176</v>
      </c>
      <c r="L39" s="14">
        <f>+'(令和4年6月) '!L20</f>
        <v>6167468</v>
      </c>
      <c r="M39" s="13">
        <f>+'(令和4年6月) '!M20</f>
        <v>8800.2559999999994</v>
      </c>
      <c r="N39" s="14">
        <f>+'(令和4年6月) '!N20</f>
        <v>2415658</v>
      </c>
      <c r="O39" s="13">
        <f>+'(令和4年6月) '!O20</f>
        <v>3930</v>
      </c>
      <c r="P39" s="14">
        <f>+'(令和4年6月) '!P20</f>
        <v>1371196</v>
      </c>
      <c r="Q39" s="13">
        <f>+'(令和4年6月) '!Q20</f>
        <v>29400</v>
      </c>
      <c r="R39" s="14">
        <f>+'(令和4年6月) '!R20</f>
        <v>5698258</v>
      </c>
      <c r="S39" s="25">
        <f>+'(令和4年6月) '!S20</f>
        <v>50065</v>
      </c>
      <c r="T39" s="26">
        <f>+'(令和4年6月) '!T20</f>
        <v>11860887</v>
      </c>
      <c r="U39" s="13">
        <f>+'(令和4年6月) '!U20</f>
        <v>3284</v>
      </c>
      <c r="V39" s="14">
        <f>+'(令和4年6月) '!V20</f>
        <v>890348</v>
      </c>
      <c r="W39" s="13">
        <f>+'(令和4年6月) '!W20</f>
        <v>7885</v>
      </c>
      <c r="X39" s="14">
        <f>+'(令和4年6月) '!X20</f>
        <v>1667613</v>
      </c>
      <c r="Y39" s="55">
        <f>+'(令和4年6月) '!Y20</f>
        <v>111347.25599999999</v>
      </c>
      <c r="Z39" s="56">
        <f>+'(令和4年6月) '!Z20</f>
        <v>36012289</v>
      </c>
    </row>
    <row r="40" spans="1:38" ht="18.95" customHeight="1" x14ac:dyDescent="0.15">
      <c r="A40" s="22"/>
      <c r="B40" s="203"/>
      <c r="C40" s="22"/>
      <c r="D40" s="141" t="s">
        <v>22</v>
      </c>
      <c r="E40" s="27">
        <f>+'(令和4年6月) '!E21</f>
        <v>1303</v>
      </c>
      <c r="F40" s="21">
        <f>+'(令和4年6月) '!F21</f>
        <v>154440</v>
      </c>
      <c r="G40" s="27">
        <f>+'(令和4年6月) '!G21</f>
        <v>1399</v>
      </c>
      <c r="H40" s="21">
        <f>+'(令和4年6月) '!H21</f>
        <v>505069</v>
      </c>
      <c r="I40" s="27">
        <f>+'(令和4年6月) '!I21</f>
        <v>2070</v>
      </c>
      <c r="J40" s="21">
        <f>+'(令和4年6月) '!J21</f>
        <v>4940771</v>
      </c>
      <c r="K40" s="27">
        <f>+'(令和4年6月) '!K21</f>
        <v>2111</v>
      </c>
      <c r="L40" s="21">
        <f>+'(令和4年6月) '!L21</f>
        <v>3736665</v>
      </c>
      <c r="M40" s="27">
        <f>+'(令和4年6月) '!M21</f>
        <v>9225.4840000000004</v>
      </c>
      <c r="N40" s="21">
        <f>+'(令和4年6月) '!N21</f>
        <v>2269609</v>
      </c>
      <c r="O40" s="27">
        <f>+'(令和4年6月) '!O21</f>
        <v>3851</v>
      </c>
      <c r="P40" s="21">
        <f>+'(令和4年6月) '!P21</f>
        <v>1356174</v>
      </c>
      <c r="Q40" s="27">
        <f>+'(令和4年6月) '!Q21</f>
        <v>28961</v>
      </c>
      <c r="R40" s="21">
        <f>+'(令和4年6月) '!R21</f>
        <v>5493695</v>
      </c>
      <c r="S40" s="25">
        <f>+'(令和4年6月) '!S21</f>
        <v>49972</v>
      </c>
      <c r="T40" s="26">
        <f>+'(令和4年6月) '!T21</f>
        <v>11809890</v>
      </c>
      <c r="U40" s="27">
        <f>+'(令和4年6月) '!U21</f>
        <v>3069</v>
      </c>
      <c r="V40" s="21">
        <f>+'(令和4年6月) '!V21</f>
        <v>754793</v>
      </c>
      <c r="W40" s="27">
        <f>+'(令和4年6月) '!W21</f>
        <v>7971</v>
      </c>
      <c r="X40" s="21">
        <f>+'(令和4年6月) '!X21</f>
        <v>1602428</v>
      </c>
      <c r="Y40" s="58">
        <f>+'(令和4年6月) '!Y21</f>
        <v>109932.48400000001</v>
      </c>
      <c r="Z40" s="59">
        <f>+'(令和4年6月) '!Z21</f>
        <v>32623534</v>
      </c>
    </row>
    <row r="41" spans="1:38" ht="18.95" customHeight="1" x14ac:dyDescent="0.15">
      <c r="A41" s="22" t="s">
        <v>52</v>
      </c>
      <c r="B41" s="203"/>
      <c r="C41" s="22"/>
      <c r="D41" s="141" t="s">
        <v>24</v>
      </c>
      <c r="E41" s="27">
        <f>+'(令和4年6月) '!E22</f>
        <v>2324</v>
      </c>
      <c r="F41" s="21">
        <f>+'(令和4年6月) '!F22</f>
        <v>377618</v>
      </c>
      <c r="G41" s="27">
        <f>+'(令和4年6月) '!G22</f>
        <v>1584</v>
      </c>
      <c r="H41" s="21">
        <f>+'(令和4年6月) '!H22</f>
        <v>678001</v>
      </c>
      <c r="I41" s="27">
        <f>+'(令和4年6月) '!I22</f>
        <v>2126</v>
      </c>
      <c r="J41" s="21">
        <f>+'(令和4年6月) '!J22</f>
        <v>2775594</v>
      </c>
      <c r="K41" s="27">
        <f>+'(令和4年6月) '!K22</f>
        <v>5121</v>
      </c>
      <c r="L41" s="21">
        <f>+'(令和4年6月) '!L22</f>
        <v>9675211</v>
      </c>
      <c r="M41" s="27">
        <f>+'(令和4年6月) '!M22</f>
        <v>16655.471999999998</v>
      </c>
      <c r="N41" s="21">
        <f>+'(令和4年6月) '!N22</f>
        <v>3479869</v>
      </c>
      <c r="O41" s="27">
        <f>+'(令和4年6月) '!O22</f>
        <v>4965</v>
      </c>
      <c r="P41" s="21">
        <f>+'(令和4年6月) '!P22</f>
        <v>1363418</v>
      </c>
      <c r="Q41" s="27">
        <f>+'(令和4年6月) '!Q22</f>
        <v>61756</v>
      </c>
      <c r="R41" s="21">
        <f>+'(令和4年6月) '!R22</f>
        <v>10760448</v>
      </c>
      <c r="S41" s="25">
        <f>+'(令和4年6月) '!S22</f>
        <v>29269</v>
      </c>
      <c r="T41" s="26">
        <f>+'(令和4年6月) '!T22</f>
        <v>2616320</v>
      </c>
      <c r="U41" s="27">
        <f>+'(令和4年6月) '!U22</f>
        <v>4684</v>
      </c>
      <c r="V41" s="21">
        <f>+'(令和4年6月) '!V22</f>
        <v>1637571</v>
      </c>
      <c r="W41" s="27">
        <f>+'(令和4年6月) '!W22</f>
        <v>8454</v>
      </c>
      <c r="X41" s="21">
        <f>+'(令和4年6月) '!X22</f>
        <v>2047444</v>
      </c>
      <c r="Y41" s="58">
        <f>+'(令和4年6月) '!Y22</f>
        <v>136938.47200000001</v>
      </c>
      <c r="Z41" s="59">
        <f>+'(令和4年6月) '!Z22</f>
        <v>35411494</v>
      </c>
    </row>
    <row r="42" spans="1:38" ht="18.95" customHeight="1" thickBot="1" x14ac:dyDescent="0.2">
      <c r="A42" s="22"/>
      <c r="B42" s="203"/>
      <c r="C42" s="22"/>
      <c r="D42" s="139" t="s">
        <v>44</v>
      </c>
      <c r="E42" s="199">
        <f>+(E39+E40)/(E41+'(令和4年6月) '!E41)*100</f>
        <v>51.851077180506167</v>
      </c>
      <c r="F42" s="200"/>
      <c r="G42" s="199">
        <f>+(G39+G40)/(G41+'(令和4年6月) '!G41)*100</f>
        <v>88.098236775818634</v>
      </c>
      <c r="H42" s="200"/>
      <c r="I42" s="199">
        <f>+(I39+I40)/(I41+'(令和4年6月) '!I41)*100</f>
        <v>94.13566739606128</v>
      </c>
      <c r="J42" s="200"/>
      <c r="K42" s="199">
        <f>+(K39+K40)/(K41+'(令和4年6月) '!K41)*100</f>
        <v>57.611419853982781</v>
      </c>
      <c r="L42" s="200"/>
      <c r="M42" s="199">
        <f>+(M39+M40)/(M41+'(令和4年6月) '!M41)*100</f>
        <v>53.432125400894925</v>
      </c>
      <c r="N42" s="200"/>
      <c r="O42" s="199">
        <f>+(O39+O40)/(O41+'(令和4年6月) '!O41)*100</f>
        <v>78.986904882753024</v>
      </c>
      <c r="P42" s="200"/>
      <c r="Q42" s="199">
        <f>+(Q39+Q40)/(Q41+'(令和4年6月) '!Q41)*100</f>
        <v>47.41866814001105</v>
      </c>
      <c r="R42" s="200"/>
      <c r="S42" s="199">
        <f>+(S39+S40)/(S41+'(令和4年6月) '!S41)*100</f>
        <v>171.16727123400176</v>
      </c>
      <c r="T42" s="200"/>
      <c r="U42" s="199">
        <f>+(U39+U40)/(U41+'(令和4年6月) '!U41)*100</f>
        <v>69.492452417414128</v>
      </c>
      <c r="V42" s="200"/>
      <c r="W42" s="199">
        <f>+(W39+W40)/(W41+'(令和4年6月) '!W41)*100</f>
        <v>93.298028832009422</v>
      </c>
      <c r="X42" s="200"/>
      <c r="Y42" s="199">
        <f>+(Y39+Y40)/(Y41+'(令和4年6月) '!Y41)*100</f>
        <v>81.070359497200812</v>
      </c>
      <c r="Z42" s="200"/>
    </row>
    <row r="43" spans="1:38" ht="18.95" customHeight="1" x14ac:dyDescent="0.15">
      <c r="A43" s="22"/>
      <c r="B43" s="203"/>
      <c r="C43" s="12" t="s">
        <v>45</v>
      </c>
      <c r="D43" s="145" t="s">
        <v>21</v>
      </c>
      <c r="E43" s="94">
        <f t="shared" ref="E43:Z46" si="17">E20-E39</f>
        <v>-305</v>
      </c>
      <c r="F43" s="97">
        <f t="shared" si="17"/>
        <v>-22987</v>
      </c>
      <c r="G43" s="94">
        <f t="shared" si="17"/>
        <v>-302</v>
      </c>
      <c r="H43" s="95">
        <f t="shared" si="17"/>
        <v>-79031</v>
      </c>
      <c r="I43" s="96">
        <f t="shared" si="17"/>
        <v>-231</v>
      </c>
      <c r="J43" s="97">
        <f t="shared" si="17"/>
        <v>-547761</v>
      </c>
      <c r="K43" s="94">
        <f t="shared" si="17"/>
        <v>-1497</v>
      </c>
      <c r="L43" s="95">
        <f t="shared" si="17"/>
        <v>-2907269</v>
      </c>
      <c r="M43" s="96">
        <f t="shared" si="17"/>
        <v>1148.4720000000016</v>
      </c>
      <c r="N43" s="97">
        <f t="shared" si="17"/>
        <v>-364662</v>
      </c>
      <c r="O43" s="94">
        <f t="shared" si="17"/>
        <v>383</v>
      </c>
      <c r="P43" s="95">
        <f t="shared" si="17"/>
        <v>107814</v>
      </c>
      <c r="Q43" s="96">
        <f t="shared" si="17"/>
        <v>-2012</v>
      </c>
      <c r="R43" s="97">
        <f t="shared" si="17"/>
        <v>-297856</v>
      </c>
      <c r="S43" s="94">
        <f t="shared" si="17"/>
        <v>5284</v>
      </c>
      <c r="T43" s="95">
        <f t="shared" si="17"/>
        <v>315265301</v>
      </c>
      <c r="U43" s="96">
        <f t="shared" si="17"/>
        <v>-196</v>
      </c>
      <c r="V43" s="97">
        <f t="shared" si="17"/>
        <v>197229</v>
      </c>
      <c r="W43" s="94">
        <f t="shared" si="17"/>
        <v>-968</v>
      </c>
      <c r="X43" s="95">
        <f t="shared" si="17"/>
        <v>-110603</v>
      </c>
      <c r="Y43" s="94">
        <f t="shared" si="17"/>
        <v>1304.4720000000088</v>
      </c>
      <c r="Z43" s="95">
        <f t="shared" si="17"/>
        <v>311240175</v>
      </c>
    </row>
    <row r="44" spans="1:38" ht="18.95" customHeight="1" x14ac:dyDescent="0.15">
      <c r="A44" s="22"/>
      <c r="B44" s="203"/>
      <c r="C44" s="22"/>
      <c r="D44" s="141" t="s">
        <v>22</v>
      </c>
      <c r="E44" s="98">
        <f t="shared" si="17"/>
        <v>-183</v>
      </c>
      <c r="F44" s="101">
        <f t="shared" si="17"/>
        <v>-57952</v>
      </c>
      <c r="G44" s="98">
        <f t="shared" si="17"/>
        <v>-231</v>
      </c>
      <c r="H44" s="99">
        <f t="shared" si="17"/>
        <v>-65065</v>
      </c>
      <c r="I44" s="100">
        <f t="shared" si="17"/>
        <v>-179</v>
      </c>
      <c r="J44" s="101">
        <f t="shared" si="17"/>
        <v>-350697</v>
      </c>
      <c r="K44" s="98">
        <f t="shared" si="17"/>
        <v>-730</v>
      </c>
      <c r="L44" s="99">
        <f t="shared" si="17"/>
        <v>-1131566</v>
      </c>
      <c r="M44" s="100">
        <f t="shared" si="17"/>
        <v>302.99199999999837</v>
      </c>
      <c r="N44" s="101">
        <f t="shared" si="17"/>
        <v>-403547</v>
      </c>
      <c r="O44" s="98">
        <f t="shared" si="17"/>
        <v>477</v>
      </c>
      <c r="P44" s="99">
        <f t="shared" si="17"/>
        <v>156068</v>
      </c>
      <c r="Q44" s="100">
        <f t="shared" si="17"/>
        <v>-1089</v>
      </c>
      <c r="R44" s="101">
        <f t="shared" si="17"/>
        <v>-64015</v>
      </c>
      <c r="S44" s="98">
        <f t="shared" si="17"/>
        <v>4116</v>
      </c>
      <c r="T44" s="99">
        <f t="shared" si="17"/>
        <v>315565911</v>
      </c>
      <c r="U44" s="100">
        <f t="shared" si="17"/>
        <v>-209</v>
      </c>
      <c r="V44" s="101">
        <f t="shared" si="17"/>
        <v>-135186</v>
      </c>
      <c r="W44" s="98">
        <f t="shared" si="17"/>
        <v>-564</v>
      </c>
      <c r="X44" s="99">
        <f t="shared" si="17"/>
        <v>-14314</v>
      </c>
      <c r="Y44" s="98">
        <f t="shared" si="17"/>
        <v>1715.9919999999984</v>
      </c>
      <c r="Z44" s="99">
        <f t="shared" si="17"/>
        <v>313503128</v>
      </c>
    </row>
    <row r="45" spans="1:38" ht="18.95" customHeight="1" x14ac:dyDescent="0.15">
      <c r="A45" s="22"/>
      <c r="B45" s="203"/>
      <c r="C45" s="22"/>
      <c r="D45" s="141" t="s">
        <v>24</v>
      </c>
      <c r="E45" s="98">
        <f t="shared" si="17"/>
        <v>-248</v>
      </c>
      <c r="F45" s="101">
        <f t="shared" si="17"/>
        <v>-25295</v>
      </c>
      <c r="G45" s="98">
        <f t="shared" si="17"/>
        <v>-71</v>
      </c>
      <c r="H45" s="99">
        <f t="shared" si="17"/>
        <v>-24623</v>
      </c>
      <c r="I45" s="100">
        <f t="shared" si="17"/>
        <v>110</v>
      </c>
      <c r="J45" s="101">
        <f t="shared" si="17"/>
        <v>216134</v>
      </c>
      <c r="K45" s="98">
        <f t="shared" si="17"/>
        <v>298</v>
      </c>
      <c r="L45" s="99">
        <f t="shared" si="17"/>
        <v>656150</v>
      </c>
      <c r="M45" s="100">
        <f t="shared" si="17"/>
        <v>416.55200000000332</v>
      </c>
      <c r="N45" s="101">
        <f t="shared" si="17"/>
        <v>185344</v>
      </c>
      <c r="O45" s="98">
        <f t="shared" si="17"/>
        <v>-14</v>
      </c>
      <c r="P45" s="99">
        <f t="shared" si="17"/>
        <v>-33232</v>
      </c>
      <c r="Q45" s="100">
        <f t="shared" si="17"/>
        <v>-487</v>
      </c>
      <c r="R45" s="101">
        <f t="shared" si="17"/>
        <v>-33720</v>
      </c>
      <c r="S45" s="98">
        <f t="shared" si="17"/>
        <v>1261</v>
      </c>
      <c r="T45" s="99">
        <f t="shared" si="17"/>
        <v>-249612</v>
      </c>
      <c r="U45" s="100">
        <f t="shared" si="17"/>
        <v>228</v>
      </c>
      <c r="V45" s="101">
        <f t="shared" si="17"/>
        <v>466390</v>
      </c>
      <c r="W45" s="98">
        <f t="shared" si="17"/>
        <v>-490</v>
      </c>
      <c r="X45" s="99">
        <f t="shared" si="17"/>
        <v>-31734</v>
      </c>
      <c r="Y45" s="98">
        <f t="shared" si="17"/>
        <v>1003.551999999996</v>
      </c>
      <c r="Z45" s="99">
        <f t="shared" si="17"/>
        <v>1125802</v>
      </c>
    </row>
    <row r="46" spans="1:38" ht="18.95" customHeight="1" thickBot="1" x14ac:dyDescent="0.2">
      <c r="A46" s="22"/>
      <c r="B46" s="203"/>
      <c r="C46" s="46"/>
      <c r="D46" s="139" t="s">
        <v>44</v>
      </c>
      <c r="E46" s="199">
        <f>E23-E42</f>
        <v>-6.6010771805061665</v>
      </c>
      <c r="F46" s="200"/>
      <c r="G46" s="199">
        <f>G23-G42</f>
        <v>-14.962944557542883</v>
      </c>
      <c r="H46" s="200"/>
      <c r="I46" s="199">
        <f>I23-I42</f>
        <v>-4.9105413071112594</v>
      </c>
      <c r="J46" s="200"/>
      <c r="K46" s="199">
        <f>K23-K42</f>
        <v>-28.579161789466649</v>
      </c>
      <c r="L46" s="200"/>
      <c r="M46" s="199">
        <f>M23-M42</f>
        <v>4.3166146775265446</v>
      </c>
      <c r="N46" s="200"/>
      <c r="O46" s="199">
        <f t="shared" si="17"/>
        <v>8.1550878562546387</v>
      </c>
      <c r="P46" s="200"/>
      <c r="Q46" s="199">
        <f t="shared" si="17"/>
        <v>-2.5009684854692935</v>
      </c>
      <c r="R46" s="200"/>
      <c r="S46" s="199">
        <f t="shared" si="17"/>
        <v>11.840805824143018</v>
      </c>
      <c r="T46" s="200"/>
      <c r="U46" s="199">
        <f t="shared" si="17"/>
        <v>-7.508292350719671</v>
      </c>
      <c r="V46" s="200"/>
      <c r="W46" s="199">
        <f t="shared" si="17"/>
        <v>-6.0523228994963318</v>
      </c>
      <c r="X46" s="200"/>
      <c r="Y46" s="199">
        <f t="shared" si="17"/>
        <v>0.5288107836910001</v>
      </c>
      <c r="Z46" s="200"/>
      <c r="AA46" s="197"/>
      <c r="AB46" s="198"/>
      <c r="AC46" s="197"/>
      <c r="AD46" s="198"/>
      <c r="AE46" s="197"/>
      <c r="AF46" s="198"/>
      <c r="AG46" s="135"/>
      <c r="AH46" s="136"/>
      <c r="AI46" s="135"/>
      <c r="AJ46" s="136"/>
      <c r="AK46" s="135"/>
      <c r="AL46" s="136"/>
    </row>
    <row r="47" spans="1:38" ht="18.95" customHeight="1" x14ac:dyDescent="0.15">
      <c r="A47" s="22"/>
      <c r="B47" s="203"/>
      <c r="C47" s="22" t="s">
        <v>48</v>
      </c>
      <c r="D47" s="54" t="s">
        <v>21</v>
      </c>
      <c r="E47" s="75">
        <f t="shared" ref="E47:Z49" si="18">E20/E39*100</f>
        <v>74.064625850340136</v>
      </c>
      <c r="F47" s="76">
        <f t="shared" si="18"/>
        <v>75.592482480356765</v>
      </c>
      <c r="G47" s="75">
        <f t="shared" si="18"/>
        <v>78.413152251608281</v>
      </c>
      <c r="H47" s="77">
        <f t="shared" si="18"/>
        <v>84.015153353882994</v>
      </c>
      <c r="I47" s="78">
        <f t="shared" si="18"/>
        <v>89.650537634408607</v>
      </c>
      <c r="J47" s="76">
        <f t="shared" si="18"/>
        <v>89.765817076832278</v>
      </c>
      <c r="K47" s="75">
        <f t="shared" si="18"/>
        <v>52.865239294710328</v>
      </c>
      <c r="L47" s="77">
        <f t="shared" si="18"/>
        <v>52.861222790292551</v>
      </c>
      <c r="M47" s="78">
        <f t="shared" si="18"/>
        <v>113.05043853269726</v>
      </c>
      <c r="N47" s="76">
        <f t="shared" si="18"/>
        <v>84.904237271997943</v>
      </c>
      <c r="O47" s="75">
        <f t="shared" si="18"/>
        <v>109.74554707379134</v>
      </c>
      <c r="P47" s="77">
        <f t="shared" si="18"/>
        <v>107.86277089489759</v>
      </c>
      <c r="Q47" s="78">
        <f t="shared" si="18"/>
        <v>93.156462585034021</v>
      </c>
      <c r="R47" s="76">
        <f t="shared" si="18"/>
        <v>94.772858652591722</v>
      </c>
      <c r="S47" s="75">
        <f t="shared" si="18"/>
        <v>110.55427943673224</v>
      </c>
      <c r="T47" s="77">
        <f t="shared" si="18"/>
        <v>2758.0246570092099</v>
      </c>
      <c r="U47" s="78">
        <f t="shared" si="18"/>
        <v>94.031668696711321</v>
      </c>
      <c r="V47" s="76">
        <f t="shared" si="18"/>
        <v>122.1519001558941</v>
      </c>
      <c r="W47" s="75">
        <f t="shared" si="18"/>
        <v>87.723525681674062</v>
      </c>
      <c r="X47" s="77">
        <f t="shared" si="18"/>
        <v>93.367585884734652</v>
      </c>
      <c r="Y47" s="75">
        <f t="shared" si="18"/>
        <v>101.17153493212263</v>
      </c>
      <c r="Z47" s="77">
        <f t="shared" si="18"/>
        <v>964.26101656576168</v>
      </c>
    </row>
    <row r="48" spans="1:38" ht="18.95" customHeight="1" x14ac:dyDescent="0.15">
      <c r="A48" s="22"/>
      <c r="B48" s="203"/>
      <c r="C48" s="22"/>
      <c r="D48" s="57" t="s">
        <v>22</v>
      </c>
      <c r="E48" s="67">
        <f t="shared" si="18"/>
        <v>85.955487336914814</v>
      </c>
      <c r="F48" s="70">
        <f t="shared" si="18"/>
        <v>62.47604247604248</v>
      </c>
      <c r="G48" s="67">
        <f t="shared" si="18"/>
        <v>83.488205861329519</v>
      </c>
      <c r="H48" s="68">
        <f t="shared" si="18"/>
        <v>87.117601753423784</v>
      </c>
      <c r="I48" s="69">
        <f t="shared" si="18"/>
        <v>91.352657004830917</v>
      </c>
      <c r="J48" s="70">
        <f t="shared" si="18"/>
        <v>92.90197825400125</v>
      </c>
      <c r="K48" s="67">
        <f t="shared" si="18"/>
        <v>65.419232591189015</v>
      </c>
      <c r="L48" s="68">
        <f t="shared" si="18"/>
        <v>69.717221104915751</v>
      </c>
      <c r="M48" s="69">
        <f t="shared" si="18"/>
        <v>103.28429381049273</v>
      </c>
      <c r="N48" s="70">
        <f t="shared" si="18"/>
        <v>82.219536492849656</v>
      </c>
      <c r="O48" s="67">
        <f t="shared" si="18"/>
        <v>112.38639314463776</v>
      </c>
      <c r="P48" s="68">
        <f t="shared" si="18"/>
        <v>111.50796284252611</v>
      </c>
      <c r="Q48" s="69">
        <f t="shared" si="18"/>
        <v>96.239770726148947</v>
      </c>
      <c r="R48" s="70">
        <f t="shared" si="18"/>
        <v>98.834755114726974</v>
      </c>
      <c r="S48" s="67">
        <f t="shared" si="18"/>
        <v>108.23661250300167</v>
      </c>
      <c r="T48" s="68">
        <f t="shared" si="18"/>
        <v>2772.0478429519667</v>
      </c>
      <c r="U48" s="69">
        <f t="shared" si="18"/>
        <v>93.1899641577061</v>
      </c>
      <c r="V48" s="70">
        <f t="shared" si="18"/>
        <v>82.089659019095308</v>
      </c>
      <c r="W48" s="67">
        <f t="shared" si="18"/>
        <v>92.924350771546855</v>
      </c>
      <c r="X48" s="68">
        <f t="shared" si="18"/>
        <v>99.106730536410993</v>
      </c>
      <c r="Y48" s="67">
        <f t="shared" si="18"/>
        <v>101.56095081049929</v>
      </c>
      <c r="Z48" s="68">
        <f t="shared" si="18"/>
        <v>1060.9723091311935</v>
      </c>
    </row>
    <row r="49" spans="1:26" ht="18.95" customHeight="1" thickBot="1" x14ac:dyDescent="0.2">
      <c r="A49" s="46"/>
      <c r="B49" s="204"/>
      <c r="C49" s="46"/>
      <c r="D49" s="47" t="s">
        <v>24</v>
      </c>
      <c r="E49" s="71">
        <f t="shared" si="18"/>
        <v>89.328743545611005</v>
      </c>
      <c r="F49" s="74">
        <f t="shared" si="18"/>
        <v>93.301431605484908</v>
      </c>
      <c r="G49" s="71">
        <f t="shared" si="18"/>
        <v>95.517676767676761</v>
      </c>
      <c r="H49" s="72">
        <f t="shared" si="18"/>
        <v>96.368294442043606</v>
      </c>
      <c r="I49" s="73">
        <f t="shared" si="18"/>
        <v>105.17403574788335</v>
      </c>
      <c r="J49" s="74">
        <f t="shared" si="18"/>
        <v>107.78694578529857</v>
      </c>
      <c r="K49" s="71">
        <f t="shared" si="18"/>
        <v>105.81917594219878</v>
      </c>
      <c r="L49" s="72">
        <f t="shared" si="18"/>
        <v>106.78176424266097</v>
      </c>
      <c r="M49" s="73">
        <f t="shared" si="18"/>
        <v>102.50099186621672</v>
      </c>
      <c r="N49" s="74">
        <f t="shared" si="18"/>
        <v>105.3261775084062</v>
      </c>
      <c r="O49" s="71">
        <f t="shared" si="18"/>
        <v>99.718026183282987</v>
      </c>
      <c r="P49" s="72">
        <f t="shared" si="18"/>
        <v>97.562596357096652</v>
      </c>
      <c r="Q49" s="73">
        <f t="shared" si="18"/>
        <v>99.211412656260123</v>
      </c>
      <c r="R49" s="74">
        <f t="shared" si="18"/>
        <v>99.686630147741056</v>
      </c>
      <c r="S49" s="71">
        <f t="shared" si="18"/>
        <v>104.3083125491134</v>
      </c>
      <c r="T49" s="72">
        <f t="shared" si="18"/>
        <v>90.459423923679054</v>
      </c>
      <c r="U49" s="73">
        <f t="shared" si="18"/>
        <v>104.86763450042697</v>
      </c>
      <c r="V49" s="74">
        <f t="shared" si="18"/>
        <v>128.48059717716055</v>
      </c>
      <c r="W49" s="71">
        <f t="shared" si="18"/>
        <v>94.203927135083987</v>
      </c>
      <c r="X49" s="72">
        <f t="shared" si="18"/>
        <v>98.450067498793615</v>
      </c>
      <c r="Y49" s="71">
        <f t="shared" si="18"/>
        <v>100.73284883739611</v>
      </c>
      <c r="Z49" s="72">
        <f t="shared" si="18"/>
        <v>103.17919938650428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3DED-AAF4-4298-AC3A-F0E18F9464D9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G42" sqref="G42:Z42"/>
    </sheetView>
  </sheetViews>
  <sheetFormatPr defaultRowHeight="13.5" x14ac:dyDescent="0.15"/>
  <cols>
    <col min="1" max="1" width="2.625" style="121" customWidth="1"/>
    <col min="2" max="2" width="3.125" style="121" customWidth="1"/>
    <col min="3" max="3" width="12.625" style="121" customWidth="1"/>
    <col min="4" max="4" width="7.25" style="121" customWidth="1"/>
    <col min="5" max="5" width="7.625" style="121" customWidth="1"/>
    <col min="6" max="6" width="10.125" style="121" customWidth="1"/>
    <col min="7" max="7" width="7.625" style="121" customWidth="1"/>
    <col min="8" max="8" width="10.125" style="121" customWidth="1"/>
    <col min="9" max="9" width="7.625" style="121" customWidth="1"/>
    <col min="10" max="10" width="10.125" style="121" customWidth="1"/>
    <col min="11" max="11" width="7.625" style="121" customWidth="1"/>
    <col min="12" max="12" width="10.125" style="121" customWidth="1"/>
    <col min="13" max="13" width="7.625" style="121" customWidth="1"/>
    <col min="14" max="14" width="10.125" style="121" customWidth="1"/>
    <col min="15" max="15" width="7.625" style="121" customWidth="1"/>
    <col min="16" max="16" width="10.125" style="121" customWidth="1"/>
    <col min="17" max="17" width="8.125" style="121" customWidth="1"/>
    <col min="18" max="18" width="11.125" style="121" customWidth="1"/>
    <col min="19" max="19" width="8.125" style="121" customWidth="1"/>
    <col min="20" max="20" width="11.125" style="121" customWidth="1"/>
    <col min="21" max="21" width="8.125" style="121" customWidth="1"/>
    <col min="22" max="22" width="11.125" style="121" customWidth="1"/>
    <col min="23" max="23" width="7.625" style="121" customWidth="1"/>
    <col min="24" max="24" width="10.5" style="121" bestFit="1" customWidth="1"/>
    <col min="25" max="25" width="8.625" style="121" customWidth="1"/>
    <col min="26" max="26" width="11.625" style="121" customWidth="1"/>
    <col min="27" max="16384" width="9" style="121"/>
  </cols>
  <sheetData>
    <row r="1" spans="1:26" ht="29.25" thickBot="1" x14ac:dyDescent="0.35">
      <c r="A1" s="233" t="s">
        <v>63</v>
      </c>
      <c r="B1" s="234"/>
      <c r="C1" s="234"/>
      <c r="D1" s="234"/>
      <c r="E1" s="235" t="s">
        <v>0</v>
      </c>
      <c r="F1" s="236"/>
      <c r="G1" s="236"/>
      <c r="H1" s="236"/>
      <c r="J1" s="237" t="s">
        <v>1</v>
      </c>
      <c r="K1" s="234"/>
      <c r="L1" s="1" t="s">
        <v>2</v>
      </c>
      <c r="M1" s="1" t="s">
        <v>3</v>
      </c>
      <c r="N1" s="1" t="s">
        <v>4</v>
      </c>
      <c r="O1" s="237" t="s">
        <v>5</v>
      </c>
      <c r="P1" s="234"/>
      <c r="Q1" s="234"/>
      <c r="R1" s="1"/>
      <c r="S1" s="1"/>
      <c r="T1" s="1"/>
      <c r="V1" s="1"/>
      <c r="W1" s="1"/>
      <c r="X1" s="120" t="s">
        <v>6</v>
      </c>
      <c r="Y1" s="1"/>
      <c r="Z1" s="1"/>
    </row>
    <row r="2" spans="1:26" x14ac:dyDescent="0.15">
      <c r="A2" s="4"/>
      <c r="B2" s="5"/>
      <c r="C2" s="5"/>
      <c r="D2" s="6"/>
      <c r="E2" s="238" t="s">
        <v>7</v>
      </c>
      <c r="F2" s="239"/>
      <c r="G2" s="226" t="s">
        <v>8</v>
      </c>
      <c r="H2" s="226"/>
      <c r="I2" s="224" t="s">
        <v>9</v>
      </c>
      <c r="J2" s="225"/>
      <c r="K2" s="226" t="s">
        <v>10</v>
      </c>
      <c r="L2" s="226"/>
      <c r="M2" s="224" t="s">
        <v>11</v>
      </c>
      <c r="N2" s="225"/>
      <c r="O2" s="226" t="s">
        <v>12</v>
      </c>
      <c r="P2" s="226"/>
      <c r="Q2" s="224" t="s">
        <v>13</v>
      </c>
      <c r="R2" s="225"/>
      <c r="S2" s="226" t="s">
        <v>14</v>
      </c>
      <c r="T2" s="226"/>
      <c r="U2" s="224" t="s">
        <v>15</v>
      </c>
      <c r="V2" s="225"/>
      <c r="W2" s="226" t="s">
        <v>16</v>
      </c>
      <c r="X2" s="226"/>
      <c r="Y2" s="227" t="s">
        <v>17</v>
      </c>
      <c r="Z2" s="228"/>
    </row>
    <row r="3" spans="1:26" ht="18.75" x14ac:dyDescent="0.2">
      <c r="A3" s="7"/>
      <c r="C3" s="231"/>
      <c r="D3" s="232"/>
      <c r="E3" s="221" t="s">
        <v>53</v>
      </c>
      <c r="F3" s="222"/>
      <c r="G3" s="223" t="s">
        <v>54</v>
      </c>
      <c r="H3" s="223"/>
      <c r="I3" s="221" t="s">
        <v>55</v>
      </c>
      <c r="J3" s="222"/>
      <c r="K3" s="223" t="s">
        <v>56</v>
      </c>
      <c r="L3" s="223"/>
      <c r="M3" s="221" t="s">
        <v>57</v>
      </c>
      <c r="N3" s="222"/>
      <c r="O3" s="223">
        <v>26</v>
      </c>
      <c r="P3" s="223"/>
      <c r="Q3" s="221" t="s">
        <v>58</v>
      </c>
      <c r="R3" s="222"/>
      <c r="S3" s="223" t="s">
        <v>59</v>
      </c>
      <c r="T3" s="223"/>
      <c r="U3" s="221" t="s">
        <v>60</v>
      </c>
      <c r="V3" s="222"/>
      <c r="W3" s="223">
        <v>40</v>
      </c>
      <c r="X3" s="223"/>
      <c r="Y3" s="229"/>
      <c r="Z3" s="230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22" t="s">
        <v>21</v>
      </c>
      <c r="E5" s="13">
        <v>992</v>
      </c>
      <c r="F5" s="14">
        <v>62739</v>
      </c>
      <c r="G5" s="15">
        <v>30</v>
      </c>
      <c r="H5" s="16">
        <v>5400</v>
      </c>
      <c r="I5" s="13">
        <v>1767</v>
      </c>
      <c r="J5" s="14">
        <v>5189077</v>
      </c>
      <c r="K5" s="17">
        <v>3056</v>
      </c>
      <c r="L5" s="18">
        <v>6073158</v>
      </c>
      <c r="M5" s="13">
        <v>632</v>
      </c>
      <c r="N5" s="79">
        <v>222708</v>
      </c>
      <c r="O5" s="19">
        <v>551</v>
      </c>
      <c r="P5" s="18">
        <v>42492</v>
      </c>
      <c r="Q5" s="13">
        <v>13714</v>
      </c>
      <c r="R5" s="14">
        <v>2182358</v>
      </c>
      <c r="S5" s="19">
        <v>18507</v>
      </c>
      <c r="T5" s="18">
        <v>7372063</v>
      </c>
      <c r="U5" s="13">
        <v>2747</v>
      </c>
      <c r="V5" s="14">
        <v>842240</v>
      </c>
      <c r="W5" s="13">
        <v>254</v>
      </c>
      <c r="X5" s="18">
        <v>41702</v>
      </c>
      <c r="Y5" s="20">
        <f t="shared" ref="Y5:Z19" si="0">+W5+U5+S5+Q5+O5+M5+K5+I5+G5+E5</f>
        <v>42250</v>
      </c>
      <c r="Z5" s="21">
        <f t="shared" si="0"/>
        <v>22033937</v>
      </c>
    </row>
    <row r="6" spans="1:26" ht="18.95" customHeight="1" x14ac:dyDescent="0.15">
      <c r="A6" s="7"/>
      <c r="B6" s="22"/>
      <c r="C6" s="115"/>
      <c r="D6" s="118" t="s">
        <v>22</v>
      </c>
      <c r="E6" s="23">
        <v>1075</v>
      </c>
      <c r="F6" s="24">
        <v>114654</v>
      </c>
      <c r="G6" s="25">
        <v>30</v>
      </c>
      <c r="H6" s="26">
        <v>5400</v>
      </c>
      <c r="I6" s="27">
        <v>1569</v>
      </c>
      <c r="J6" s="21">
        <v>4778429</v>
      </c>
      <c r="K6" s="25">
        <v>1841</v>
      </c>
      <c r="L6" s="26">
        <v>3638319</v>
      </c>
      <c r="M6" s="27">
        <v>625.29999999999995</v>
      </c>
      <c r="N6" s="80">
        <v>213758</v>
      </c>
      <c r="O6" s="25">
        <v>476</v>
      </c>
      <c r="P6" s="26">
        <v>27824</v>
      </c>
      <c r="Q6" s="27">
        <v>13042</v>
      </c>
      <c r="R6" s="21">
        <v>2029436</v>
      </c>
      <c r="S6" s="25">
        <v>18798</v>
      </c>
      <c r="T6" s="26">
        <v>7400078</v>
      </c>
      <c r="U6" s="27">
        <v>2330</v>
      </c>
      <c r="V6" s="21">
        <v>689453</v>
      </c>
      <c r="W6" s="27">
        <v>384</v>
      </c>
      <c r="X6" s="26">
        <v>48975</v>
      </c>
      <c r="Y6" s="20">
        <f t="shared" si="0"/>
        <v>40170.300000000003</v>
      </c>
      <c r="Z6" s="21">
        <f t="shared" si="0"/>
        <v>18946326</v>
      </c>
    </row>
    <row r="7" spans="1:26" ht="18.95" customHeight="1" thickBot="1" x14ac:dyDescent="0.2">
      <c r="A7" s="7" t="s">
        <v>23</v>
      </c>
      <c r="B7" s="22"/>
      <c r="C7" s="116"/>
      <c r="D7" s="28" t="s">
        <v>24</v>
      </c>
      <c r="E7" s="23">
        <v>1751</v>
      </c>
      <c r="F7" s="36">
        <v>251664</v>
      </c>
      <c r="G7" s="29">
        <v>151</v>
      </c>
      <c r="H7" s="30">
        <v>74238</v>
      </c>
      <c r="I7" s="31">
        <v>1445</v>
      </c>
      <c r="J7" s="32">
        <v>2517548</v>
      </c>
      <c r="K7" s="81">
        <v>4713</v>
      </c>
      <c r="L7" s="30">
        <v>9490189</v>
      </c>
      <c r="M7" s="23">
        <v>1150.0999999999999</v>
      </c>
      <c r="N7" s="24">
        <v>264093</v>
      </c>
      <c r="O7" s="33">
        <v>2897</v>
      </c>
      <c r="P7" s="34">
        <v>550254</v>
      </c>
      <c r="Q7" s="23">
        <v>34653</v>
      </c>
      <c r="R7" s="24">
        <v>5330439</v>
      </c>
      <c r="S7" s="33">
        <v>23945</v>
      </c>
      <c r="T7" s="34">
        <v>1828265</v>
      </c>
      <c r="U7" s="23">
        <v>2778</v>
      </c>
      <c r="V7" s="24">
        <v>1489823</v>
      </c>
      <c r="W7" s="23">
        <v>1070</v>
      </c>
      <c r="X7" s="34">
        <v>252979</v>
      </c>
      <c r="Y7" s="31">
        <f t="shared" si="0"/>
        <v>74553.100000000006</v>
      </c>
      <c r="Z7" s="24">
        <f t="shared" si="0"/>
        <v>22049492</v>
      </c>
    </row>
    <row r="8" spans="1:26" ht="18.95" customHeight="1" x14ac:dyDescent="0.15">
      <c r="A8" s="7"/>
      <c r="B8" s="22" t="s">
        <v>25</v>
      </c>
      <c r="C8" s="2" t="s">
        <v>26</v>
      </c>
      <c r="D8" s="122" t="s">
        <v>21</v>
      </c>
      <c r="E8" s="13">
        <v>184</v>
      </c>
      <c r="F8" s="14">
        <v>31441</v>
      </c>
      <c r="G8" s="15">
        <v>128</v>
      </c>
      <c r="H8" s="16">
        <v>71400</v>
      </c>
      <c r="I8" s="13">
        <v>92</v>
      </c>
      <c r="J8" s="14">
        <v>22362</v>
      </c>
      <c r="K8" s="17">
        <v>0</v>
      </c>
      <c r="L8" s="18">
        <v>0</v>
      </c>
      <c r="M8" s="13">
        <v>5960</v>
      </c>
      <c r="N8" s="79">
        <v>1699845</v>
      </c>
      <c r="O8" s="19">
        <v>0</v>
      </c>
      <c r="P8" s="18">
        <v>0</v>
      </c>
      <c r="Q8" s="13">
        <v>7299</v>
      </c>
      <c r="R8" s="14">
        <v>1594023</v>
      </c>
      <c r="S8" s="19">
        <v>31318</v>
      </c>
      <c r="T8" s="18">
        <v>4435561</v>
      </c>
      <c r="U8" s="13">
        <v>528</v>
      </c>
      <c r="V8" s="14">
        <v>45995</v>
      </c>
      <c r="W8" s="13">
        <v>18</v>
      </c>
      <c r="X8" s="18">
        <v>900</v>
      </c>
      <c r="Y8" s="13">
        <f t="shared" si="0"/>
        <v>45527</v>
      </c>
      <c r="Z8" s="14">
        <f t="shared" si="0"/>
        <v>7901527</v>
      </c>
    </row>
    <row r="9" spans="1:26" ht="18.95" customHeight="1" x14ac:dyDescent="0.15">
      <c r="A9" s="7" t="s">
        <v>27</v>
      </c>
      <c r="B9" s="22"/>
      <c r="C9" s="115"/>
      <c r="D9" s="118" t="s">
        <v>22</v>
      </c>
      <c r="E9" s="23">
        <v>175</v>
      </c>
      <c r="F9" s="24">
        <v>28543</v>
      </c>
      <c r="G9" s="25">
        <v>137</v>
      </c>
      <c r="H9" s="26">
        <v>81400</v>
      </c>
      <c r="I9" s="27">
        <v>79</v>
      </c>
      <c r="J9" s="21">
        <v>21884</v>
      </c>
      <c r="K9" s="25">
        <v>149</v>
      </c>
      <c r="L9" s="26">
        <v>2376</v>
      </c>
      <c r="M9" s="27">
        <v>6206</v>
      </c>
      <c r="N9" s="80">
        <v>1463112</v>
      </c>
      <c r="O9" s="25">
        <v>0</v>
      </c>
      <c r="P9" s="26">
        <v>0</v>
      </c>
      <c r="Q9" s="27">
        <v>8064</v>
      </c>
      <c r="R9" s="21">
        <v>1682085</v>
      </c>
      <c r="S9" s="25">
        <v>30934</v>
      </c>
      <c r="T9" s="26">
        <v>4355835</v>
      </c>
      <c r="U9" s="27">
        <v>725</v>
      </c>
      <c r="V9" s="21">
        <v>63140</v>
      </c>
      <c r="W9" s="27">
        <v>18</v>
      </c>
      <c r="X9" s="26">
        <v>900</v>
      </c>
      <c r="Y9" s="20">
        <f t="shared" si="0"/>
        <v>46487</v>
      </c>
      <c r="Z9" s="21">
        <f t="shared" si="0"/>
        <v>7699275</v>
      </c>
    </row>
    <row r="10" spans="1:26" ht="18.95" customHeight="1" thickBot="1" x14ac:dyDescent="0.2">
      <c r="A10" s="7"/>
      <c r="B10" s="22"/>
      <c r="C10" s="116"/>
      <c r="D10" s="28" t="s">
        <v>24</v>
      </c>
      <c r="E10" s="35">
        <v>138</v>
      </c>
      <c r="F10" s="36">
        <v>21441</v>
      </c>
      <c r="G10" s="29">
        <v>229</v>
      </c>
      <c r="H10" s="30">
        <v>104200</v>
      </c>
      <c r="I10" s="37">
        <v>154</v>
      </c>
      <c r="J10" s="38">
        <v>35114</v>
      </c>
      <c r="K10" s="81">
        <v>182</v>
      </c>
      <c r="L10" s="30">
        <v>4867</v>
      </c>
      <c r="M10" s="35">
        <v>8986</v>
      </c>
      <c r="N10" s="36">
        <v>1973350</v>
      </c>
      <c r="O10" s="29">
        <v>0</v>
      </c>
      <c r="P10" s="30">
        <v>0</v>
      </c>
      <c r="Q10" s="35">
        <v>12226</v>
      </c>
      <c r="R10" s="36">
        <v>1466283</v>
      </c>
      <c r="S10" s="29">
        <v>5166</v>
      </c>
      <c r="T10" s="30">
        <v>750850</v>
      </c>
      <c r="U10" s="35">
        <v>1792</v>
      </c>
      <c r="V10" s="36">
        <v>127140</v>
      </c>
      <c r="W10" s="35">
        <v>15</v>
      </c>
      <c r="X10" s="30">
        <v>100</v>
      </c>
      <c r="Y10" s="37">
        <f t="shared" si="0"/>
        <v>28888</v>
      </c>
      <c r="Z10" s="36">
        <f t="shared" si="0"/>
        <v>4483345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25</v>
      </c>
      <c r="J11" s="14">
        <v>3471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3015</v>
      </c>
      <c r="R11" s="14">
        <v>715803</v>
      </c>
      <c r="S11" s="19">
        <v>0</v>
      </c>
      <c r="T11" s="18">
        <v>0</v>
      </c>
      <c r="U11" s="13">
        <v>3</v>
      </c>
      <c r="V11" s="14">
        <v>793</v>
      </c>
      <c r="W11" s="13">
        <v>0</v>
      </c>
      <c r="X11" s="18">
        <v>0</v>
      </c>
      <c r="Y11" s="13">
        <f>+W11+U11+S11+Q11+O11+M11+K11+I11+G11+E11</f>
        <v>3133</v>
      </c>
      <c r="Z11" s="14">
        <f t="shared" si="0"/>
        <v>810067</v>
      </c>
    </row>
    <row r="12" spans="1:26" ht="18.95" customHeight="1" x14ac:dyDescent="0.15">
      <c r="A12" s="7"/>
      <c r="B12" s="7"/>
      <c r="C12" s="115"/>
      <c r="D12" s="119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29</v>
      </c>
      <c r="J12" s="21">
        <v>8877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3013</v>
      </c>
      <c r="R12" s="21">
        <v>662857</v>
      </c>
      <c r="S12" s="25">
        <v>0</v>
      </c>
      <c r="T12" s="26">
        <v>0</v>
      </c>
      <c r="U12" s="27">
        <v>8</v>
      </c>
      <c r="V12" s="21">
        <v>880</v>
      </c>
      <c r="W12" s="27">
        <v>0</v>
      </c>
      <c r="X12" s="26">
        <v>0</v>
      </c>
      <c r="Y12" s="20">
        <f t="shared" ref="Y12:Y19" si="1">+W12+U12+S12+Q12+O12+M12+K12+I12+G12+E12</f>
        <v>3140</v>
      </c>
      <c r="Z12" s="21">
        <f t="shared" si="0"/>
        <v>762614</v>
      </c>
    </row>
    <row r="13" spans="1:26" ht="18.95" customHeight="1" thickBot="1" x14ac:dyDescent="0.2">
      <c r="A13" s="7"/>
      <c r="B13" s="7"/>
      <c r="C13" s="116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83</v>
      </c>
      <c r="J13" s="38">
        <v>30010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7484</v>
      </c>
      <c r="R13" s="36">
        <v>1970546</v>
      </c>
      <c r="S13" s="29">
        <v>0</v>
      </c>
      <c r="T13" s="30">
        <v>0</v>
      </c>
      <c r="U13" s="35">
        <v>48</v>
      </c>
      <c r="V13" s="36">
        <v>6088</v>
      </c>
      <c r="W13" s="35">
        <v>0</v>
      </c>
      <c r="X13" s="30">
        <v>0</v>
      </c>
      <c r="Y13" s="37">
        <f t="shared" si="1"/>
        <v>7829.1</v>
      </c>
      <c r="Z13" s="36">
        <f t="shared" si="0"/>
        <v>2220644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22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1296</v>
      </c>
      <c r="N14" s="79">
        <v>139750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1296</v>
      </c>
      <c r="Z14" s="14">
        <f t="shared" si="0"/>
        <v>139750</v>
      </c>
    </row>
    <row r="15" spans="1:26" ht="18.95" customHeight="1" x14ac:dyDescent="0.15">
      <c r="A15" s="7"/>
      <c r="B15" s="22"/>
      <c r="C15" s="115"/>
      <c r="D15" s="118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1380</v>
      </c>
      <c r="N15" s="80">
        <v>141367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1380</v>
      </c>
      <c r="Z15" s="24">
        <f t="shared" si="0"/>
        <v>141367</v>
      </c>
    </row>
    <row r="16" spans="1:26" ht="18.95" customHeight="1" thickBot="1" x14ac:dyDescent="0.2">
      <c r="A16" s="7" t="s">
        <v>34</v>
      </c>
      <c r="B16" s="22"/>
      <c r="C16" s="116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4393</v>
      </c>
      <c r="N16" s="36">
        <v>479571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4393</v>
      </c>
      <c r="Z16" s="36">
        <f t="shared" si="0"/>
        <v>479571</v>
      </c>
    </row>
    <row r="17" spans="1:28" ht="18.95" customHeight="1" x14ac:dyDescent="0.15">
      <c r="A17" s="7"/>
      <c r="B17" s="22"/>
      <c r="C17" s="2" t="s">
        <v>35</v>
      </c>
      <c r="D17" s="122" t="s">
        <v>21</v>
      </c>
      <c r="E17" s="13">
        <v>0</v>
      </c>
      <c r="F17" s="14">
        <v>0</v>
      </c>
      <c r="G17" s="19">
        <v>1166</v>
      </c>
      <c r="H17" s="18">
        <v>342612</v>
      </c>
      <c r="I17" s="13">
        <v>348</v>
      </c>
      <c r="J17" s="14">
        <v>137359</v>
      </c>
      <c r="K17" s="19">
        <v>120</v>
      </c>
      <c r="L17" s="18">
        <v>94310</v>
      </c>
      <c r="M17" s="13">
        <v>897.25599999999997</v>
      </c>
      <c r="N17" s="79">
        <v>338355</v>
      </c>
      <c r="O17" s="19">
        <v>3379</v>
      </c>
      <c r="P17" s="18">
        <v>1328704</v>
      </c>
      <c r="Q17" s="13">
        <v>5372</v>
      </c>
      <c r="R17" s="14">
        <v>1206074</v>
      </c>
      <c r="S17" s="19">
        <v>240</v>
      </c>
      <c r="T17" s="18">
        <v>53263</v>
      </c>
      <c r="U17" s="13">
        <v>6</v>
      </c>
      <c r="V17" s="14">
        <v>1320</v>
      </c>
      <c r="W17" s="13">
        <v>7613</v>
      </c>
      <c r="X17" s="18">
        <v>1625011</v>
      </c>
      <c r="Y17" s="41">
        <f t="shared" si="1"/>
        <v>19141.256000000001</v>
      </c>
      <c r="Z17" s="42">
        <f t="shared" si="0"/>
        <v>5127008</v>
      </c>
    </row>
    <row r="18" spans="1:28" ht="18.95" customHeight="1" x14ac:dyDescent="0.15">
      <c r="A18" s="7" t="s">
        <v>36</v>
      </c>
      <c r="B18" s="22"/>
      <c r="C18" s="115"/>
      <c r="D18" s="118" t="s">
        <v>22</v>
      </c>
      <c r="E18" s="27">
        <v>53</v>
      </c>
      <c r="F18" s="21">
        <v>11243</v>
      </c>
      <c r="G18" s="25">
        <v>1157</v>
      </c>
      <c r="H18" s="26">
        <v>343269</v>
      </c>
      <c r="I18" s="27">
        <v>393</v>
      </c>
      <c r="J18" s="21">
        <v>131581</v>
      </c>
      <c r="K18" s="25">
        <v>121</v>
      </c>
      <c r="L18" s="26">
        <v>95970</v>
      </c>
      <c r="M18" s="27">
        <v>999.18399999999997</v>
      </c>
      <c r="N18" s="21">
        <v>436372</v>
      </c>
      <c r="O18" s="25">
        <v>3375</v>
      </c>
      <c r="P18" s="26">
        <v>1328350</v>
      </c>
      <c r="Q18" s="27">
        <v>4842</v>
      </c>
      <c r="R18" s="21">
        <v>1119317</v>
      </c>
      <c r="S18" s="25">
        <v>240</v>
      </c>
      <c r="T18" s="26">
        <v>53977</v>
      </c>
      <c r="U18" s="27">
        <v>6</v>
      </c>
      <c r="V18" s="21">
        <v>1320</v>
      </c>
      <c r="W18" s="27">
        <v>7569</v>
      </c>
      <c r="X18" s="26">
        <v>1552553</v>
      </c>
      <c r="Y18" s="23">
        <f t="shared" si="1"/>
        <v>18755.184000000001</v>
      </c>
      <c r="Z18" s="24">
        <f t="shared" si="0"/>
        <v>5073952</v>
      </c>
    </row>
    <row r="19" spans="1:28" ht="18.95" customHeight="1" thickBot="1" x14ac:dyDescent="0.2">
      <c r="A19" s="7"/>
      <c r="B19" s="22"/>
      <c r="C19" s="116"/>
      <c r="D19" s="43" t="s">
        <v>24</v>
      </c>
      <c r="E19" s="23">
        <v>435</v>
      </c>
      <c r="F19" s="24">
        <v>104513</v>
      </c>
      <c r="G19" s="33">
        <v>1009</v>
      </c>
      <c r="H19" s="34">
        <v>304563</v>
      </c>
      <c r="I19" s="23">
        <v>444</v>
      </c>
      <c r="J19" s="24">
        <v>192922</v>
      </c>
      <c r="K19" s="82">
        <v>226</v>
      </c>
      <c r="L19" s="34">
        <v>180155</v>
      </c>
      <c r="M19" s="23">
        <v>2107.2719999999999</v>
      </c>
      <c r="N19" s="24">
        <v>743855</v>
      </c>
      <c r="O19" s="33">
        <v>2068</v>
      </c>
      <c r="P19" s="34">
        <v>813164</v>
      </c>
      <c r="Q19" s="23">
        <v>7393</v>
      </c>
      <c r="R19" s="24">
        <v>1993180</v>
      </c>
      <c r="S19" s="33">
        <v>158</v>
      </c>
      <c r="T19" s="34">
        <v>37205</v>
      </c>
      <c r="U19" s="23">
        <v>66</v>
      </c>
      <c r="V19" s="24">
        <v>14520</v>
      </c>
      <c r="W19" s="23">
        <v>7369</v>
      </c>
      <c r="X19" s="34">
        <v>1794365</v>
      </c>
      <c r="Y19" s="35">
        <f t="shared" si="1"/>
        <v>21275.272000000001</v>
      </c>
      <c r="Z19" s="36">
        <f t="shared" si="0"/>
        <v>6178442</v>
      </c>
    </row>
    <row r="20" spans="1:28" ht="18.95" customHeight="1" x14ac:dyDescent="0.15">
      <c r="A20" s="7"/>
      <c r="B20" s="22"/>
      <c r="C20" s="2" t="s">
        <v>17</v>
      </c>
      <c r="D20" s="122" t="s">
        <v>21</v>
      </c>
      <c r="E20" s="13">
        <f>+E17+E14+E11+E8+E5</f>
        <v>1176</v>
      </c>
      <c r="F20" s="14">
        <f t="shared" ref="F20:Z20" si="2">+F17+F14+F11+F8+F5</f>
        <v>94180</v>
      </c>
      <c r="G20" s="19">
        <f t="shared" si="2"/>
        <v>1399</v>
      </c>
      <c r="H20" s="18">
        <f t="shared" si="2"/>
        <v>494412</v>
      </c>
      <c r="I20" s="13">
        <f t="shared" si="2"/>
        <v>2232</v>
      </c>
      <c r="J20" s="14">
        <f t="shared" si="2"/>
        <v>5352269</v>
      </c>
      <c r="K20" s="19">
        <f t="shared" si="2"/>
        <v>3176</v>
      </c>
      <c r="L20" s="18">
        <f t="shared" si="2"/>
        <v>6167468</v>
      </c>
      <c r="M20" s="13">
        <f t="shared" si="2"/>
        <v>8800.2559999999994</v>
      </c>
      <c r="N20" s="14">
        <f t="shared" si="2"/>
        <v>2415658</v>
      </c>
      <c r="O20" s="19">
        <f t="shared" si="2"/>
        <v>3930</v>
      </c>
      <c r="P20" s="18">
        <f t="shared" si="2"/>
        <v>1371196</v>
      </c>
      <c r="Q20" s="13">
        <f t="shared" si="2"/>
        <v>29400</v>
      </c>
      <c r="R20" s="14">
        <f t="shared" si="2"/>
        <v>5698258</v>
      </c>
      <c r="S20" s="19">
        <f t="shared" si="2"/>
        <v>50065</v>
      </c>
      <c r="T20" s="18">
        <f t="shared" si="2"/>
        <v>11860887</v>
      </c>
      <c r="U20" s="13">
        <f t="shared" si="2"/>
        <v>3284</v>
      </c>
      <c r="V20" s="14">
        <f t="shared" si="2"/>
        <v>890348</v>
      </c>
      <c r="W20" s="13">
        <f t="shared" si="2"/>
        <v>7885</v>
      </c>
      <c r="X20" s="18">
        <f t="shared" si="2"/>
        <v>1667613</v>
      </c>
      <c r="Y20" s="31">
        <f t="shared" si="2"/>
        <v>111347.25599999999</v>
      </c>
      <c r="Z20" s="32">
        <f t="shared" si="2"/>
        <v>36012289</v>
      </c>
      <c r="AA20" s="3"/>
      <c r="AB20" s="3"/>
    </row>
    <row r="21" spans="1:28" ht="18.95" customHeight="1" x14ac:dyDescent="0.15">
      <c r="A21" s="7" t="s">
        <v>37</v>
      </c>
      <c r="B21" s="22"/>
      <c r="C21" s="115"/>
      <c r="D21" s="118" t="s">
        <v>22</v>
      </c>
      <c r="E21" s="27">
        <f t="shared" ref="E21:Z22" si="3">+E18+E15+E12+E9+E6</f>
        <v>1303</v>
      </c>
      <c r="F21" s="21">
        <f t="shared" si="3"/>
        <v>154440</v>
      </c>
      <c r="G21" s="25">
        <f t="shared" si="3"/>
        <v>1399</v>
      </c>
      <c r="H21" s="26">
        <f t="shared" si="3"/>
        <v>505069</v>
      </c>
      <c r="I21" s="27">
        <f t="shared" si="3"/>
        <v>2070</v>
      </c>
      <c r="J21" s="21">
        <f t="shared" si="3"/>
        <v>4940771</v>
      </c>
      <c r="K21" s="25">
        <f t="shared" si="3"/>
        <v>2111</v>
      </c>
      <c r="L21" s="26">
        <f t="shared" si="3"/>
        <v>3736665</v>
      </c>
      <c r="M21" s="27">
        <f t="shared" si="3"/>
        <v>9225.4840000000004</v>
      </c>
      <c r="N21" s="21">
        <f t="shared" si="3"/>
        <v>2269609</v>
      </c>
      <c r="O21" s="25">
        <f t="shared" si="3"/>
        <v>3851</v>
      </c>
      <c r="P21" s="26">
        <f t="shared" si="3"/>
        <v>1356174</v>
      </c>
      <c r="Q21" s="27">
        <f t="shared" si="3"/>
        <v>28961</v>
      </c>
      <c r="R21" s="21">
        <f t="shared" si="3"/>
        <v>5493695</v>
      </c>
      <c r="S21" s="25">
        <f t="shared" si="3"/>
        <v>49972</v>
      </c>
      <c r="T21" s="26">
        <f t="shared" si="3"/>
        <v>11809890</v>
      </c>
      <c r="U21" s="27">
        <f t="shared" si="3"/>
        <v>3069</v>
      </c>
      <c r="V21" s="21">
        <f t="shared" si="3"/>
        <v>754793</v>
      </c>
      <c r="W21" s="27">
        <f t="shared" si="3"/>
        <v>7971</v>
      </c>
      <c r="X21" s="26">
        <f t="shared" si="3"/>
        <v>1602428</v>
      </c>
      <c r="Y21" s="23">
        <f t="shared" si="3"/>
        <v>109932.48400000001</v>
      </c>
      <c r="Z21" s="24">
        <f t="shared" si="3"/>
        <v>32623534</v>
      </c>
      <c r="AA21" s="3"/>
      <c r="AB21" s="3"/>
    </row>
    <row r="22" spans="1:28" ht="18.95" customHeight="1" thickBot="1" x14ac:dyDescent="0.2">
      <c r="A22" s="7"/>
      <c r="B22" s="22"/>
      <c r="C22" s="116"/>
      <c r="D22" s="43" t="s">
        <v>24</v>
      </c>
      <c r="E22" s="23">
        <f t="shared" si="3"/>
        <v>2324</v>
      </c>
      <c r="F22" s="24">
        <f t="shared" si="3"/>
        <v>377618</v>
      </c>
      <c r="G22" s="33">
        <f t="shared" si="3"/>
        <v>1584</v>
      </c>
      <c r="H22" s="34">
        <f t="shared" si="3"/>
        <v>678001</v>
      </c>
      <c r="I22" s="23">
        <f t="shared" si="3"/>
        <v>2126</v>
      </c>
      <c r="J22" s="24">
        <f t="shared" si="3"/>
        <v>2775594</v>
      </c>
      <c r="K22" s="33">
        <f t="shared" si="3"/>
        <v>5121</v>
      </c>
      <c r="L22" s="34">
        <f t="shared" si="3"/>
        <v>9675211</v>
      </c>
      <c r="M22" s="23">
        <f t="shared" si="3"/>
        <v>16655.471999999998</v>
      </c>
      <c r="N22" s="24">
        <f t="shared" si="3"/>
        <v>3479869</v>
      </c>
      <c r="O22" s="33">
        <f t="shared" si="3"/>
        <v>4965</v>
      </c>
      <c r="P22" s="34">
        <f t="shared" si="3"/>
        <v>1363418</v>
      </c>
      <c r="Q22" s="23">
        <f t="shared" si="3"/>
        <v>61756</v>
      </c>
      <c r="R22" s="24">
        <f t="shared" si="3"/>
        <v>10760448</v>
      </c>
      <c r="S22" s="33">
        <f t="shared" si="3"/>
        <v>29269</v>
      </c>
      <c r="T22" s="34">
        <f t="shared" si="3"/>
        <v>2616320</v>
      </c>
      <c r="U22" s="23">
        <f t="shared" si="3"/>
        <v>4684</v>
      </c>
      <c r="V22" s="24">
        <f t="shared" si="3"/>
        <v>1637571</v>
      </c>
      <c r="W22" s="23">
        <f t="shared" si="3"/>
        <v>8454</v>
      </c>
      <c r="X22" s="34">
        <f t="shared" si="3"/>
        <v>2047444</v>
      </c>
      <c r="Y22" s="23">
        <f t="shared" si="3"/>
        <v>136938.47200000001</v>
      </c>
      <c r="Z22" s="24">
        <f t="shared" si="3"/>
        <v>35411494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17">
        <f>(E20+E21)/(E22+E41)*100</f>
        <v>51.851077180506167</v>
      </c>
      <c r="F23" s="218"/>
      <c r="G23" s="217">
        <f>(G20+G21)/(G22+G41)*100</f>
        <v>88.098236775818634</v>
      </c>
      <c r="H23" s="218"/>
      <c r="I23" s="217">
        <f>(I20+I21)/(I22+I41)*100</f>
        <v>94.13566739606128</v>
      </c>
      <c r="J23" s="218"/>
      <c r="K23" s="217">
        <f>(K20+K21)/(K22+K41)*100</f>
        <v>57.611419853982781</v>
      </c>
      <c r="L23" s="218"/>
      <c r="M23" s="217">
        <f>(M20+M21)/(M22+M41)*100</f>
        <v>53.432125400894925</v>
      </c>
      <c r="N23" s="218"/>
      <c r="O23" s="217">
        <f>(O20+O21)/(O22+O41)*100</f>
        <v>78.986904882753024</v>
      </c>
      <c r="P23" s="218"/>
      <c r="Q23" s="217">
        <f>(Q20+Q21)/(Q22+Q41)*100</f>
        <v>47.41866814001105</v>
      </c>
      <c r="R23" s="218"/>
      <c r="S23" s="217">
        <f>(S20+S21)/(S22+S41)*100</f>
        <v>171.16727123400176</v>
      </c>
      <c r="T23" s="218"/>
      <c r="U23" s="217">
        <f>(U20+U21)/(U22+U41)*100</f>
        <v>69.492452417414128</v>
      </c>
      <c r="V23" s="218"/>
      <c r="W23" s="217">
        <f>(W20+W21)/(W22+W41)*100</f>
        <v>93.298028832009422</v>
      </c>
      <c r="X23" s="218"/>
      <c r="Y23" s="217">
        <f>(Y20+Y21)/(Y22+Y41)*100</f>
        <v>81.070359497200812</v>
      </c>
      <c r="Z23" s="21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19">
        <f>F22/E22*1000</f>
        <v>162486.23063683306</v>
      </c>
      <c r="F24" s="220"/>
      <c r="G24" s="213">
        <f>H22/G22*1000</f>
        <v>428030.93434343435</v>
      </c>
      <c r="H24" s="214"/>
      <c r="I24" s="215">
        <f>J22/I22*1000</f>
        <v>1305547.5070555033</v>
      </c>
      <c r="J24" s="216"/>
      <c r="K24" s="213">
        <f>L22/K22*1000</f>
        <v>1889320.6404999024</v>
      </c>
      <c r="L24" s="214"/>
      <c r="M24" s="215">
        <f>N22/M22*1000</f>
        <v>208932.47576532207</v>
      </c>
      <c r="N24" s="216"/>
      <c r="O24" s="213">
        <f>P22/O22*1000</f>
        <v>274605.8408862034</v>
      </c>
      <c r="P24" s="214"/>
      <c r="Q24" s="215">
        <f>R22/Q22*1000</f>
        <v>174241.33687414989</v>
      </c>
      <c r="R24" s="216"/>
      <c r="S24" s="213">
        <f>T22/S22*1000</f>
        <v>89388.773104649968</v>
      </c>
      <c r="T24" s="214"/>
      <c r="U24" s="215">
        <f>V22/U22*1000</f>
        <v>349609.52177625959</v>
      </c>
      <c r="V24" s="216"/>
      <c r="W24" s="213">
        <f>X22/W22*1000</f>
        <v>242186.4206292879</v>
      </c>
      <c r="X24" s="214"/>
      <c r="Y24" s="215">
        <f>Z22/Y22*1000</f>
        <v>258594.19550117367</v>
      </c>
      <c r="Z24" s="21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1.6971125543156342</v>
      </c>
      <c r="F25" s="49"/>
      <c r="G25" s="50">
        <f>G22/Y22*100</f>
        <v>1.1567238752306217</v>
      </c>
      <c r="H25" s="51"/>
      <c r="I25" s="48">
        <f>I22/Y22*100</f>
        <v>1.5525220699118067</v>
      </c>
      <c r="J25" s="49"/>
      <c r="K25" s="50">
        <f>K22/Y22*100</f>
        <v>3.7396357102626352</v>
      </c>
      <c r="L25" s="51"/>
      <c r="M25" s="48">
        <f>M22/Y22*100</f>
        <v>12.162741234618126</v>
      </c>
      <c r="N25" s="49"/>
      <c r="O25" s="50">
        <f>O22/Y22*100</f>
        <v>3.62571593467174</v>
      </c>
      <c r="P25" s="51"/>
      <c r="Q25" s="48">
        <f>Q22/Y22*100</f>
        <v>45.097626034559518</v>
      </c>
      <c r="R25" s="49"/>
      <c r="S25" s="50">
        <f>S22/Y22*100</f>
        <v>21.373832767755722</v>
      </c>
      <c r="T25" s="51"/>
      <c r="U25" s="48">
        <f>U22/Y22*100</f>
        <v>3.4205142876137828</v>
      </c>
      <c r="V25" s="49"/>
      <c r="W25" s="50">
        <f>W22/Y22*100</f>
        <v>6.1735755310604015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114"/>
      <c r="E26" s="52"/>
      <c r="F26" s="114"/>
      <c r="G26" s="52"/>
      <c r="H26" s="114"/>
      <c r="I26" s="52"/>
      <c r="J26" s="114"/>
      <c r="K26" s="52"/>
      <c r="L26" s="114"/>
      <c r="M26" s="52"/>
      <c r="N26" s="114"/>
      <c r="O26" s="52"/>
      <c r="P26" s="114"/>
      <c r="Q26" s="52"/>
      <c r="R26" s="114"/>
      <c r="S26" s="52"/>
      <c r="T26" s="114"/>
      <c r="U26" s="52"/>
      <c r="V26" s="114"/>
      <c r="W26" s="52"/>
      <c r="X26" s="114"/>
      <c r="Y26" s="52"/>
      <c r="Z26" s="53"/>
    </row>
    <row r="27" spans="1:28" ht="18.95" customHeight="1" x14ac:dyDescent="0.15">
      <c r="A27" s="22"/>
      <c r="B27" s="210" t="s">
        <v>42</v>
      </c>
      <c r="C27" s="4" t="s">
        <v>43</v>
      </c>
      <c r="D27" s="54" t="s">
        <v>21</v>
      </c>
      <c r="E27" s="146">
        <v>1286</v>
      </c>
      <c r="F27" s="147">
        <v>88981</v>
      </c>
      <c r="G27" s="162">
        <v>659</v>
      </c>
      <c r="H27" s="148">
        <v>199392</v>
      </c>
      <c r="I27" s="146">
        <v>2536</v>
      </c>
      <c r="J27" s="147">
        <v>1919161</v>
      </c>
      <c r="K27" s="150">
        <v>1054</v>
      </c>
      <c r="L27" s="148">
        <v>260620</v>
      </c>
      <c r="M27" s="146">
        <v>7622</v>
      </c>
      <c r="N27" s="147">
        <v>1946419</v>
      </c>
      <c r="O27" s="150">
        <v>4631</v>
      </c>
      <c r="P27" s="148">
        <v>1595167</v>
      </c>
      <c r="Q27" s="146">
        <v>29468</v>
      </c>
      <c r="R27" s="147">
        <v>5714343</v>
      </c>
      <c r="S27" s="150">
        <v>44564</v>
      </c>
      <c r="T27" s="148">
        <v>10773964</v>
      </c>
      <c r="U27" s="146">
        <v>3933</v>
      </c>
      <c r="V27" s="147">
        <v>1491077</v>
      </c>
      <c r="W27" s="146">
        <v>8844</v>
      </c>
      <c r="X27" s="148">
        <v>1837472</v>
      </c>
      <c r="Y27" s="158">
        <v>104597</v>
      </c>
      <c r="Z27" s="159">
        <v>25826596</v>
      </c>
    </row>
    <row r="28" spans="1:28" ht="18.95" customHeight="1" x14ac:dyDescent="0.15">
      <c r="A28" s="22"/>
      <c r="B28" s="211"/>
      <c r="C28" s="7"/>
      <c r="D28" s="57" t="s">
        <v>22</v>
      </c>
      <c r="E28" s="154">
        <v>1332</v>
      </c>
      <c r="F28" s="155">
        <v>176209</v>
      </c>
      <c r="G28" s="152">
        <v>636</v>
      </c>
      <c r="H28" s="153">
        <v>203219</v>
      </c>
      <c r="I28" s="154">
        <v>2515</v>
      </c>
      <c r="J28" s="155">
        <v>1329456</v>
      </c>
      <c r="K28" s="152">
        <v>927</v>
      </c>
      <c r="L28" s="153">
        <v>240330</v>
      </c>
      <c r="M28" s="154">
        <v>7612</v>
      </c>
      <c r="N28" s="155">
        <v>1638853</v>
      </c>
      <c r="O28" s="156">
        <v>4471</v>
      </c>
      <c r="P28" s="153">
        <v>1582532</v>
      </c>
      <c r="Q28" s="154">
        <v>29639</v>
      </c>
      <c r="R28" s="155">
        <v>5856115</v>
      </c>
      <c r="S28" s="156">
        <v>45299</v>
      </c>
      <c r="T28" s="153">
        <v>10768350</v>
      </c>
      <c r="U28" s="154">
        <v>3116</v>
      </c>
      <c r="V28" s="155">
        <v>632178</v>
      </c>
      <c r="W28" s="154">
        <v>8932</v>
      </c>
      <c r="X28" s="153">
        <v>1820984</v>
      </c>
      <c r="Y28" s="157">
        <v>104479</v>
      </c>
      <c r="Z28" s="151">
        <v>24248226</v>
      </c>
    </row>
    <row r="29" spans="1:28" ht="18.95" customHeight="1" thickBot="1" x14ac:dyDescent="0.2">
      <c r="A29" s="22"/>
      <c r="B29" s="211"/>
      <c r="C29" s="7"/>
      <c r="D29" s="57" t="s">
        <v>24</v>
      </c>
      <c r="E29" s="157">
        <v>2404</v>
      </c>
      <c r="F29" s="151">
        <v>414994</v>
      </c>
      <c r="G29" s="163">
        <v>868</v>
      </c>
      <c r="H29" s="161">
        <v>382431</v>
      </c>
      <c r="I29" s="157">
        <v>2044</v>
      </c>
      <c r="J29" s="151">
        <v>2183396</v>
      </c>
      <c r="K29" s="160">
        <v>1238</v>
      </c>
      <c r="L29" s="161">
        <v>1920402</v>
      </c>
      <c r="M29" s="157">
        <v>15448</v>
      </c>
      <c r="N29" s="151">
        <v>3143169</v>
      </c>
      <c r="O29" s="160">
        <v>4254</v>
      </c>
      <c r="P29" s="161">
        <v>1189508</v>
      </c>
      <c r="Q29" s="157">
        <v>59615</v>
      </c>
      <c r="R29" s="151">
        <v>9946673</v>
      </c>
      <c r="S29" s="160">
        <v>28667</v>
      </c>
      <c r="T29" s="161">
        <v>2473342</v>
      </c>
      <c r="U29" s="157">
        <v>5593</v>
      </c>
      <c r="V29" s="151">
        <v>2270522</v>
      </c>
      <c r="W29" s="157">
        <v>9940</v>
      </c>
      <c r="X29" s="161">
        <v>2202697</v>
      </c>
      <c r="Y29" s="157">
        <v>130071</v>
      </c>
      <c r="Z29" s="151">
        <v>26127134</v>
      </c>
    </row>
    <row r="30" spans="1:28" ht="18.95" customHeight="1" thickBot="1" x14ac:dyDescent="0.2">
      <c r="A30" s="22" t="s">
        <v>29</v>
      </c>
      <c r="B30" s="211"/>
      <c r="C30" s="7"/>
      <c r="D30" s="60" t="s">
        <v>44</v>
      </c>
      <c r="E30" s="207">
        <v>53.9</v>
      </c>
      <c r="F30" s="208"/>
      <c r="G30" s="207">
        <v>75.599999999999994</v>
      </c>
      <c r="H30" s="208"/>
      <c r="I30" s="207">
        <v>124.2</v>
      </c>
      <c r="J30" s="208"/>
      <c r="K30" s="207">
        <v>84.3</v>
      </c>
      <c r="L30" s="208"/>
      <c r="M30" s="207">
        <v>49.3</v>
      </c>
      <c r="N30" s="208"/>
      <c r="O30" s="207">
        <v>109</v>
      </c>
      <c r="P30" s="208"/>
      <c r="Q30" s="207">
        <v>49.5</v>
      </c>
      <c r="R30" s="208"/>
      <c r="S30" s="207">
        <v>154.80000000000001</v>
      </c>
      <c r="T30" s="208"/>
      <c r="U30" s="207">
        <v>68</v>
      </c>
      <c r="V30" s="208"/>
      <c r="W30" s="207">
        <v>89</v>
      </c>
      <c r="X30" s="208"/>
      <c r="Y30" s="207">
        <v>82.3</v>
      </c>
      <c r="Z30" s="209"/>
    </row>
    <row r="31" spans="1:28" ht="18.95" customHeight="1" x14ac:dyDescent="0.15">
      <c r="A31" s="22"/>
      <c r="B31" s="211"/>
      <c r="C31" s="4" t="s">
        <v>45</v>
      </c>
      <c r="D31" s="122" t="s">
        <v>21</v>
      </c>
      <c r="E31" s="94">
        <f>E20-E27</f>
        <v>-110</v>
      </c>
      <c r="F31" s="95">
        <f t="shared" ref="F31:Z33" si="4">F20-F27</f>
        <v>5199</v>
      </c>
      <c r="G31" s="96">
        <f t="shared" si="4"/>
        <v>740</v>
      </c>
      <c r="H31" s="97">
        <f t="shared" si="4"/>
        <v>295020</v>
      </c>
      <c r="I31" s="94">
        <f t="shared" si="4"/>
        <v>-304</v>
      </c>
      <c r="J31" s="95">
        <f t="shared" si="4"/>
        <v>3433108</v>
      </c>
      <c r="K31" s="96">
        <f t="shared" si="4"/>
        <v>2122</v>
      </c>
      <c r="L31" s="97">
        <f t="shared" si="4"/>
        <v>5906848</v>
      </c>
      <c r="M31" s="94">
        <f t="shared" si="4"/>
        <v>1178.2559999999994</v>
      </c>
      <c r="N31" s="95">
        <f t="shared" si="4"/>
        <v>469239</v>
      </c>
      <c r="O31" s="96">
        <f t="shared" si="4"/>
        <v>-701</v>
      </c>
      <c r="P31" s="97">
        <f t="shared" si="4"/>
        <v>-223971</v>
      </c>
      <c r="Q31" s="94">
        <f t="shared" si="4"/>
        <v>-68</v>
      </c>
      <c r="R31" s="95">
        <f t="shared" si="4"/>
        <v>-16085</v>
      </c>
      <c r="S31" s="96">
        <f t="shared" si="4"/>
        <v>5501</v>
      </c>
      <c r="T31" s="97">
        <f t="shared" si="4"/>
        <v>1086923</v>
      </c>
      <c r="U31" s="94">
        <f t="shared" si="4"/>
        <v>-649</v>
      </c>
      <c r="V31" s="95">
        <f t="shared" si="4"/>
        <v>-600729</v>
      </c>
      <c r="W31" s="96">
        <f t="shared" si="4"/>
        <v>-959</v>
      </c>
      <c r="X31" s="97">
        <f t="shared" si="4"/>
        <v>-169859</v>
      </c>
      <c r="Y31" s="94">
        <f t="shared" si="4"/>
        <v>6750.2559999999939</v>
      </c>
      <c r="Z31" s="95">
        <f t="shared" si="4"/>
        <v>10185693</v>
      </c>
    </row>
    <row r="32" spans="1:28" ht="18.95" customHeight="1" x14ac:dyDescent="0.15">
      <c r="A32" s="22" t="s">
        <v>46</v>
      </c>
      <c r="B32" s="211"/>
      <c r="C32" s="7"/>
      <c r="D32" s="118" t="s">
        <v>22</v>
      </c>
      <c r="E32" s="98">
        <f t="shared" ref="E32:T33" si="5">E21-E28</f>
        <v>-29</v>
      </c>
      <c r="F32" s="99">
        <f t="shared" si="5"/>
        <v>-21769</v>
      </c>
      <c r="G32" s="100">
        <f t="shared" si="5"/>
        <v>763</v>
      </c>
      <c r="H32" s="101">
        <f t="shared" si="5"/>
        <v>301850</v>
      </c>
      <c r="I32" s="98">
        <f t="shared" si="5"/>
        <v>-445</v>
      </c>
      <c r="J32" s="99">
        <f t="shared" si="5"/>
        <v>3611315</v>
      </c>
      <c r="K32" s="100">
        <f t="shared" si="5"/>
        <v>1184</v>
      </c>
      <c r="L32" s="101">
        <f t="shared" si="5"/>
        <v>3496335</v>
      </c>
      <c r="M32" s="98">
        <f t="shared" si="5"/>
        <v>1613.4840000000004</v>
      </c>
      <c r="N32" s="99">
        <f t="shared" si="5"/>
        <v>630756</v>
      </c>
      <c r="O32" s="100">
        <f t="shared" si="5"/>
        <v>-620</v>
      </c>
      <c r="P32" s="101">
        <f t="shared" si="5"/>
        <v>-226358</v>
      </c>
      <c r="Q32" s="98">
        <f t="shared" si="5"/>
        <v>-678</v>
      </c>
      <c r="R32" s="99">
        <f t="shared" si="5"/>
        <v>-362420</v>
      </c>
      <c r="S32" s="100">
        <f t="shared" si="5"/>
        <v>4673</v>
      </c>
      <c r="T32" s="101">
        <f t="shared" si="5"/>
        <v>1041540</v>
      </c>
      <c r="U32" s="98">
        <f t="shared" si="4"/>
        <v>-47</v>
      </c>
      <c r="V32" s="99">
        <f t="shared" si="4"/>
        <v>122615</v>
      </c>
      <c r="W32" s="100">
        <f t="shared" si="4"/>
        <v>-961</v>
      </c>
      <c r="X32" s="101">
        <f t="shared" si="4"/>
        <v>-218556</v>
      </c>
      <c r="Y32" s="98">
        <f t="shared" si="4"/>
        <v>5453.4840000000113</v>
      </c>
      <c r="Z32" s="99">
        <f t="shared" si="4"/>
        <v>8375308</v>
      </c>
    </row>
    <row r="33" spans="1:38" ht="18.95" customHeight="1" x14ac:dyDescent="0.15">
      <c r="A33" s="22"/>
      <c r="B33" s="211"/>
      <c r="C33" s="7"/>
      <c r="D33" s="118" t="s">
        <v>24</v>
      </c>
      <c r="E33" s="98">
        <f t="shared" si="5"/>
        <v>-80</v>
      </c>
      <c r="F33" s="99">
        <f t="shared" si="4"/>
        <v>-37376</v>
      </c>
      <c r="G33" s="100">
        <f t="shared" si="4"/>
        <v>716</v>
      </c>
      <c r="H33" s="101">
        <f t="shared" si="4"/>
        <v>295570</v>
      </c>
      <c r="I33" s="98">
        <f t="shared" si="4"/>
        <v>82</v>
      </c>
      <c r="J33" s="99">
        <f t="shared" si="4"/>
        <v>592198</v>
      </c>
      <c r="K33" s="100">
        <f t="shared" si="4"/>
        <v>3883</v>
      </c>
      <c r="L33" s="101">
        <f t="shared" si="4"/>
        <v>7754809</v>
      </c>
      <c r="M33" s="98">
        <f t="shared" si="4"/>
        <v>1207.4719999999979</v>
      </c>
      <c r="N33" s="99">
        <f t="shared" si="4"/>
        <v>336700</v>
      </c>
      <c r="O33" s="100">
        <f t="shared" si="4"/>
        <v>711</v>
      </c>
      <c r="P33" s="101">
        <f t="shared" si="4"/>
        <v>173910</v>
      </c>
      <c r="Q33" s="98">
        <f t="shared" si="4"/>
        <v>2141</v>
      </c>
      <c r="R33" s="99">
        <f t="shared" si="4"/>
        <v>813775</v>
      </c>
      <c r="S33" s="100">
        <f t="shared" si="4"/>
        <v>602</v>
      </c>
      <c r="T33" s="101">
        <f t="shared" si="4"/>
        <v>142978</v>
      </c>
      <c r="U33" s="98">
        <f t="shared" si="4"/>
        <v>-909</v>
      </c>
      <c r="V33" s="99">
        <f t="shared" si="4"/>
        <v>-632951</v>
      </c>
      <c r="W33" s="100">
        <f t="shared" si="4"/>
        <v>-1486</v>
      </c>
      <c r="X33" s="101">
        <f t="shared" si="4"/>
        <v>-155253</v>
      </c>
      <c r="Y33" s="98">
        <f t="shared" si="4"/>
        <v>6867.4720000000088</v>
      </c>
      <c r="Z33" s="99">
        <f t="shared" si="4"/>
        <v>9284360</v>
      </c>
    </row>
    <row r="34" spans="1:38" ht="18.95" customHeight="1" thickBot="1" x14ac:dyDescent="0.2">
      <c r="A34" s="22" t="s">
        <v>47</v>
      </c>
      <c r="B34" s="211"/>
      <c r="C34" s="61"/>
      <c r="D34" s="28" t="s">
        <v>44</v>
      </c>
      <c r="E34" s="201">
        <f>+E23-E30</f>
        <v>-2.048922819493832</v>
      </c>
      <c r="F34" s="200"/>
      <c r="G34" s="205">
        <f t="shared" ref="G34" si="6">+G23-G30</f>
        <v>12.49823677581864</v>
      </c>
      <c r="H34" s="206"/>
      <c r="I34" s="201">
        <f t="shared" ref="I34" si="7">+I23-I30</f>
        <v>-30.064332603938723</v>
      </c>
      <c r="J34" s="200"/>
      <c r="K34" s="205">
        <f t="shared" ref="K34" si="8">+K23-K30</f>
        <v>-26.688580146017216</v>
      </c>
      <c r="L34" s="206"/>
      <c r="M34" s="201">
        <f t="shared" ref="M34" si="9">+M23-M30</f>
        <v>4.1321254008949282</v>
      </c>
      <c r="N34" s="200"/>
      <c r="O34" s="205">
        <f t="shared" ref="O34" si="10">+O23-O30</f>
        <v>-30.013095117246976</v>
      </c>
      <c r="P34" s="206"/>
      <c r="Q34" s="201">
        <f t="shared" ref="Q34" si="11">+Q23-Q30</f>
        <v>-2.0813318599889499</v>
      </c>
      <c r="R34" s="200"/>
      <c r="S34" s="205">
        <f t="shared" ref="S34" si="12">+S23-S30</f>
        <v>16.367271234001748</v>
      </c>
      <c r="T34" s="206"/>
      <c r="U34" s="201">
        <f t="shared" ref="U34" si="13">+U23-U30</f>
        <v>1.4924524174141283</v>
      </c>
      <c r="V34" s="200"/>
      <c r="W34" s="205">
        <f t="shared" ref="W34" si="14">+W23-W30</f>
        <v>4.2980288320094218</v>
      </c>
      <c r="X34" s="206"/>
      <c r="Y34" s="201">
        <f t="shared" ref="Y34" si="15">+Y23-Y30</f>
        <v>-1.2296405027991852</v>
      </c>
      <c r="Z34" s="200"/>
    </row>
    <row r="35" spans="1:38" ht="18.95" customHeight="1" x14ac:dyDescent="0.15">
      <c r="A35" s="22"/>
      <c r="B35" s="211"/>
      <c r="C35" s="7" t="s">
        <v>48</v>
      </c>
      <c r="D35" s="62" t="s">
        <v>21</v>
      </c>
      <c r="E35" s="63">
        <f t="shared" ref="E35:Z37" si="16">E20/E27*100</f>
        <v>91.446345256609646</v>
      </c>
      <c r="F35" s="64">
        <f t="shared" si="16"/>
        <v>105.84282037738393</v>
      </c>
      <c r="G35" s="65">
        <f t="shared" si="16"/>
        <v>212.29135053110775</v>
      </c>
      <c r="H35" s="66">
        <f t="shared" si="16"/>
        <v>247.95979778526723</v>
      </c>
      <c r="I35" s="63">
        <f t="shared" si="16"/>
        <v>88.012618296529965</v>
      </c>
      <c r="J35" s="64">
        <f t="shared" si="16"/>
        <v>278.88587773511449</v>
      </c>
      <c r="K35" s="65">
        <f t="shared" si="16"/>
        <v>301.32827324478177</v>
      </c>
      <c r="L35" s="66">
        <f t="shared" si="16"/>
        <v>2366.4599800475789</v>
      </c>
      <c r="M35" s="63">
        <f t="shared" si="16"/>
        <v>115.45861978483336</v>
      </c>
      <c r="N35" s="64">
        <f t="shared" si="16"/>
        <v>124.10781029161757</v>
      </c>
      <c r="O35" s="65">
        <f t="shared" si="16"/>
        <v>84.86288058734614</v>
      </c>
      <c r="P35" s="66">
        <f t="shared" si="16"/>
        <v>85.959401115996002</v>
      </c>
      <c r="Q35" s="63">
        <f t="shared" si="16"/>
        <v>99.769241210804935</v>
      </c>
      <c r="R35" s="64">
        <f t="shared" si="16"/>
        <v>99.718515321883899</v>
      </c>
      <c r="S35" s="65">
        <f t="shared" si="16"/>
        <v>112.34404452024056</v>
      </c>
      <c r="T35" s="66">
        <f t="shared" si="16"/>
        <v>110.08842242279628</v>
      </c>
      <c r="U35" s="63">
        <f t="shared" si="16"/>
        <v>83.498601576404781</v>
      </c>
      <c r="V35" s="64">
        <f t="shared" si="16"/>
        <v>59.71173856212657</v>
      </c>
      <c r="W35" s="65">
        <f t="shared" si="16"/>
        <v>89.156490275893262</v>
      </c>
      <c r="X35" s="66">
        <f t="shared" si="16"/>
        <v>90.755831925602124</v>
      </c>
      <c r="Y35" s="63">
        <f t="shared" si="16"/>
        <v>106.45358471084256</v>
      </c>
      <c r="Z35" s="64">
        <f t="shared" si="16"/>
        <v>139.43877466469061</v>
      </c>
    </row>
    <row r="36" spans="1:38" ht="18.95" customHeight="1" x14ac:dyDescent="0.15">
      <c r="A36" s="22" t="s">
        <v>49</v>
      </c>
      <c r="B36" s="211"/>
      <c r="C36" s="7" t="s">
        <v>62</v>
      </c>
      <c r="D36" s="60" t="s">
        <v>22</v>
      </c>
      <c r="E36" s="67">
        <f t="shared" si="16"/>
        <v>97.822822822822815</v>
      </c>
      <c r="F36" s="68">
        <f t="shared" si="16"/>
        <v>87.645920469442544</v>
      </c>
      <c r="G36" s="69">
        <f t="shared" si="16"/>
        <v>219.96855345911951</v>
      </c>
      <c r="H36" s="70">
        <f t="shared" si="16"/>
        <v>248.53433980090443</v>
      </c>
      <c r="I36" s="67">
        <f t="shared" si="16"/>
        <v>82.306163021868784</v>
      </c>
      <c r="J36" s="68">
        <f t="shared" si="16"/>
        <v>371.6385499031183</v>
      </c>
      <c r="K36" s="69">
        <f t="shared" si="16"/>
        <v>227.72384034519953</v>
      </c>
      <c r="L36" s="70">
        <f t="shared" si="16"/>
        <v>1554.8058918986394</v>
      </c>
      <c r="M36" s="67">
        <f t="shared" si="16"/>
        <v>121.19658434051499</v>
      </c>
      <c r="N36" s="68">
        <f t="shared" si="16"/>
        <v>138.48764959395382</v>
      </c>
      <c r="O36" s="69">
        <f t="shared" si="16"/>
        <v>86.132856184298817</v>
      </c>
      <c r="P36" s="70">
        <f t="shared" si="16"/>
        <v>85.696466169404474</v>
      </c>
      <c r="Q36" s="67">
        <f t="shared" si="16"/>
        <v>97.712473430277683</v>
      </c>
      <c r="R36" s="68">
        <f t="shared" si="16"/>
        <v>93.811255414212326</v>
      </c>
      <c r="S36" s="69">
        <f t="shared" si="16"/>
        <v>110.31590101326741</v>
      </c>
      <c r="T36" s="70">
        <f t="shared" si="16"/>
        <v>109.67223390770174</v>
      </c>
      <c r="U36" s="67">
        <f t="shared" si="16"/>
        <v>98.491655969191271</v>
      </c>
      <c r="V36" s="68">
        <f t="shared" si="16"/>
        <v>119.3956448974814</v>
      </c>
      <c r="W36" s="69">
        <f t="shared" si="16"/>
        <v>89.240931482310799</v>
      </c>
      <c r="X36" s="70">
        <f t="shared" si="16"/>
        <v>87.997917609380423</v>
      </c>
      <c r="Y36" s="67">
        <f t="shared" si="16"/>
        <v>105.21969390978091</v>
      </c>
      <c r="Z36" s="68">
        <f t="shared" si="16"/>
        <v>134.5398793297291</v>
      </c>
    </row>
    <row r="37" spans="1:38" ht="18.95" customHeight="1" thickBot="1" x14ac:dyDescent="0.2">
      <c r="A37" s="22"/>
      <c r="B37" s="212"/>
      <c r="C37" s="61"/>
      <c r="D37" s="47" t="s">
        <v>24</v>
      </c>
      <c r="E37" s="71">
        <f t="shared" si="16"/>
        <v>96.672212978369387</v>
      </c>
      <c r="F37" s="72">
        <f t="shared" si="16"/>
        <v>90.99360472681532</v>
      </c>
      <c r="G37" s="73">
        <f t="shared" si="16"/>
        <v>182.48847926267283</v>
      </c>
      <c r="H37" s="74">
        <f t="shared" si="16"/>
        <v>177.28714460909288</v>
      </c>
      <c r="I37" s="71">
        <f t="shared" si="16"/>
        <v>104.01174168297456</v>
      </c>
      <c r="J37" s="72">
        <f t="shared" si="16"/>
        <v>127.12279403278195</v>
      </c>
      <c r="K37" s="73">
        <f t="shared" si="16"/>
        <v>413.65105008077546</v>
      </c>
      <c r="L37" s="74">
        <f t="shared" si="16"/>
        <v>503.81175399734019</v>
      </c>
      <c r="M37" s="71">
        <f t="shared" si="16"/>
        <v>107.81636457793888</v>
      </c>
      <c r="N37" s="72">
        <f t="shared" si="16"/>
        <v>110.71211888383985</v>
      </c>
      <c r="O37" s="73">
        <f t="shared" si="16"/>
        <v>116.71368124118477</v>
      </c>
      <c r="P37" s="74">
        <f t="shared" si="16"/>
        <v>114.62033042232586</v>
      </c>
      <c r="Q37" s="71">
        <f t="shared" si="16"/>
        <v>103.59137800889037</v>
      </c>
      <c r="R37" s="72">
        <f t="shared" si="16"/>
        <v>108.18137883893439</v>
      </c>
      <c r="S37" s="73">
        <f t="shared" si="16"/>
        <v>102.09997558167929</v>
      </c>
      <c r="T37" s="74">
        <f t="shared" si="16"/>
        <v>105.78076141512172</v>
      </c>
      <c r="U37" s="71">
        <f t="shared" si="16"/>
        <v>83.747541569819418</v>
      </c>
      <c r="V37" s="72">
        <f t="shared" si="16"/>
        <v>72.123106492691988</v>
      </c>
      <c r="W37" s="73">
        <f t="shared" si="16"/>
        <v>85.050301810865193</v>
      </c>
      <c r="X37" s="74">
        <f t="shared" si="16"/>
        <v>92.951686046696395</v>
      </c>
      <c r="Y37" s="71">
        <f t="shared" si="16"/>
        <v>105.27978719314837</v>
      </c>
      <c r="Z37" s="72">
        <f t="shared" si="16"/>
        <v>135.53531742134442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02" t="s">
        <v>51</v>
      </c>
      <c r="C39" s="12" t="s">
        <v>43</v>
      </c>
      <c r="D39" s="123" t="s">
        <v>21</v>
      </c>
      <c r="E39" s="13">
        <f>+'(令和4年5月) '!E20</f>
        <v>828</v>
      </c>
      <c r="F39" s="14">
        <f>+'(令和4年5月) '!F20</f>
        <v>64910</v>
      </c>
      <c r="G39" s="13">
        <f>+'(令和4年5月) '!G20</f>
        <v>1166</v>
      </c>
      <c r="H39" s="14">
        <f>+'(令和4年5月) '!H20</f>
        <v>423015</v>
      </c>
      <c r="I39" s="13">
        <f>+'(令和4年5月) '!I20</f>
        <v>2371</v>
      </c>
      <c r="J39" s="14">
        <f>+'(令和4年5月) '!J20</f>
        <v>5974330</v>
      </c>
      <c r="K39" s="13">
        <f>+'(令和4年5月) '!K20</f>
        <v>2099</v>
      </c>
      <c r="L39" s="14">
        <f>+'(令和4年5月) '!L20</f>
        <v>4620748</v>
      </c>
      <c r="M39" s="13">
        <f>+'(令和4年5月) '!M20</f>
        <v>10227</v>
      </c>
      <c r="N39" s="14">
        <f>+'(令和4年5月) '!N20</f>
        <v>1960892</v>
      </c>
      <c r="O39" s="13">
        <f>+'(令和4年5月) '!O20</f>
        <v>3717</v>
      </c>
      <c r="P39" s="14">
        <f>+'(令和4年5月) '!P20</f>
        <v>1298719</v>
      </c>
      <c r="Q39" s="13">
        <f>+'(令和4年5月) '!Q20</f>
        <v>29613</v>
      </c>
      <c r="R39" s="14">
        <f>+'(令和4年5月) '!R20</f>
        <v>5478326</v>
      </c>
      <c r="S39" s="25">
        <f>+'(令和4年5月) '!S20</f>
        <v>42276</v>
      </c>
      <c r="T39" s="26">
        <f>+'(令和4年5月) '!T20</f>
        <v>9754849</v>
      </c>
      <c r="U39" s="13">
        <f>+'(令和4年5月) '!U20</f>
        <v>2778</v>
      </c>
      <c r="V39" s="14">
        <f>+'(令和4年5月) '!V20</f>
        <v>656241</v>
      </c>
      <c r="W39" s="13">
        <f>+'(令和4年5月) '!W20</f>
        <v>7177</v>
      </c>
      <c r="X39" s="14">
        <f>+'(令和4年5月) '!X20</f>
        <v>1402290</v>
      </c>
      <c r="Y39" s="55">
        <f>+'(令和4年5月) '!Y20</f>
        <v>102252</v>
      </c>
      <c r="Z39" s="56">
        <f>+'(令和4年5月) '!Z20</f>
        <v>31634320</v>
      </c>
    </row>
    <row r="40" spans="1:38" ht="18.95" customHeight="1" x14ac:dyDescent="0.15">
      <c r="A40" s="22"/>
      <c r="B40" s="203"/>
      <c r="C40" s="22"/>
      <c r="D40" s="119" t="s">
        <v>22</v>
      </c>
      <c r="E40" s="27">
        <f>+'(令和4年5月) '!E21</f>
        <v>1322</v>
      </c>
      <c r="F40" s="21">
        <f>+'(令和4年5月) '!F21</f>
        <v>188029</v>
      </c>
      <c r="G40" s="27">
        <f>+'(令和4年5月) '!G21</f>
        <v>1068</v>
      </c>
      <c r="H40" s="21">
        <f>+'(令和4年5月) '!H21</f>
        <v>392500</v>
      </c>
      <c r="I40" s="27">
        <f>+'(令和4年5月) '!I21</f>
        <v>2302</v>
      </c>
      <c r="J40" s="21">
        <f>+'(令和4年5月) '!J21</f>
        <v>5662966</v>
      </c>
      <c r="K40" s="27">
        <f>+'(令和4年5月) '!K21</f>
        <v>2552</v>
      </c>
      <c r="L40" s="21">
        <f>+'(令和4年5月) '!L21</f>
        <v>4031296</v>
      </c>
      <c r="M40" s="27">
        <f>+'(令和4年5月) '!M21</f>
        <v>8446.2479999999996</v>
      </c>
      <c r="N40" s="21">
        <f>+'(令和4年5月) '!N21</f>
        <v>1808423</v>
      </c>
      <c r="O40" s="27">
        <f>+'(令和4年5月) '!O21</f>
        <v>3466</v>
      </c>
      <c r="P40" s="21">
        <f>+'(令和4年5月) '!P21</f>
        <v>1261430</v>
      </c>
      <c r="Q40" s="27">
        <f>+'(令和4年5月) '!Q21</f>
        <v>28366</v>
      </c>
      <c r="R40" s="21">
        <f>+'(令和4年5月) '!R21</f>
        <v>5373156</v>
      </c>
      <c r="S40" s="25">
        <f>+'(令和4年5月) '!S21</f>
        <v>43544</v>
      </c>
      <c r="T40" s="26">
        <f>+'(令和4年5月) '!T21</f>
        <v>10046258</v>
      </c>
      <c r="U40" s="27">
        <f>+'(令和4年5月) '!U21</f>
        <v>2894</v>
      </c>
      <c r="V40" s="21">
        <f>+'(令和4年5月) '!V21</f>
        <v>540556</v>
      </c>
      <c r="W40" s="27">
        <f>+'(令和4年5月) '!W21</f>
        <v>6666</v>
      </c>
      <c r="X40" s="21">
        <f>+'(令和4年5月) '!X21</f>
        <v>1364807</v>
      </c>
      <c r="Y40" s="58">
        <f>+'(令和4年5月) '!Y21</f>
        <v>100626.24799999999</v>
      </c>
      <c r="Z40" s="59">
        <f>+'(令和4年5月) '!Z21</f>
        <v>30669421</v>
      </c>
    </row>
    <row r="41" spans="1:38" ht="18.95" customHeight="1" x14ac:dyDescent="0.15">
      <c r="A41" s="22" t="s">
        <v>52</v>
      </c>
      <c r="B41" s="203"/>
      <c r="C41" s="22"/>
      <c r="D41" s="119" t="s">
        <v>24</v>
      </c>
      <c r="E41" s="27">
        <f>+'(令和4年5月) '!E22</f>
        <v>2457</v>
      </c>
      <c r="F41" s="21">
        <f>+'(令和4年5月) '!F22</f>
        <v>439378</v>
      </c>
      <c r="G41" s="27">
        <f>+'(令和4年5月) '!G22</f>
        <v>1592</v>
      </c>
      <c r="H41" s="21">
        <f>+'(令和4年5月) '!H22</f>
        <v>705658</v>
      </c>
      <c r="I41" s="27">
        <f>+'(令和4年5月) '!I22</f>
        <v>2444</v>
      </c>
      <c r="J41" s="21">
        <f>+'(令和4年5月) '!J22</f>
        <v>2507292</v>
      </c>
      <c r="K41" s="27">
        <f>+'(令和4年5月) '!K22</f>
        <v>4056</v>
      </c>
      <c r="L41" s="21">
        <f>+'(令和4年5月) '!L22</f>
        <v>7245808</v>
      </c>
      <c r="M41" s="27">
        <f>+'(令和4年5月) '!M22</f>
        <v>17080.3</v>
      </c>
      <c r="N41" s="21">
        <f>+'(令和4年5月) '!N22</f>
        <v>3329323</v>
      </c>
      <c r="O41" s="27">
        <f>+'(令和4年5月) '!O22</f>
        <v>4886</v>
      </c>
      <c r="P41" s="21">
        <f>+'(令和4年5月) '!P22</f>
        <v>1348397</v>
      </c>
      <c r="Q41" s="27">
        <f>+'(令和4年5月) '!Q22</f>
        <v>61320</v>
      </c>
      <c r="R41" s="21">
        <f>+'(令和4年5月) '!R22</f>
        <v>10564309</v>
      </c>
      <c r="S41" s="25">
        <f>+'(令和4年5月) '!S22</f>
        <v>29175</v>
      </c>
      <c r="T41" s="26">
        <f>+'(令和4年5月) '!T22</f>
        <v>2565323</v>
      </c>
      <c r="U41" s="27">
        <f>+'(令和4年5月) '!U22</f>
        <v>4458</v>
      </c>
      <c r="V41" s="21">
        <f>+'(令和4年5月) '!V22</f>
        <v>1500837</v>
      </c>
      <c r="W41" s="27">
        <f>+'(令和4年5月) '!W22</f>
        <v>8541</v>
      </c>
      <c r="X41" s="21">
        <f>+'(令和4年5月) '!X22</f>
        <v>1982634</v>
      </c>
      <c r="Y41" s="58">
        <f>+'(令和4年5月) '!Y22</f>
        <v>136009.29999999999</v>
      </c>
      <c r="Z41" s="59">
        <f>+'(令和4年5月) '!Z22</f>
        <v>32188959</v>
      </c>
    </row>
    <row r="42" spans="1:38" ht="18.95" customHeight="1" thickBot="1" x14ac:dyDescent="0.2">
      <c r="A42" s="22"/>
      <c r="B42" s="203"/>
      <c r="C42" s="22"/>
      <c r="D42" s="117" t="s">
        <v>44</v>
      </c>
      <c r="E42" s="199">
        <f>+(E39+E40)/(E41+'(令和4年5月) '!E41)*100</f>
        <v>34.577034416210999</v>
      </c>
      <c r="F42" s="200"/>
      <c r="G42" s="199">
        <f>+(G39+G40)/(G41+'(令和4年5月) '!G41)*100</f>
        <v>79.388770433546554</v>
      </c>
      <c r="H42" s="200"/>
      <c r="I42" s="199">
        <f>+(I39+I40)/(I41+'(令和4年5月) '!I41)*100</f>
        <v>106.86027898467871</v>
      </c>
      <c r="J42" s="200"/>
      <c r="K42" s="199">
        <f>+(K39+K40)/(K41+'(令和4年5月) '!K41)*100</f>
        <v>54.302393461762989</v>
      </c>
      <c r="L42" s="200"/>
      <c r="M42" s="199">
        <f>+(M39+M40)/(M41+'(令和4年5月) '!M41)*100</f>
        <v>57.640063834450231</v>
      </c>
      <c r="N42" s="200"/>
      <c r="O42" s="199">
        <f>+(O39+O40)/(O41+'(令和4年5月) '!O41)*100</f>
        <v>75.610526315789471</v>
      </c>
      <c r="P42" s="200"/>
      <c r="Q42" s="199">
        <f>+(Q39+Q40)/(Q41+'(令和4年5月) '!Q41)*100</f>
        <v>47.682843584745832</v>
      </c>
      <c r="R42" s="200"/>
      <c r="S42" s="199">
        <f>+(S39+S40)/(S41+'(令和4年5月) '!S41)*100</f>
        <v>143.9522283912307</v>
      </c>
      <c r="T42" s="200"/>
      <c r="U42" s="199">
        <f>+(U39+U40)/(U41+'(令和4年5月) '!U41)*100</f>
        <v>61.53846153846154</v>
      </c>
      <c r="V42" s="200"/>
      <c r="W42" s="199">
        <f>+(W39+W40)/(W41+'(令和4年5月) '!W41)*100</f>
        <v>82.629976720587365</v>
      </c>
      <c r="X42" s="200"/>
      <c r="Y42" s="199">
        <f>+(Y39+Y40)/(Y41+'(令和4年5月) '!Y41)*100</f>
        <v>74.850034108563747</v>
      </c>
      <c r="Z42" s="200"/>
    </row>
    <row r="43" spans="1:38" ht="18.95" customHeight="1" x14ac:dyDescent="0.15">
      <c r="A43" s="22"/>
      <c r="B43" s="203"/>
      <c r="C43" s="12" t="s">
        <v>45</v>
      </c>
      <c r="D43" s="123" t="s">
        <v>21</v>
      </c>
      <c r="E43" s="94">
        <f t="shared" ref="E43:Z46" si="17">E20-E39</f>
        <v>348</v>
      </c>
      <c r="F43" s="97">
        <f t="shared" si="17"/>
        <v>29270</v>
      </c>
      <c r="G43" s="94">
        <f t="shared" si="17"/>
        <v>233</v>
      </c>
      <c r="H43" s="95">
        <f t="shared" si="17"/>
        <v>71397</v>
      </c>
      <c r="I43" s="96">
        <f t="shared" si="17"/>
        <v>-139</v>
      </c>
      <c r="J43" s="97">
        <f t="shared" si="17"/>
        <v>-622061</v>
      </c>
      <c r="K43" s="94">
        <f t="shared" si="17"/>
        <v>1077</v>
      </c>
      <c r="L43" s="95">
        <f t="shared" si="17"/>
        <v>1546720</v>
      </c>
      <c r="M43" s="96">
        <f t="shared" si="17"/>
        <v>-1426.7440000000006</v>
      </c>
      <c r="N43" s="97">
        <f t="shared" si="17"/>
        <v>454766</v>
      </c>
      <c r="O43" s="94">
        <f t="shared" si="17"/>
        <v>213</v>
      </c>
      <c r="P43" s="95">
        <f t="shared" si="17"/>
        <v>72477</v>
      </c>
      <c r="Q43" s="96">
        <f t="shared" si="17"/>
        <v>-213</v>
      </c>
      <c r="R43" s="97">
        <f t="shared" si="17"/>
        <v>219932</v>
      </c>
      <c r="S43" s="94">
        <f t="shared" si="17"/>
        <v>7789</v>
      </c>
      <c r="T43" s="95">
        <f t="shared" si="17"/>
        <v>2106038</v>
      </c>
      <c r="U43" s="96">
        <f t="shared" si="17"/>
        <v>506</v>
      </c>
      <c r="V43" s="97">
        <f t="shared" si="17"/>
        <v>234107</v>
      </c>
      <c r="W43" s="94">
        <f t="shared" si="17"/>
        <v>708</v>
      </c>
      <c r="X43" s="95">
        <f t="shared" si="17"/>
        <v>265323</v>
      </c>
      <c r="Y43" s="94">
        <f t="shared" si="17"/>
        <v>9095.2559999999939</v>
      </c>
      <c r="Z43" s="95">
        <f t="shared" si="17"/>
        <v>4377969</v>
      </c>
    </row>
    <row r="44" spans="1:38" ht="18.95" customHeight="1" x14ac:dyDescent="0.15">
      <c r="A44" s="22"/>
      <c r="B44" s="203"/>
      <c r="C44" s="22"/>
      <c r="D44" s="119" t="s">
        <v>22</v>
      </c>
      <c r="E44" s="98">
        <f t="shared" si="17"/>
        <v>-19</v>
      </c>
      <c r="F44" s="101">
        <f t="shared" si="17"/>
        <v>-33589</v>
      </c>
      <c r="G44" s="98">
        <f t="shared" si="17"/>
        <v>331</v>
      </c>
      <c r="H44" s="99">
        <f t="shared" si="17"/>
        <v>112569</v>
      </c>
      <c r="I44" s="100">
        <f t="shared" si="17"/>
        <v>-232</v>
      </c>
      <c r="J44" s="101">
        <f t="shared" si="17"/>
        <v>-722195</v>
      </c>
      <c r="K44" s="98">
        <f t="shared" si="17"/>
        <v>-441</v>
      </c>
      <c r="L44" s="99">
        <f t="shared" si="17"/>
        <v>-294631</v>
      </c>
      <c r="M44" s="100">
        <f t="shared" si="17"/>
        <v>779.23600000000079</v>
      </c>
      <c r="N44" s="101">
        <f t="shared" si="17"/>
        <v>461186</v>
      </c>
      <c r="O44" s="98">
        <f t="shared" si="17"/>
        <v>385</v>
      </c>
      <c r="P44" s="99">
        <f t="shared" si="17"/>
        <v>94744</v>
      </c>
      <c r="Q44" s="100">
        <f t="shared" si="17"/>
        <v>595</v>
      </c>
      <c r="R44" s="101">
        <f t="shared" si="17"/>
        <v>120539</v>
      </c>
      <c r="S44" s="98">
        <f t="shared" si="17"/>
        <v>6428</v>
      </c>
      <c r="T44" s="99">
        <f t="shared" si="17"/>
        <v>1763632</v>
      </c>
      <c r="U44" s="100">
        <f t="shared" si="17"/>
        <v>175</v>
      </c>
      <c r="V44" s="101">
        <f t="shared" si="17"/>
        <v>214237</v>
      </c>
      <c r="W44" s="98">
        <f t="shared" si="17"/>
        <v>1305</v>
      </c>
      <c r="X44" s="99">
        <f t="shared" si="17"/>
        <v>237621</v>
      </c>
      <c r="Y44" s="98">
        <f t="shared" si="17"/>
        <v>9306.236000000019</v>
      </c>
      <c r="Z44" s="99">
        <f t="shared" si="17"/>
        <v>1954113</v>
      </c>
    </row>
    <row r="45" spans="1:38" ht="18.95" customHeight="1" x14ac:dyDescent="0.15">
      <c r="A45" s="22"/>
      <c r="B45" s="203"/>
      <c r="C45" s="22"/>
      <c r="D45" s="119" t="s">
        <v>24</v>
      </c>
      <c r="E45" s="98">
        <f t="shared" si="17"/>
        <v>-133</v>
      </c>
      <c r="F45" s="101">
        <f t="shared" si="17"/>
        <v>-61760</v>
      </c>
      <c r="G45" s="98">
        <f t="shared" si="17"/>
        <v>-8</v>
      </c>
      <c r="H45" s="99">
        <f t="shared" si="17"/>
        <v>-27657</v>
      </c>
      <c r="I45" s="100">
        <f t="shared" si="17"/>
        <v>-318</v>
      </c>
      <c r="J45" s="101">
        <f t="shared" si="17"/>
        <v>268302</v>
      </c>
      <c r="K45" s="98">
        <f t="shared" si="17"/>
        <v>1065</v>
      </c>
      <c r="L45" s="99">
        <f t="shared" si="17"/>
        <v>2429403</v>
      </c>
      <c r="M45" s="100">
        <f t="shared" si="17"/>
        <v>-424.82800000000134</v>
      </c>
      <c r="N45" s="101">
        <f t="shared" si="17"/>
        <v>150546</v>
      </c>
      <c r="O45" s="98">
        <f t="shared" si="17"/>
        <v>79</v>
      </c>
      <c r="P45" s="99">
        <f t="shared" si="17"/>
        <v>15021</v>
      </c>
      <c r="Q45" s="100">
        <f t="shared" si="17"/>
        <v>436</v>
      </c>
      <c r="R45" s="101">
        <f t="shared" si="17"/>
        <v>196139</v>
      </c>
      <c r="S45" s="98">
        <f t="shared" si="17"/>
        <v>94</v>
      </c>
      <c r="T45" s="99">
        <f t="shared" si="17"/>
        <v>50997</v>
      </c>
      <c r="U45" s="100">
        <f t="shared" si="17"/>
        <v>226</v>
      </c>
      <c r="V45" s="101">
        <f t="shared" si="17"/>
        <v>136734</v>
      </c>
      <c r="W45" s="98">
        <f t="shared" si="17"/>
        <v>-87</v>
      </c>
      <c r="X45" s="99">
        <f t="shared" si="17"/>
        <v>64810</v>
      </c>
      <c r="Y45" s="98">
        <f t="shared" si="17"/>
        <v>929.17200000002049</v>
      </c>
      <c r="Z45" s="99">
        <f t="shared" si="17"/>
        <v>3222535</v>
      </c>
    </row>
    <row r="46" spans="1:38" ht="18.95" customHeight="1" thickBot="1" x14ac:dyDescent="0.2">
      <c r="A46" s="22"/>
      <c r="B46" s="203"/>
      <c r="C46" s="46"/>
      <c r="D46" s="117" t="s">
        <v>44</v>
      </c>
      <c r="E46" s="199">
        <f>E23-E42</f>
        <v>17.274042764295167</v>
      </c>
      <c r="F46" s="200"/>
      <c r="G46" s="199">
        <f>G23-G42</f>
        <v>8.7094663422720799</v>
      </c>
      <c r="H46" s="200"/>
      <c r="I46" s="199">
        <f>I23-I42</f>
        <v>-12.724611588617435</v>
      </c>
      <c r="J46" s="200"/>
      <c r="K46" s="199">
        <f>K23-K42</f>
        <v>3.309026392219792</v>
      </c>
      <c r="L46" s="200"/>
      <c r="M46" s="199">
        <f>M23-M42</f>
        <v>-4.2079384335553058</v>
      </c>
      <c r="N46" s="200"/>
      <c r="O46" s="199">
        <f t="shared" si="17"/>
        <v>3.3763785669635524</v>
      </c>
      <c r="P46" s="200"/>
      <c r="Q46" s="199">
        <f t="shared" si="17"/>
        <v>-0.26417544473478216</v>
      </c>
      <c r="R46" s="200"/>
      <c r="S46" s="199">
        <f t="shared" si="17"/>
        <v>27.215042842771055</v>
      </c>
      <c r="T46" s="200"/>
      <c r="U46" s="199">
        <f t="shared" si="17"/>
        <v>7.9539908789525882</v>
      </c>
      <c r="V46" s="200"/>
      <c r="W46" s="199">
        <f t="shared" si="17"/>
        <v>10.668052111422057</v>
      </c>
      <c r="X46" s="200"/>
      <c r="Y46" s="199">
        <f t="shared" si="17"/>
        <v>6.2203253886370646</v>
      </c>
      <c r="Z46" s="200"/>
      <c r="AA46" s="197"/>
      <c r="AB46" s="198"/>
      <c r="AC46" s="197"/>
      <c r="AD46" s="198"/>
      <c r="AE46" s="197"/>
      <c r="AF46" s="198"/>
      <c r="AG46" s="113"/>
      <c r="AH46" s="114"/>
      <c r="AI46" s="113"/>
      <c r="AJ46" s="114"/>
      <c r="AK46" s="113"/>
      <c r="AL46" s="114"/>
    </row>
    <row r="47" spans="1:38" ht="18.95" customHeight="1" x14ac:dyDescent="0.15">
      <c r="A47" s="22"/>
      <c r="B47" s="203"/>
      <c r="C47" s="22" t="s">
        <v>48</v>
      </c>
      <c r="D47" s="54" t="s">
        <v>21</v>
      </c>
      <c r="E47" s="75">
        <f t="shared" ref="E47:Z49" si="18">E20/E39*100</f>
        <v>142.02898550724638</v>
      </c>
      <c r="F47" s="76">
        <f t="shared" si="18"/>
        <v>145.09320597750732</v>
      </c>
      <c r="G47" s="75">
        <f t="shared" si="18"/>
        <v>119.9828473413379</v>
      </c>
      <c r="H47" s="77">
        <f t="shared" si="18"/>
        <v>116.87812488918831</v>
      </c>
      <c r="I47" s="78">
        <f t="shared" si="18"/>
        <v>94.137494727962888</v>
      </c>
      <c r="J47" s="76">
        <f t="shared" si="18"/>
        <v>89.587769674591129</v>
      </c>
      <c r="K47" s="75">
        <f t="shared" si="18"/>
        <v>151.3101476893759</v>
      </c>
      <c r="L47" s="77">
        <f t="shared" si="18"/>
        <v>133.47336838104999</v>
      </c>
      <c r="M47" s="78">
        <f t="shared" si="18"/>
        <v>86.04924220201427</v>
      </c>
      <c r="N47" s="76">
        <f t="shared" si="18"/>
        <v>123.19179230676652</v>
      </c>
      <c r="O47" s="75">
        <f t="shared" si="18"/>
        <v>105.73042776432607</v>
      </c>
      <c r="P47" s="77">
        <f t="shared" si="18"/>
        <v>105.5806529357005</v>
      </c>
      <c r="Q47" s="78">
        <f t="shared" si="18"/>
        <v>99.28072130483234</v>
      </c>
      <c r="R47" s="76">
        <f t="shared" si="18"/>
        <v>104.01458401708842</v>
      </c>
      <c r="S47" s="75">
        <f t="shared" si="18"/>
        <v>118.42416501088088</v>
      </c>
      <c r="T47" s="77">
        <f t="shared" si="18"/>
        <v>121.58965248975151</v>
      </c>
      <c r="U47" s="78">
        <f t="shared" si="18"/>
        <v>118.21454283657306</v>
      </c>
      <c r="V47" s="76">
        <f t="shared" si="18"/>
        <v>135.67393686161029</v>
      </c>
      <c r="W47" s="75">
        <f t="shared" si="18"/>
        <v>109.86484603594818</v>
      </c>
      <c r="X47" s="77">
        <f t="shared" si="18"/>
        <v>118.92069400765889</v>
      </c>
      <c r="Y47" s="75">
        <f t="shared" si="18"/>
        <v>108.89494190822673</v>
      </c>
      <c r="Z47" s="77">
        <f t="shared" si="18"/>
        <v>113.83930174569899</v>
      </c>
    </row>
    <row r="48" spans="1:38" ht="18.95" customHeight="1" x14ac:dyDescent="0.15">
      <c r="A48" s="22"/>
      <c r="B48" s="203"/>
      <c r="C48" s="22"/>
      <c r="D48" s="57" t="s">
        <v>22</v>
      </c>
      <c r="E48" s="67">
        <f t="shared" si="18"/>
        <v>98.562783661119511</v>
      </c>
      <c r="F48" s="70">
        <f t="shared" si="18"/>
        <v>82.136266214254178</v>
      </c>
      <c r="G48" s="67">
        <f t="shared" si="18"/>
        <v>130.99250936329588</v>
      </c>
      <c r="H48" s="68">
        <f t="shared" si="18"/>
        <v>128.68</v>
      </c>
      <c r="I48" s="69">
        <f t="shared" si="18"/>
        <v>89.921807124239791</v>
      </c>
      <c r="J48" s="70">
        <f t="shared" si="18"/>
        <v>87.247053928983505</v>
      </c>
      <c r="K48" s="67">
        <f t="shared" si="18"/>
        <v>82.719435736677113</v>
      </c>
      <c r="L48" s="68">
        <f t="shared" si="18"/>
        <v>92.691407428281124</v>
      </c>
      <c r="M48" s="69">
        <f t="shared" si="18"/>
        <v>109.22582429500058</v>
      </c>
      <c r="N48" s="70">
        <f t="shared" si="18"/>
        <v>125.50210874336369</v>
      </c>
      <c r="O48" s="67">
        <f t="shared" si="18"/>
        <v>111.10790536641662</v>
      </c>
      <c r="P48" s="68">
        <f t="shared" si="18"/>
        <v>107.51084087107489</v>
      </c>
      <c r="Q48" s="69">
        <f t="shared" si="18"/>
        <v>102.09758161178877</v>
      </c>
      <c r="R48" s="70">
        <f t="shared" si="18"/>
        <v>102.243355674021</v>
      </c>
      <c r="S48" s="67">
        <f t="shared" si="18"/>
        <v>114.76207973544001</v>
      </c>
      <c r="T48" s="68">
        <f t="shared" si="18"/>
        <v>117.55511355571397</v>
      </c>
      <c r="U48" s="69">
        <f t="shared" si="18"/>
        <v>106.04699378023497</v>
      </c>
      <c r="V48" s="70">
        <f t="shared" si="18"/>
        <v>139.63271150445098</v>
      </c>
      <c r="W48" s="67">
        <f t="shared" si="18"/>
        <v>119.57695769576956</v>
      </c>
      <c r="X48" s="68">
        <f t="shared" si="18"/>
        <v>117.41059358575974</v>
      </c>
      <c r="Y48" s="67">
        <f t="shared" si="18"/>
        <v>109.24831858979778</v>
      </c>
      <c r="Z48" s="68">
        <f t="shared" si="18"/>
        <v>106.37153534786327</v>
      </c>
    </row>
    <row r="49" spans="1:26" ht="18.95" customHeight="1" thickBot="1" x14ac:dyDescent="0.2">
      <c r="A49" s="46"/>
      <c r="B49" s="204"/>
      <c r="C49" s="46"/>
      <c r="D49" s="47" t="s">
        <v>24</v>
      </c>
      <c r="E49" s="71">
        <f t="shared" si="18"/>
        <v>94.586894586894587</v>
      </c>
      <c r="F49" s="74">
        <f t="shared" si="18"/>
        <v>85.943765960061725</v>
      </c>
      <c r="G49" s="71">
        <f t="shared" si="18"/>
        <v>99.497487437185924</v>
      </c>
      <c r="H49" s="72">
        <f t="shared" si="18"/>
        <v>96.080679309240452</v>
      </c>
      <c r="I49" s="73">
        <f t="shared" si="18"/>
        <v>86.988543371522098</v>
      </c>
      <c r="J49" s="74">
        <f t="shared" si="18"/>
        <v>110.7008677090662</v>
      </c>
      <c r="K49" s="71">
        <f t="shared" si="18"/>
        <v>126.25739644970415</v>
      </c>
      <c r="L49" s="72">
        <f t="shared" si="18"/>
        <v>133.52839324475613</v>
      </c>
      <c r="M49" s="73">
        <f t="shared" si="18"/>
        <v>97.512760314514381</v>
      </c>
      <c r="N49" s="74">
        <f t="shared" si="18"/>
        <v>104.52182020188489</v>
      </c>
      <c r="O49" s="71">
        <f t="shared" si="18"/>
        <v>101.61686451084732</v>
      </c>
      <c r="P49" s="72">
        <f t="shared" si="18"/>
        <v>101.11398942596284</v>
      </c>
      <c r="Q49" s="73">
        <f t="shared" si="18"/>
        <v>100.71102413568167</v>
      </c>
      <c r="R49" s="74">
        <f t="shared" si="18"/>
        <v>101.8566193018398</v>
      </c>
      <c r="S49" s="71">
        <f t="shared" si="18"/>
        <v>100.32219365895459</v>
      </c>
      <c r="T49" s="72">
        <f t="shared" si="18"/>
        <v>101.98793680172049</v>
      </c>
      <c r="U49" s="73">
        <f t="shared" si="18"/>
        <v>105.06953790937641</v>
      </c>
      <c r="V49" s="74">
        <f t="shared" si="18"/>
        <v>109.1105163318868</v>
      </c>
      <c r="W49" s="71">
        <f t="shared" si="18"/>
        <v>98.981383912890763</v>
      </c>
      <c r="X49" s="72">
        <f t="shared" si="18"/>
        <v>103.26888371731746</v>
      </c>
      <c r="Y49" s="71">
        <f t="shared" si="18"/>
        <v>100.68316798924781</v>
      </c>
      <c r="Z49" s="72">
        <f t="shared" si="18"/>
        <v>110.01130542929332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47" sqref="E47"/>
    </sheetView>
  </sheetViews>
  <sheetFormatPr defaultRowHeight="13.5" x14ac:dyDescent="0.15"/>
  <cols>
    <col min="1" max="1" width="2.625" style="105" customWidth="1"/>
    <col min="2" max="2" width="3.125" style="105" customWidth="1"/>
    <col min="3" max="3" width="12.625" style="105" customWidth="1"/>
    <col min="4" max="4" width="7.25" style="105" customWidth="1"/>
    <col min="5" max="5" width="7.625" style="105" customWidth="1"/>
    <col min="6" max="6" width="10.125" style="105" customWidth="1"/>
    <col min="7" max="7" width="7.625" style="105" customWidth="1"/>
    <col min="8" max="8" width="10.125" style="105" customWidth="1"/>
    <col min="9" max="9" width="7.625" style="105" customWidth="1"/>
    <col min="10" max="10" width="10.125" style="105" customWidth="1"/>
    <col min="11" max="11" width="7.625" style="105" customWidth="1"/>
    <col min="12" max="12" width="10.125" style="105" customWidth="1"/>
    <col min="13" max="13" width="7.625" style="105" customWidth="1"/>
    <col min="14" max="14" width="10.125" style="105" customWidth="1"/>
    <col min="15" max="15" width="7.625" style="105" customWidth="1"/>
    <col min="16" max="16" width="10.125" style="105" customWidth="1"/>
    <col min="17" max="17" width="8.125" style="105" customWidth="1"/>
    <col min="18" max="18" width="11.125" style="105" customWidth="1"/>
    <col min="19" max="19" width="8.125" style="105" customWidth="1"/>
    <col min="20" max="20" width="11.125" style="105" customWidth="1"/>
    <col min="21" max="21" width="8.125" style="105" customWidth="1"/>
    <col min="22" max="22" width="11.125" style="105" customWidth="1"/>
    <col min="23" max="23" width="7.625" style="105" customWidth="1"/>
    <col min="24" max="24" width="10.5" style="105" bestFit="1" customWidth="1"/>
    <col min="25" max="25" width="8.625" style="105" customWidth="1"/>
    <col min="26" max="26" width="11.625" style="105" customWidth="1"/>
    <col min="27" max="16384" width="9" style="105"/>
  </cols>
  <sheetData>
    <row r="1" spans="1:26" ht="29.25" thickBot="1" x14ac:dyDescent="0.35">
      <c r="A1" s="233" t="s">
        <v>64</v>
      </c>
      <c r="B1" s="234"/>
      <c r="C1" s="234"/>
      <c r="D1" s="234"/>
      <c r="E1" s="235" t="s">
        <v>0</v>
      </c>
      <c r="F1" s="236"/>
      <c r="G1" s="236"/>
      <c r="H1" s="236"/>
      <c r="J1" s="237" t="s">
        <v>1</v>
      </c>
      <c r="K1" s="234"/>
      <c r="L1" s="1" t="s">
        <v>2</v>
      </c>
      <c r="M1" s="1" t="s">
        <v>3</v>
      </c>
      <c r="N1" s="1" t="s">
        <v>4</v>
      </c>
      <c r="O1" s="237" t="s">
        <v>5</v>
      </c>
      <c r="P1" s="234"/>
      <c r="Q1" s="234"/>
      <c r="R1" s="1"/>
      <c r="S1" s="1"/>
      <c r="T1" s="1"/>
      <c r="V1" s="1"/>
      <c r="W1" s="1"/>
      <c r="X1" s="104" t="s">
        <v>6</v>
      </c>
      <c r="Y1" s="1"/>
      <c r="Z1" s="1"/>
    </row>
    <row r="2" spans="1:26" x14ac:dyDescent="0.15">
      <c r="A2" s="4"/>
      <c r="B2" s="5"/>
      <c r="C2" s="5"/>
      <c r="D2" s="6"/>
      <c r="E2" s="238" t="s">
        <v>7</v>
      </c>
      <c r="F2" s="239"/>
      <c r="G2" s="226" t="s">
        <v>8</v>
      </c>
      <c r="H2" s="226"/>
      <c r="I2" s="224" t="s">
        <v>9</v>
      </c>
      <c r="J2" s="225"/>
      <c r="K2" s="226" t="s">
        <v>10</v>
      </c>
      <c r="L2" s="226"/>
      <c r="M2" s="224" t="s">
        <v>11</v>
      </c>
      <c r="N2" s="225"/>
      <c r="O2" s="226" t="s">
        <v>12</v>
      </c>
      <c r="P2" s="226"/>
      <c r="Q2" s="224" t="s">
        <v>13</v>
      </c>
      <c r="R2" s="225"/>
      <c r="S2" s="226" t="s">
        <v>14</v>
      </c>
      <c r="T2" s="226"/>
      <c r="U2" s="224" t="s">
        <v>15</v>
      </c>
      <c r="V2" s="225"/>
      <c r="W2" s="226" t="s">
        <v>16</v>
      </c>
      <c r="X2" s="226"/>
      <c r="Y2" s="227" t="s">
        <v>17</v>
      </c>
      <c r="Z2" s="228"/>
    </row>
    <row r="3" spans="1:26" ht="18.75" x14ac:dyDescent="0.2">
      <c r="A3" s="7"/>
      <c r="C3" s="231"/>
      <c r="D3" s="232"/>
      <c r="E3" s="221" t="s">
        <v>53</v>
      </c>
      <c r="F3" s="222"/>
      <c r="G3" s="223" t="s">
        <v>54</v>
      </c>
      <c r="H3" s="223"/>
      <c r="I3" s="221" t="s">
        <v>55</v>
      </c>
      <c r="J3" s="222"/>
      <c r="K3" s="223" t="s">
        <v>56</v>
      </c>
      <c r="L3" s="223"/>
      <c r="M3" s="221" t="s">
        <v>57</v>
      </c>
      <c r="N3" s="222"/>
      <c r="O3" s="223">
        <v>26</v>
      </c>
      <c r="P3" s="223"/>
      <c r="Q3" s="221" t="s">
        <v>58</v>
      </c>
      <c r="R3" s="222"/>
      <c r="S3" s="223" t="s">
        <v>59</v>
      </c>
      <c r="T3" s="223"/>
      <c r="U3" s="221" t="s">
        <v>60</v>
      </c>
      <c r="V3" s="222"/>
      <c r="W3" s="223">
        <v>40</v>
      </c>
      <c r="X3" s="223"/>
      <c r="Y3" s="229"/>
      <c r="Z3" s="230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03" t="s">
        <v>21</v>
      </c>
      <c r="E5" s="13">
        <v>698</v>
      </c>
      <c r="F5" s="14">
        <v>45909</v>
      </c>
      <c r="G5" s="15">
        <v>30</v>
      </c>
      <c r="H5" s="16">
        <v>5400</v>
      </c>
      <c r="I5" s="13">
        <v>1760</v>
      </c>
      <c r="J5" s="14">
        <v>5706434</v>
      </c>
      <c r="K5" s="17">
        <v>1994</v>
      </c>
      <c r="L5" s="18">
        <v>4540558</v>
      </c>
      <c r="M5" s="13">
        <v>564</v>
      </c>
      <c r="N5" s="79">
        <v>190864</v>
      </c>
      <c r="O5" s="19">
        <v>494</v>
      </c>
      <c r="P5" s="18">
        <v>33470</v>
      </c>
      <c r="Q5" s="13">
        <v>14288</v>
      </c>
      <c r="R5" s="14">
        <v>2098114</v>
      </c>
      <c r="S5" s="19">
        <v>15168</v>
      </c>
      <c r="T5" s="18">
        <v>6154810</v>
      </c>
      <c r="U5" s="13">
        <v>1956</v>
      </c>
      <c r="V5" s="14">
        <v>584141</v>
      </c>
      <c r="W5" s="13">
        <v>282</v>
      </c>
      <c r="X5" s="18">
        <v>30841</v>
      </c>
      <c r="Y5" s="20">
        <f>+W5+U5+S5+Q5+O5+M5+K5+I5+G5+E5</f>
        <v>37234</v>
      </c>
      <c r="Z5" s="21">
        <f t="shared" ref="Y5:Z19" si="0">+X5+V5+T5+R5+P5+N5+L5+J5+H5+F5</f>
        <v>19390541</v>
      </c>
    </row>
    <row r="6" spans="1:26" ht="18.95" customHeight="1" x14ac:dyDescent="0.15">
      <c r="A6" s="7"/>
      <c r="B6" s="22"/>
      <c r="C6" s="109"/>
      <c r="D6" s="106" t="s">
        <v>22</v>
      </c>
      <c r="E6" s="23">
        <v>1101</v>
      </c>
      <c r="F6" s="24">
        <v>146376</v>
      </c>
      <c r="G6" s="25">
        <v>35</v>
      </c>
      <c r="H6" s="26">
        <v>6400</v>
      </c>
      <c r="I6" s="27">
        <v>1710</v>
      </c>
      <c r="J6" s="21">
        <v>5391729</v>
      </c>
      <c r="K6" s="25">
        <v>1683</v>
      </c>
      <c r="L6" s="26">
        <v>3956727</v>
      </c>
      <c r="M6" s="27">
        <v>545</v>
      </c>
      <c r="N6" s="80">
        <v>188522</v>
      </c>
      <c r="O6" s="25">
        <v>335</v>
      </c>
      <c r="P6" s="26">
        <v>18309</v>
      </c>
      <c r="Q6" s="27">
        <v>13732</v>
      </c>
      <c r="R6" s="21">
        <v>2032022</v>
      </c>
      <c r="S6" s="25">
        <v>16018</v>
      </c>
      <c r="T6" s="26">
        <v>6392895</v>
      </c>
      <c r="U6" s="27">
        <v>1967</v>
      </c>
      <c r="V6" s="21">
        <v>458791</v>
      </c>
      <c r="W6" s="27">
        <v>351</v>
      </c>
      <c r="X6" s="26">
        <v>71272</v>
      </c>
      <c r="Y6" s="20">
        <f t="shared" si="0"/>
        <v>37477</v>
      </c>
      <c r="Z6" s="21">
        <f t="shared" si="0"/>
        <v>18663043</v>
      </c>
    </row>
    <row r="7" spans="1:26" ht="18.95" customHeight="1" thickBot="1" x14ac:dyDescent="0.2">
      <c r="A7" s="7" t="s">
        <v>23</v>
      </c>
      <c r="B7" s="22"/>
      <c r="C7" s="110"/>
      <c r="D7" s="28" t="s">
        <v>24</v>
      </c>
      <c r="E7" s="23">
        <v>1834</v>
      </c>
      <c r="F7" s="36">
        <v>303579</v>
      </c>
      <c r="G7" s="29">
        <v>151</v>
      </c>
      <c r="H7" s="30">
        <v>74238</v>
      </c>
      <c r="I7" s="31">
        <v>1247</v>
      </c>
      <c r="J7" s="32">
        <v>2106900</v>
      </c>
      <c r="K7" s="81">
        <v>3498</v>
      </c>
      <c r="L7" s="30">
        <v>7056750</v>
      </c>
      <c r="M7" s="23">
        <v>1143</v>
      </c>
      <c r="N7" s="24">
        <v>253508</v>
      </c>
      <c r="O7" s="33">
        <v>2822</v>
      </c>
      <c r="P7" s="34">
        <v>535587</v>
      </c>
      <c r="Q7" s="23">
        <v>33981</v>
      </c>
      <c r="R7" s="24">
        <v>5180691</v>
      </c>
      <c r="S7" s="33">
        <v>24235</v>
      </c>
      <c r="T7" s="34">
        <v>1856280</v>
      </c>
      <c r="U7" s="23">
        <v>2361</v>
      </c>
      <c r="V7" s="24">
        <v>1337356</v>
      </c>
      <c r="W7" s="23">
        <v>1200</v>
      </c>
      <c r="X7" s="34">
        <v>260627</v>
      </c>
      <c r="Y7" s="31">
        <f t="shared" si="0"/>
        <v>72472</v>
      </c>
      <c r="Z7" s="24">
        <f t="shared" si="0"/>
        <v>18965516</v>
      </c>
    </row>
    <row r="8" spans="1:26" ht="18.95" customHeight="1" x14ac:dyDescent="0.15">
      <c r="A8" s="7"/>
      <c r="B8" s="22" t="s">
        <v>25</v>
      </c>
      <c r="C8" s="2" t="s">
        <v>26</v>
      </c>
      <c r="D8" s="103" t="s">
        <v>21</v>
      </c>
      <c r="E8" s="13">
        <v>130</v>
      </c>
      <c r="F8" s="14">
        <v>19001</v>
      </c>
      <c r="G8" s="15">
        <v>76</v>
      </c>
      <c r="H8" s="16">
        <v>39800</v>
      </c>
      <c r="I8" s="13">
        <v>106</v>
      </c>
      <c r="J8" s="14">
        <v>63114</v>
      </c>
      <c r="K8" s="17">
        <v>0</v>
      </c>
      <c r="L8" s="18">
        <v>0</v>
      </c>
      <c r="M8" s="13">
        <v>5769</v>
      </c>
      <c r="N8" s="79">
        <v>956398</v>
      </c>
      <c r="O8" s="19">
        <v>0</v>
      </c>
      <c r="P8" s="18">
        <v>0</v>
      </c>
      <c r="Q8" s="13">
        <v>7604</v>
      </c>
      <c r="R8" s="14">
        <v>1695946</v>
      </c>
      <c r="S8" s="19">
        <v>26884</v>
      </c>
      <c r="T8" s="18">
        <v>3548192</v>
      </c>
      <c r="U8" s="13">
        <v>821</v>
      </c>
      <c r="V8" s="14">
        <v>71500</v>
      </c>
      <c r="W8" s="13">
        <v>18</v>
      </c>
      <c r="X8" s="18">
        <v>900</v>
      </c>
      <c r="Y8" s="13">
        <f t="shared" si="0"/>
        <v>41408</v>
      </c>
      <c r="Z8" s="14">
        <f t="shared" si="0"/>
        <v>6394851</v>
      </c>
    </row>
    <row r="9" spans="1:26" ht="18.95" customHeight="1" x14ac:dyDescent="0.15">
      <c r="A9" s="7" t="s">
        <v>27</v>
      </c>
      <c r="B9" s="22"/>
      <c r="C9" s="109"/>
      <c r="D9" s="106" t="s">
        <v>22</v>
      </c>
      <c r="E9" s="23">
        <v>152</v>
      </c>
      <c r="F9" s="24">
        <v>23932</v>
      </c>
      <c r="G9" s="25">
        <v>92</v>
      </c>
      <c r="H9" s="26">
        <v>52000</v>
      </c>
      <c r="I9" s="27">
        <v>131</v>
      </c>
      <c r="J9" s="21">
        <v>76172</v>
      </c>
      <c r="K9" s="25">
        <v>777</v>
      </c>
      <c r="L9" s="26">
        <v>6824</v>
      </c>
      <c r="M9" s="27">
        <v>6100</v>
      </c>
      <c r="N9" s="80">
        <v>1190767</v>
      </c>
      <c r="O9" s="25">
        <v>0</v>
      </c>
      <c r="P9" s="26">
        <v>0</v>
      </c>
      <c r="Q9" s="27">
        <v>7492</v>
      </c>
      <c r="R9" s="21">
        <v>1673816</v>
      </c>
      <c r="S9" s="25">
        <v>27351</v>
      </c>
      <c r="T9" s="26">
        <v>3611420</v>
      </c>
      <c r="U9" s="27">
        <v>922</v>
      </c>
      <c r="V9" s="21">
        <v>80285</v>
      </c>
      <c r="W9" s="27">
        <v>18</v>
      </c>
      <c r="X9" s="26">
        <v>900</v>
      </c>
      <c r="Y9" s="20">
        <f t="shared" si="0"/>
        <v>43035</v>
      </c>
      <c r="Z9" s="21">
        <f t="shared" si="0"/>
        <v>6716116</v>
      </c>
    </row>
    <row r="10" spans="1:26" ht="18.95" customHeight="1" thickBot="1" x14ac:dyDescent="0.2">
      <c r="A10" s="7"/>
      <c r="B10" s="22"/>
      <c r="C10" s="110"/>
      <c r="D10" s="28" t="s">
        <v>24</v>
      </c>
      <c r="E10" s="35">
        <v>135</v>
      </c>
      <c r="F10" s="36">
        <v>20043</v>
      </c>
      <c r="G10" s="29">
        <v>238</v>
      </c>
      <c r="H10" s="30">
        <v>114200</v>
      </c>
      <c r="I10" s="37">
        <v>141</v>
      </c>
      <c r="J10" s="38">
        <v>34636</v>
      </c>
      <c r="K10" s="81">
        <v>331</v>
      </c>
      <c r="L10" s="30">
        <v>7243</v>
      </c>
      <c r="M10" s="35">
        <v>9232</v>
      </c>
      <c r="N10" s="36">
        <v>1733755</v>
      </c>
      <c r="O10" s="29">
        <v>0</v>
      </c>
      <c r="P10" s="30">
        <v>0</v>
      </c>
      <c r="Q10" s="35">
        <v>12991</v>
      </c>
      <c r="R10" s="36">
        <v>1554345</v>
      </c>
      <c r="S10" s="29">
        <v>4782</v>
      </c>
      <c r="T10" s="30">
        <v>671124</v>
      </c>
      <c r="U10" s="35">
        <v>1989</v>
      </c>
      <c r="V10" s="36">
        <v>144285</v>
      </c>
      <c r="W10" s="35">
        <v>15</v>
      </c>
      <c r="X10" s="30">
        <v>100</v>
      </c>
      <c r="Y10" s="37">
        <f t="shared" si="0"/>
        <v>29854</v>
      </c>
      <c r="Z10" s="36">
        <f t="shared" si="0"/>
        <v>4279731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</v>
      </c>
      <c r="J11" s="14">
        <v>841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3411</v>
      </c>
      <c r="R11" s="14">
        <v>680486</v>
      </c>
      <c r="S11" s="19">
        <v>0</v>
      </c>
      <c r="T11" s="18">
        <v>0</v>
      </c>
      <c r="U11" s="13">
        <v>1</v>
      </c>
      <c r="V11" s="14">
        <v>600</v>
      </c>
      <c r="W11" s="13">
        <v>0</v>
      </c>
      <c r="X11" s="18">
        <v>0</v>
      </c>
      <c r="Y11" s="13">
        <f>+W11+U11+S11+Q11+O11+M11+K11+I11+G11+E11</f>
        <v>3515</v>
      </c>
      <c r="Z11" s="14">
        <f t="shared" si="0"/>
        <v>771927</v>
      </c>
    </row>
    <row r="12" spans="1:26" ht="18.95" customHeight="1" x14ac:dyDescent="0.15">
      <c r="A12" s="7"/>
      <c r="B12" s="7"/>
      <c r="C12" s="109"/>
      <c r="D12" s="107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2708</v>
      </c>
      <c r="R12" s="21">
        <v>632958</v>
      </c>
      <c r="S12" s="25">
        <v>0</v>
      </c>
      <c r="T12" s="26">
        <v>0</v>
      </c>
      <c r="U12" s="27">
        <v>1</v>
      </c>
      <c r="V12" s="21">
        <v>600</v>
      </c>
      <c r="W12" s="27">
        <v>0</v>
      </c>
      <c r="X12" s="26">
        <v>0</v>
      </c>
      <c r="Y12" s="20">
        <f t="shared" ref="Y12:Y19" si="1">+W12+U12+S12+Q12+O12+M12+K12+I12+G12+E12</f>
        <v>2799</v>
      </c>
      <c r="Z12" s="21">
        <f t="shared" si="0"/>
        <v>723558</v>
      </c>
    </row>
    <row r="13" spans="1:26" ht="18.95" customHeight="1" thickBot="1" x14ac:dyDescent="0.2">
      <c r="A13" s="7"/>
      <c r="B13" s="7"/>
      <c r="C13" s="110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84</v>
      </c>
      <c r="J13" s="38">
        <v>31362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7485</v>
      </c>
      <c r="R13" s="36">
        <v>1922850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7829.1</v>
      </c>
      <c r="Z13" s="36">
        <f t="shared" si="0"/>
        <v>2173768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03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3011</v>
      </c>
      <c r="N14" s="79">
        <v>230839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3011</v>
      </c>
      <c r="Z14" s="14">
        <f t="shared" si="0"/>
        <v>230839</v>
      </c>
    </row>
    <row r="15" spans="1:26" ht="18.95" customHeight="1" x14ac:dyDescent="0.15">
      <c r="A15" s="7"/>
      <c r="B15" s="22"/>
      <c r="C15" s="109"/>
      <c r="D15" s="106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904</v>
      </c>
      <c r="N15" s="80">
        <v>78641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904</v>
      </c>
      <c r="Z15" s="24">
        <f t="shared" si="0"/>
        <v>78641</v>
      </c>
    </row>
    <row r="16" spans="1:26" ht="18.95" customHeight="1" thickBot="1" x14ac:dyDescent="0.2">
      <c r="A16" s="7" t="s">
        <v>34</v>
      </c>
      <c r="B16" s="22"/>
      <c r="C16" s="110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4477</v>
      </c>
      <c r="N16" s="36">
        <v>481188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4477</v>
      </c>
      <c r="Z16" s="36">
        <f t="shared" si="0"/>
        <v>481188</v>
      </c>
    </row>
    <row r="17" spans="1:28" ht="18.95" customHeight="1" x14ac:dyDescent="0.15">
      <c r="A17" s="7"/>
      <c r="B17" s="22"/>
      <c r="C17" s="2" t="s">
        <v>35</v>
      </c>
      <c r="D17" s="103" t="s">
        <v>21</v>
      </c>
      <c r="E17" s="13">
        <v>0</v>
      </c>
      <c r="F17" s="14">
        <v>0</v>
      </c>
      <c r="G17" s="19">
        <v>985</v>
      </c>
      <c r="H17" s="18">
        <v>302815</v>
      </c>
      <c r="I17" s="13">
        <v>492</v>
      </c>
      <c r="J17" s="14">
        <v>203941</v>
      </c>
      <c r="K17" s="19">
        <v>105</v>
      </c>
      <c r="L17" s="18">
        <v>80190</v>
      </c>
      <c r="M17" s="13">
        <v>868</v>
      </c>
      <c r="N17" s="79">
        <v>567791</v>
      </c>
      <c r="O17" s="19">
        <v>3223</v>
      </c>
      <c r="P17" s="18">
        <v>1265249</v>
      </c>
      <c r="Q17" s="13">
        <v>4310</v>
      </c>
      <c r="R17" s="14">
        <v>1003780</v>
      </c>
      <c r="S17" s="19">
        <v>224</v>
      </c>
      <c r="T17" s="18">
        <v>51847</v>
      </c>
      <c r="U17" s="13">
        <v>0</v>
      </c>
      <c r="V17" s="14">
        <v>0</v>
      </c>
      <c r="W17" s="13">
        <v>6877</v>
      </c>
      <c r="X17" s="18">
        <v>1370549</v>
      </c>
      <c r="Y17" s="41">
        <f t="shared" si="1"/>
        <v>17084</v>
      </c>
      <c r="Z17" s="42">
        <f t="shared" si="0"/>
        <v>4846162</v>
      </c>
    </row>
    <row r="18" spans="1:28" ht="18.95" customHeight="1" x14ac:dyDescent="0.15">
      <c r="A18" s="7" t="s">
        <v>36</v>
      </c>
      <c r="B18" s="22"/>
      <c r="C18" s="109"/>
      <c r="D18" s="106" t="s">
        <v>22</v>
      </c>
      <c r="E18" s="27">
        <v>69</v>
      </c>
      <c r="F18" s="21">
        <v>17721</v>
      </c>
      <c r="G18" s="25">
        <v>866</v>
      </c>
      <c r="H18" s="26">
        <v>259100</v>
      </c>
      <c r="I18" s="27">
        <v>461</v>
      </c>
      <c r="J18" s="21">
        <v>195065</v>
      </c>
      <c r="K18" s="25">
        <v>92</v>
      </c>
      <c r="L18" s="26">
        <v>67745</v>
      </c>
      <c r="M18" s="27">
        <v>882.24800000000005</v>
      </c>
      <c r="N18" s="21">
        <v>335493</v>
      </c>
      <c r="O18" s="25">
        <v>3131</v>
      </c>
      <c r="P18" s="26">
        <v>1243121</v>
      </c>
      <c r="Q18" s="27">
        <v>4434</v>
      </c>
      <c r="R18" s="21">
        <v>1034360</v>
      </c>
      <c r="S18" s="25">
        <v>175</v>
      </c>
      <c r="T18" s="26">
        <v>41943</v>
      </c>
      <c r="U18" s="27">
        <v>4</v>
      </c>
      <c r="V18" s="21">
        <v>880</v>
      </c>
      <c r="W18" s="27">
        <v>6297</v>
      </c>
      <c r="X18" s="26">
        <v>1292635</v>
      </c>
      <c r="Y18" s="23">
        <f t="shared" si="1"/>
        <v>16411.248</v>
      </c>
      <c r="Z18" s="24">
        <f t="shared" si="0"/>
        <v>4488063</v>
      </c>
    </row>
    <row r="19" spans="1:28" ht="18.95" customHeight="1" thickBot="1" x14ac:dyDescent="0.2">
      <c r="A19" s="7"/>
      <c r="B19" s="22"/>
      <c r="C19" s="110"/>
      <c r="D19" s="43" t="s">
        <v>24</v>
      </c>
      <c r="E19" s="23">
        <v>488</v>
      </c>
      <c r="F19" s="24">
        <v>115756</v>
      </c>
      <c r="G19" s="33">
        <v>1008</v>
      </c>
      <c r="H19" s="34">
        <v>322220</v>
      </c>
      <c r="I19" s="23">
        <v>972</v>
      </c>
      <c r="J19" s="24">
        <v>334394</v>
      </c>
      <c r="K19" s="82">
        <v>227</v>
      </c>
      <c r="L19" s="34">
        <v>181815</v>
      </c>
      <c r="M19" s="23">
        <v>2209.1999999999998</v>
      </c>
      <c r="N19" s="24">
        <v>841872</v>
      </c>
      <c r="O19" s="33">
        <v>2064</v>
      </c>
      <c r="P19" s="34">
        <v>812810</v>
      </c>
      <c r="Q19" s="23">
        <v>6863</v>
      </c>
      <c r="R19" s="24">
        <v>1906423</v>
      </c>
      <c r="S19" s="33">
        <v>158</v>
      </c>
      <c r="T19" s="34">
        <v>37919</v>
      </c>
      <c r="U19" s="23">
        <v>62</v>
      </c>
      <c r="V19" s="24">
        <v>13640</v>
      </c>
      <c r="W19" s="23">
        <v>7326</v>
      </c>
      <c r="X19" s="34">
        <v>1721907</v>
      </c>
      <c r="Y19" s="35">
        <f t="shared" si="1"/>
        <v>21377.200000000001</v>
      </c>
      <c r="Z19" s="36">
        <f t="shared" si="0"/>
        <v>6288756</v>
      </c>
    </row>
    <row r="20" spans="1:28" ht="18.95" customHeight="1" x14ac:dyDescent="0.15">
      <c r="A20" s="7"/>
      <c r="B20" s="22"/>
      <c r="C20" s="2" t="s">
        <v>17</v>
      </c>
      <c r="D20" s="103" t="s">
        <v>21</v>
      </c>
      <c r="E20" s="13">
        <f>+E17+E14+E11+E8+E5</f>
        <v>828</v>
      </c>
      <c r="F20" s="14">
        <f t="shared" ref="F20:Z20" si="2">+F17+F14+F11+F8+F5</f>
        <v>64910</v>
      </c>
      <c r="G20" s="19">
        <f t="shared" si="2"/>
        <v>1166</v>
      </c>
      <c r="H20" s="18">
        <f t="shared" si="2"/>
        <v>423015</v>
      </c>
      <c r="I20" s="13">
        <f t="shared" si="2"/>
        <v>2371</v>
      </c>
      <c r="J20" s="14">
        <f t="shared" si="2"/>
        <v>5974330</v>
      </c>
      <c r="K20" s="19">
        <f t="shared" si="2"/>
        <v>2099</v>
      </c>
      <c r="L20" s="18">
        <f t="shared" si="2"/>
        <v>4620748</v>
      </c>
      <c r="M20" s="13">
        <f t="shared" si="2"/>
        <v>10227</v>
      </c>
      <c r="N20" s="14">
        <f t="shared" si="2"/>
        <v>1960892</v>
      </c>
      <c r="O20" s="19">
        <f t="shared" si="2"/>
        <v>3717</v>
      </c>
      <c r="P20" s="18">
        <f t="shared" si="2"/>
        <v>1298719</v>
      </c>
      <c r="Q20" s="13">
        <f t="shared" si="2"/>
        <v>29613</v>
      </c>
      <c r="R20" s="14">
        <f t="shared" si="2"/>
        <v>5478326</v>
      </c>
      <c r="S20" s="19">
        <f t="shared" si="2"/>
        <v>42276</v>
      </c>
      <c r="T20" s="18">
        <f t="shared" si="2"/>
        <v>9754849</v>
      </c>
      <c r="U20" s="13">
        <f t="shared" si="2"/>
        <v>2778</v>
      </c>
      <c r="V20" s="14">
        <f t="shared" si="2"/>
        <v>656241</v>
      </c>
      <c r="W20" s="13">
        <f t="shared" si="2"/>
        <v>7177</v>
      </c>
      <c r="X20" s="18">
        <f t="shared" si="2"/>
        <v>1402290</v>
      </c>
      <c r="Y20" s="31">
        <f t="shared" si="2"/>
        <v>102252</v>
      </c>
      <c r="Z20" s="32">
        <f t="shared" si="2"/>
        <v>31634320</v>
      </c>
      <c r="AA20" s="3"/>
      <c r="AB20" s="3"/>
    </row>
    <row r="21" spans="1:28" ht="18.95" customHeight="1" x14ac:dyDescent="0.15">
      <c r="A21" s="7" t="s">
        <v>37</v>
      </c>
      <c r="B21" s="22"/>
      <c r="C21" s="109"/>
      <c r="D21" s="106" t="s">
        <v>22</v>
      </c>
      <c r="E21" s="27">
        <f t="shared" ref="E21:Z21" si="3">+E18+E15+E12+E9+E6</f>
        <v>1322</v>
      </c>
      <c r="F21" s="21">
        <f t="shared" si="3"/>
        <v>188029</v>
      </c>
      <c r="G21" s="25">
        <f t="shared" si="3"/>
        <v>1068</v>
      </c>
      <c r="H21" s="26">
        <f t="shared" si="3"/>
        <v>392500</v>
      </c>
      <c r="I21" s="27">
        <f t="shared" si="3"/>
        <v>2302</v>
      </c>
      <c r="J21" s="21">
        <f t="shared" si="3"/>
        <v>5662966</v>
      </c>
      <c r="K21" s="25">
        <f t="shared" si="3"/>
        <v>2552</v>
      </c>
      <c r="L21" s="26">
        <f t="shared" si="3"/>
        <v>4031296</v>
      </c>
      <c r="M21" s="27">
        <f t="shared" si="3"/>
        <v>8446.2479999999996</v>
      </c>
      <c r="N21" s="21">
        <f t="shared" si="3"/>
        <v>1808423</v>
      </c>
      <c r="O21" s="25">
        <f t="shared" si="3"/>
        <v>3466</v>
      </c>
      <c r="P21" s="26">
        <f t="shared" si="3"/>
        <v>1261430</v>
      </c>
      <c r="Q21" s="27">
        <f t="shared" si="3"/>
        <v>28366</v>
      </c>
      <c r="R21" s="21">
        <f t="shared" si="3"/>
        <v>5373156</v>
      </c>
      <c r="S21" s="25">
        <f t="shared" si="3"/>
        <v>43544</v>
      </c>
      <c r="T21" s="26">
        <f t="shared" si="3"/>
        <v>10046258</v>
      </c>
      <c r="U21" s="27">
        <f t="shared" si="3"/>
        <v>2894</v>
      </c>
      <c r="V21" s="21">
        <f t="shared" si="3"/>
        <v>540556</v>
      </c>
      <c r="W21" s="27">
        <f t="shared" si="3"/>
        <v>6666</v>
      </c>
      <c r="X21" s="26">
        <f t="shared" si="3"/>
        <v>1364807</v>
      </c>
      <c r="Y21" s="23">
        <f t="shared" si="3"/>
        <v>100626.24799999999</v>
      </c>
      <c r="Z21" s="24">
        <f t="shared" si="3"/>
        <v>30669421</v>
      </c>
      <c r="AA21" s="3"/>
      <c r="AB21" s="3"/>
    </row>
    <row r="22" spans="1:28" ht="18.95" customHeight="1" thickBot="1" x14ac:dyDescent="0.2">
      <c r="A22" s="7"/>
      <c r="B22" s="22"/>
      <c r="C22" s="110"/>
      <c r="D22" s="43" t="s">
        <v>24</v>
      </c>
      <c r="E22" s="23">
        <f t="shared" ref="E22:Z22" si="4">+E19+E16+E13+E10+E7</f>
        <v>2457</v>
      </c>
      <c r="F22" s="24">
        <f t="shared" si="4"/>
        <v>439378</v>
      </c>
      <c r="G22" s="33">
        <f t="shared" si="4"/>
        <v>1592</v>
      </c>
      <c r="H22" s="34">
        <f t="shared" si="4"/>
        <v>705658</v>
      </c>
      <c r="I22" s="23">
        <f t="shared" si="4"/>
        <v>2444</v>
      </c>
      <c r="J22" s="24">
        <f t="shared" si="4"/>
        <v>2507292</v>
      </c>
      <c r="K22" s="33">
        <f t="shared" si="4"/>
        <v>4056</v>
      </c>
      <c r="L22" s="34">
        <f t="shared" si="4"/>
        <v>7245808</v>
      </c>
      <c r="M22" s="23">
        <f t="shared" si="4"/>
        <v>17080.3</v>
      </c>
      <c r="N22" s="24">
        <f t="shared" si="4"/>
        <v>3329323</v>
      </c>
      <c r="O22" s="33">
        <f t="shared" si="4"/>
        <v>4886</v>
      </c>
      <c r="P22" s="34">
        <f t="shared" si="4"/>
        <v>1348397</v>
      </c>
      <c r="Q22" s="23">
        <f t="shared" si="4"/>
        <v>61320</v>
      </c>
      <c r="R22" s="24">
        <f t="shared" si="4"/>
        <v>10564309</v>
      </c>
      <c r="S22" s="33">
        <f t="shared" si="4"/>
        <v>29175</v>
      </c>
      <c r="T22" s="34">
        <f t="shared" si="4"/>
        <v>2565323</v>
      </c>
      <c r="U22" s="23">
        <f t="shared" si="4"/>
        <v>4458</v>
      </c>
      <c r="V22" s="24">
        <f t="shared" si="4"/>
        <v>1500837</v>
      </c>
      <c r="W22" s="23">
        <f t="shared" si="4"/>
        <v>8541</v>
      </c>
      <c r="X22" s="34">
        <f t="shared" si="4"/>
        <v>1982634</v>
      </c>
      <c r="Y22" s="23">
        <f t="shared" si="4"/>
        <v>136009.29999999999</v>
      </c>
      <c r="Z22" s="24">
        <f t="shared" si="4"/>
        <v>32188959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17">
        <f>(E20+E21)/(E22+E41)*100</f>
        <v>34.577034416210999</v>
      </c>
      <c r="F23" s="218"/>
      <c r="G23" s="217">
        <f>(G20+G21)/(G22+G41)*100</f>
        <v>79.388770433546554</v>
      </c>
      <c r="H23" s="218"/>
      <c r="I23" s="217">
        <f>(I20+I21)/(I22+I41)*100</f>
        <v>106.86027898467871</v>
      </c>
      <c r="J23" s="218"/>
      <c r="K23" s="217">
        <f>(K20+K21)/(K22+K41)*100</f>
        <v>54.302393461762989</v>
      </c>
      <c r="L23" s="218"/>
      <c r="M23" s="217">
        <f>(M20+M21)/(M22+M41)*100</f>
        <v>57.640063834450231</v>
      </c>
      <c r="N23" s="218"/>
      <c r="O23" s="217">
        <f>(O20+O21)/(O22+O41)*100</f>
        <v>75.610526315789471</v>
      </c>
      <c r="P23" s="218"/>
      <c r="Q23" s="217">
        <f>(Q20+Q21)/(Q22+Q41)*100</f>
        <v>47.682843584745832</v>
      </c>
      <c r="R23" s="218"/>
      <c r="S23" s="217">
        <f>(S20+S21)/(S22+S41)*100</f>
        <v>143.9522283912307</v>
      </c>
      <c r="T23" s="218"/>
      <c r="U23" s="217">
        <f>(U20+U21)/(U22+U41)*100</f>
        <v>61.53846153846154</v>
      </c>
      <c r="V23" s="218"/>
      <c r="W23" s="217">
        <f>(W20+W21)/(W22+W41)*100</f>
        <v>82.629976720587365</v>
      </c>
      <c r="X23" s="218"/>
      <c r="Y23" s="217">
        <f>(Y20+Y21)/(Y22+Y41)*100</f>
        <v>74.850034108563747</v>
      </c>
      <c r="Z23" s="21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19">
        <f>F22/E22*1000</f>
        <v>178827.02482702481</v>
      </c>
      <c r="F24" s="220"/>
      <c r="G24" s="213">
        <f>H22/G22*1000</f>
        <v>443252.51256281405</v>
      </c>
      <c r="H24" s="214"/>
      <c r="I24" s="215">
        <f>J22/I22*1000</f>
        <v>1025896.8903436989</v>
      </c>
      <c r="J24" s="216"/>
      <c r="K24" s="213">
        <f>L22/K22*1000</f>
        <v>1786441.8145956609</v>
      </c>
      <c r="L24" s="214"/>
      <c r="M24" s="215">
        <f>N22/M22*1000</f>
        <v>194921.81050684123</v>
      </c>
      <c r="N24" s="216"/>
      <c r="O24" s="213">
        <f>P22/O22*1000</f>
        <v>275971.55137126485</v>
      </c>
      <c r="P24" s="214"/>
      <c r="Q24" s="215">
        <f>R22/Q22*1000</f>
        <v>172281.6210045662</v>
      </c>
      <c r="R24" s="216"/>
      <c r="S24" s="213">
        <f>T22/S22*1000</f>
        <v>87928.808911739514</v>
      </c>
      <c r="T24" s="214"/>
      <c r="U24" s="215">
        <f>V22/U22*1000</f>
        <v>336661.50740242261</v>
      </c>
      <c r="V24" s="216"/>
      <c r="W24" s="213">
        <f>X22/W22*1000</f>
        <v>232131.36635054441</v>
      </c>
      <c r="X24" s="214"/>
      <c r="Y24" s="215">
        <f>Z22/Y22*1000</f>
        <v>236667.33818937381</v>
      </c>
      <c r="Z24" s="21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1.8064941147406834</v>
      </c>
      <c r="F25" s="49"/>
      <c r="G25" s="50">
        <f>G22/Y22*100</f>
        <v>1.1705081931897305</v>
      </c>
      <c r="H25" s="51"/>
      <c r="I25" s="48">
        <f>I22/Y22*100</f>
        <v>1.7969359448214206</v>
      </c>
      <c r="J25" s="49"/>
      <c r="K25" s="50">
        <f>K22/Y22*100</f>
        <v>2.9821490148100169</v>
      </c>
      <c r="L25" s="51"/>
      <c r="M25" s="48">
        <f>M22/Y22*100</f>
        <v>12.558185359383515</v>
      </c>
      <c r="N25" s="49"/>
      <c r="O25" s="50">
        <f>O22/Y22*100</f>
        <v>3.5924014019629547</v>
      </c>
      <c r="P25" s="51"/>
      <c r="Q25" s="48">
        <f>Q22/Y22*100</f>
        <v>45.085152265323039</v>
      </c>
      <c r="R25" s="49"/>
      <c r="S25" s="50">
        <f>S22/Y22*100</f>
        <v>21.450739030345719</v>
      </c>
      <c r="T25" s="51"/>
      <c r="U25" s="48">
        <f>U22/Y22*100</f>
        <v>3.2777170384672227</v>
      </c>
      <c r="V25" s="49"/>
      <c r="W25" s="50">
        <f>W22/Y22*100</f>
        <v>6.2797176369557093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112"/>
      <c r="E26" s="52"/>
      <c r="F26" s="112"/>
      <c r="G26" s="52"/>
      <c r="H26" s="112"/>
      <c r="I26" s="52"/>
      <c r="J26" s="112"/>
      <c r="K26" s="52"/>
      <c r="L26" s="112"/>
      <c r="M26" s="52"/>
      <c r="N26" s="112"/>
      <c r="O26" s="52"/>
      <c r="P26" s="112"/>
      <c r="Q26" s="52"/>
      <c r="R26" s="112"/>
      <c r="S26" s="52"/>
      <c r="T26" s="112"/>
      <c r="U26" s="52"/>
      <c r="V26" s="112"/>
      <c r="W26" s="52"/>
      <c r="X26" s="112"/>
      <c r="Y26" s="52"/>
      <c r="Z26" s="53"/>
    </row>
    <row r="27" spans="1:28" ht="18.95" customHeight="1" x14ac:dyDescent="0.15">
      <c r="A27" s="22"/>
      <c r="B27" s="210" t="s">
        <v>42</v>
      </c>
      <c r="C27" s="4" t="s">
        <v>43</v>
      </c>
      <c r="D27" s="54" t="s">
        <v>21</v>
      </c>
      <c r="E27" s="149">
        <v>979</v>
      </c>
      <c r="F27" s="147">
        <v>60552</v>
      </c>
      <c r="G27" s="162">
        <v>597</v>
      </c>
      <c r="H27" s="148">
        <v>205645</v>
      </c>
      <c r="I27" s="146">
        <v>2225</v>
      </c>
      <c r="J27" s="147">
        <v>1109727</v>
      </c>
      <c r="K27" s="162">
        <v>744</v>
      </c>
      <c r="L27" s="148">
        <v>1499703</v>
      </c>
      <c r="M27" s="146">
        <v>9979</v>
      </c>
      <c r="N27" s="147">
        <v>1688414</v>
      </c>
      <c r="O27" s="150">
        <v>4400</v>
      </c>
      <c r="P27" s="148">
        <v>1532505</v>
      </c>
      <c r="Q27" s="146">
        <v>27176</v>
      </c>
      <c r="R27" s="147">
        <v>4633373</v>
      </c>
      <c r="S27" s="150">
        <v>36055</v>
      </c>
      <c r="T27" s="148">
        <v>8553753</v>
      </c>
      <c r="U27" s="146">
        <v>2488</v>
      </c>
      <c r="V27" s="147">
        <v>493760</v>
      </c>
      <c r="W27" s="146">
        <v>7229</v>
      </c>
      <c r="X27" s="148">
        <v>1374984</v>
      </c>
      <c r="Y27" s="55">
        <f>+W27+U27+S27+Q27+O27+M27+K27+I27+G27+E27</f>
        <v>91872</v>
      </c>
      <c r="Z27" s="56">
        <f t="shared" ref="Z27:Z29" si="5">+X27+V27+T27+R27+P27+N27+L27+J27+H27+F27</f>
        <v>21152416</v>
      </c>
    </row>
    <row r="28" spans="1:28" ht="18.95" customHeight="1" x14ac:dyDescent="0.15">
      <c r="A28" s="22"/>
      <c r="B28" s="211"/>
      <c r="C28" s="7"/>
      <c r="D28" s="57" t="s">
        <v>22</v>
      </c>
      <c r="E28" s="154">
        <v>1480</v>
      </c>
      <c r="F28" s="155">
        <v>187550</v>
      </c>
      <c r="G28" s="152">
        <v>646</v>
      </c>
      <c r="H28" s="153">
        <v>220594</v>
      </c>
      <c r="I28" s="154">
        <v>2416</v>
      </c>
      <c r="J28" s="155">
        <v>1093633</v>
      </c>
      <c r="K28" s="152">
        <v>712</v>
      </c>
      <c r="L28" s="153">
        <v>1541405</v>
      </c>
      <c r="M28" s="154">
        <v>6376</v>
      </c>
      <c r="N28" s="155">
        <v>1390948</v>
      </c>
      <c r="O28" s="156">
        <v>4354</v>
      </c>
      <c r="P28" s="153">
        <v>1526246</v>
      </c>
      <c r="Q28" s="154">
        <v>24928</v>
      </c>
      <c r="R28" s="155">
        <v>4473619</v>
      </c>
      <c r="S28" s="156">
        <v>35429</v>
      </c>
      <c r="T28" s="153">
        <v>8561002</v>
      </c>
      <c r="U28" s="154">
        <v>2685</v>
      </c>
      <c r="V28" s="155">
        <v>488178</v>
      </c>
      <c r="W28" s="154">
        <v>6898</v>
      </c>
      <c r="X28" s="153">
        <v>1366119</v>
      </c>
      <c r="Y28" s="58">
        <f t="shared" ref="Y28:Y29" si="6">+W28+U28+S28+Q28+O28+M28+K28+I28+G28+E28</f>
        <v>85924</v>
      </c>
      <c r="Z28" s="59">
        <f t="shared" si="5"/>
        <v>20849294</v>
      </c>
    </row>
    <row r="29" spans="1:28" ht="18.95" customHeight="1" thickBot="1" x14ac:dyDescent="0.2">
      <c r="A29" s="22"/>
      <c r="B29" s="211"/>
      <c r="C29" s="7"/>
      <c r="D29" s="57" t="s">
        <v>24</v>
      </c>
      <c r="E29" s="157">
        <v>2450</v>
      </c>
      <c r="F29" s="151">
        <v>502222</v>
      </c>
      <c r="G29" s="163">
        <v>845</v>
      </c>
      <c r="H29" s="161">
        <v>386258</v>
      </c>
      <c r="I29" s="157">
        <v>2023</v>
      </c>
      <c r="J29" s="151">
        <v>1593691</v>
      </c>
      <c r="K29" s="160">
        <v>1111</v>
      </c>
      <c r="L29" s="161">
        <v>1900112</v>
      </c>
      <c r="M29" s="157">
        <v>15438</v>
      </c>
      <c r="N29" s="151">
        <v>2835603</v>
      </c>
      <c r="O29" s="160">
        <v>4094</v>
      </c>
      <c r="P29" s="161">
        <v>1176873</v>
      </c>
      <c r="Q29" s="157">
        <v>59786</v>
      </c>
      <c r="R29" s="151">
        <v>10088445</v>
      </c>
      <c r="S29" s="160">
        <v>29402</v>
      </c>
      <c r="T29" s="161">
        <v>2467728</v>
      </c>
      <c r="U29" s="157">
        <v>4776</v>
      </c>
      <c r="V29" s="151">
        <v>1411623</v>
      </c>
      <c r="W29" s="157">
        <v>10028</v>
      </c>
      <c r="X29" s="161">
        <v>2186209</v>
      </c>
      <c r="Y29" s="58">
        <f t="shared" si="6"/>
        <v>129953</v>
      </c>
      <c r="Z29" s="59">
        <f t="shared" si="5"/>
        <v>24548764</v>
      </c>
    </row>
    <row r="30" spans="1:28" ht="18.95" customHeight="1" thickBot="1" x14ac:dyDescent="0.2">
      <c r="A30" s="22" t="s">
        <v>29</v>
      </c>
      <c r="B30" s="211"/>
      <c r="C30" s="7"/>
      <c r="D30" s="60" t="s">
        <v>44</v>
      </c>
      <c r="E30" s="207">
        <v>45.5</v>
      </c>
      <c r="F30" s="208"/>
      <c r="G30" s="207">
        <v>71.5</v>
      </c>
      <c r="H30" s="208"/>
      <c r="I30" s="207">
        <v>109.5</v>
      </c>
      <c r="J30" s="208"/>
      <c r="K30" s="207">
        <v>66.5</v>
      </c>
      <c r="L30" s="208"/>
      <c r="M30" s="207">
        <v>60</v>
      </c>
      <c r="N30" s="208"/>
      <c r="O30" s="207">
        <v>107.5</v>
      </c>
      <c r="P30" s="208"/>
      <c r="Q30" s="207">
        <v>44.4</v>
      </c>
      <c r="R30" s="208"/>
      <c r="S30" s="207">
        <v>122.9</v>
      </c>
      <c r="T30" s="208"/>
      <c r="U30" s="207">
        <v>53.1</v>
      </c>
      <c r="V30" s="208"/>
      <c r="W30" s="207">
        <v>71.599999999999994</v>
      </c>
      <c r="X30" s="208"/>
      <c r="Y30" s="240">
        <v>70</v>
      </c>
      <c r="Z30" s="241"/>
    </row>
    <row r="31" spans="1:28" ht="18.95" customHeight="1" x14ac:dyDescent="0.15">
      <c r="A31" s="22"/>
      <c r="B31" s="211"/>
      <c r="C31" s="4" t="s">
        <v>45</v>
      </c>
      <c r="D31" s="103" t="s">
        <v>21</v>
      </c>
      <c r="E31" s="94">
        <f>E20-E27</f>
        <v>-151</v>
      </c>
      <c r="F31" s="95">
        <f t="shared" ref="F31:Z33" si="7">F20-F27</f>
        <v>4358</v>
      </c>
      <c r="G31" s="96">
        <f t="shared" si="7"/>
        <v>569</v>
      </c>
      <c r="H31" s="97">
        <f t="shared" si="7"/>
        <v>217370</v>
      </c>
      <c r="I31" s="94">
        <f t="shared" si="7"/>
        <v>146</v>
      </c>
      <c r="J31" s="95">
        <f t="shared" si="7"/>
        <v>4864603</v>
      </c>
      <c r="K31" s="96">
        <f t="shared" si="7"/>
        <v>1355</v>
      </c>
      <c r="L31" s="97">
        <f t="shared" si="7"/>
        <v>3121045</v>
      </c>
      <c r="M31" s="94">
        <f t="shared" si="7"/>
        <v>248</v>
      </c>
      <c r="N31" s="95">
        <f t="shared" si="7"/>
        <v>272478</v>
      </c>
      <c r="O31" s="96">
        <f t="shared" si="7"/>
        <v>-683</v>
      </c>
      <c r="P31" s="97">
        <f t="shared" si="7"/>
        <v>-233786</v>
      </c>
      <c r="Q31" s="94">
        <f t="shared" si="7"/>
        <v>2437</v>
      </c>
      <c r="R31" s="95">
        <f t="shared" si="7"/>
        <v>844953</v>
      </c>
      <c r="S31" s="96">
        <f t="shared" si="7"/>
        <v>6221</v>
      </c>
      <c r="T31" s="97">
        <f t="shared" si="7"/>
        <v>1201096</v>
      </c>
      <c r="U31" s="94">
        <f t="shared" si="7"/>
        <v>290</v>
      </c>
      <c r="V31" s="95">
        <f t="shared" si="7"/>
        <v>162481</v>
      </c>
      <c r="W31" s="96">
        <f t="shared" si="7"/>
        <v>-52</v>
      </c>
      <c r="X31" s="97">
        <f t="shared" si="7"/>
        <v>27306</v>
      </c>
      <c r="Y31" s="94">
        <f t="shared" si="7"/>
        <v>10380</v>
      </c>
      <c r="Z31" s="95">
        <f t="shared" si="7"/>
        <v>10481904</v>
      </c>
    </row>
    <row r="32" spans="1:28" ht="18.95" customHeight="1" x14ac:dyDescent="0.15">
      <c r="A32" s="22" t="s">
        <v>46</v>
      </c>
      <c r="B32" s="211"/>
      <c r="C32" s="7"/>
      <c r="D32" s="106" t="s">
        <v>22</v>
      </c>
      <c r="E32" s="98">
        <f t="shared" ref="E32:T33" si="8">E21-E28</f>
        <v>-158</v>
      </c>
      <c r="F32" s="99">
        <f t="shared" si="8"/>
        <v>479</v>
      </c>
      <c r="G32" s="100">
        <f t="shared" si="8"/>
        <v>422</v>
      </c>
      <c r="H32" s="101">
        <f t="shared" si="8"/>
        <v>171906</v>
      </c>
      <c r="I32" s="98">
        <f t="shared" si="8"/>
        <v>-114</v>
      </c>
      <c r="J32" s="99">
        <f t="shared" si="8"/>
        <v>4569333</v>
      </c>
      <c r="K32" s="100">
        <f t="shared" si="8"/>
        <v>1840</v>
      </c>
      <c r="L32" s="101">
        <f t="shared" si="8"/>
        <v>2489891</v>
      </c>
      <c r="M32" s="98">
        <f t="shared" si="8"/>
        <v>2070.2479999999996</v>
      </c>
      <c r="N32" s="99">
        <f t="shared" si="8"/>
        <v>417475</v>
      </c>
      <c r="O32" s="100">
        <f t="shared" si="8"/>
        <v>-888</v>
      </c>
      <c r="P32" s="101">
        <f t="shared" si="8"/>
        <v>-264816</v>
      </c>
      <c r="Q32" s="98">
        <f t="shared" si="8"/>
        <v>3438</v>
      </c>
      <c r="R32" s="99">
        <f t="shared" si="8"/>
        <v>899537</v>
      </c>
      <c r="S32" s="100">
        <f t="shared" si="8"/>
        <v>8115</v>
      </c>
      <c r="T32" s="101">
        <f t="shared" si="8"/>
        <v>1485256</v>
      </c>
      <c r="U32" s="98">
        <f t="shared" si="7"/>
        <v>209</v>
      </c>
      <c r="V32" s="99">
        <f t="shared" si="7"/>
        <v>52378</v>
      </c>
      <c r="W32" s="100">
        <f t="shared" si="7"/>
        <v>-232</v>
      </c>
      <c r="X32" s="101">
        <f t="shared" si="7"/>
        <v>-1312</v>
      </c>
      <c r="Y32" s="98">
        <f t="shared" si="7"/>
        <v>14702.247999999992</v>
      </c>
      <c r="Z32" s="99">
        <f t="shared" si="7"/>
        <v>9820127</v>
      </c>
    </row>
    <row r="33" spans="1:38" ht="18.95" customHeight="1" x14ac:dyDescent="0.15">
      <c r="A33" s="22"/>
      <c r="B33" s="211"/>
      <c r="C33" s="7"/>
      <c r="D33" s="106" t="s">
        <v>24</v>
      </c>
      <c r="E33" s="98">
        <f t="shared" si="8"/>
        <v>7</v>
      </c>
      <c r="F33" s="99">
        <f t="shared" si="7"/>
        <v>-62844</v>
      </c>
      <c r="G33" s="100">
        <f t="shared" si="7"/>
        <v>747</v>
      </c>
      <c r="H33" s="101">
        <f t="shared" si="7"/>
        <v>319400</v>
      </c>
      <c r="I33" s="98">
        <f t="shared" si="7"/>
        <v>421</v>
      </c>
      <c r="J33" s="99">
        <f t="shared" si="7"/>
        <v>913601</v>
      </c>
      <c r="K33" s="100">
        <f t="shared" si="7"/>
        <v>2945</v>
      </c>
      <c r="L33" s="101">
        <f t="shared" si="7"/>
        <v>5345696</v>
      </c>
      <c r="M33" s="98">
        <f t="shared" si="7"/>
        <v>1642.2999999999993</v>
      </c>
      <c r="N33" s="99">
        <f t="shared" si="7"/>
        <v>493720</v>
      </c>
      <c r="O33" s="100">
        <f t="shared" si="7"/>
        <v>792</v>
      </c>
      <c r="P33" s="101">
        <f t="shared" si="7"/>
        <v>171524</v>
      </c>
      <c r="Q33" s="98">
        <f t="shared" si="7"/>
        <v>1534</v>
      </c>
      <c r="R33" s="99">
        <f t="shared" si="7"/>
        <v>475864</v>
      </c>
      <c r="S33" s="100">
        <f t="shared" si="7"/>
        <v>-227</v>
      </c>
      <c r="T33" s="101">
        <f t="shared" si="7"/>
        <v>97595</v>
      </c>
      <c r="U33" s="98">
        <f t="shared" si="7"/>
        <v>-318</v>
      </c>
      <c r="V33" s="99">
        <f t="shared" si="7"/>
        <v>89214</v>
      </c>
      <c r="W33" s="100">
        <f t="shared" si="7"/>
        <v>-1487</v>
      </c>
      <c r="X33" s="101">
        <f t="shared" si="7"/>
        <v>-203575</v>
      </c>
      <c r="Y33" s="98">
        <f t="shared" si="7"/>
        <v>6056.2999999999884</v>
      </c>
      <c r="Z33" s="99">
        <f t="shared" si="7"/>
        <v>7640195</v>
      </c>
    </row>
    <row r="34" spans="1:38" ht="18.95" customHeight="1" thickBot="1" x14ac:dyDescent="0.2">
      <c r="A34" s="22" t="s">
        <v>47</v>
      </c>
      <c r="B34" s="211"/>
      <c r="C34" s="61"/>
      <c r="D34" s="28" t="s">
        <v>44</v>
      </c>
      <c r="E34" s="201">
        <f>+E23-E30</f>
        <v>-10.922965583789001</v>
      </c>
      <c r="F34" s="200"/>
      <c r="G34" s="205">
        <f t="shared" ref="G34" si="9">+G23-G30</f>
        <v>7.8887704335465543</v>
      </c>
      <c r="H34" s="206"/>
      <c r="I34" s="201">
        <f t="shared" ref="I34" si="10">+I23-I30</f>
        <v>-2.6397210153212853</v>
      </c>
      <c r="J34" s="200"/>
      <c r="K34" s="205">
        <f t="shared" ref="K34" si="11">+K23-K30</f>
        <v>-12.197606538237011</v>
      </c>
      <c r="L34" s="206"/>
      <c r="M34" s="201">
        <f t="shared" ref="M34" si="12">+M23-M30</f>
        <v>-2.3599361655497688</v>
      </c>
      <c r="N34" s="200"/>
      <c r="O34" s="205">
        <f t="shared" ref="O34" si="13">+O23-O30</f>
        <v>-31.889473684210529</v>
      </c>
      <c r="P34" s="206"/>
      <c r="Q34" s="201">
        <f t="shared" ref="Q34" si="14">+Q23-Q30</f>
        <v>3.2828435847458337</v>
      </c>
      <c r="R34" s="200"/>
      <c r="S34" s="205">
        <f t="shared" ref="S34" si="15">+S23-S30</f>
        <v>21.052228391230699</v>
      </c>
      <c r="T34" s="206"/>
      <c r="U34" s="201">
        <f t="shared" ref="U34" si="16">+U23-U30</f>
        <v>8.4384615384615387</v>
      </c>
      <c r="V34" s="200"/>
      <c r="W34" s="205">
        <f t="shared" ref="W34" si="17">+W23-W30</f>
        <v>11.029976720587371</v>
      </c>
      <c r="X34" s="206"/>
      <c r="Y34" s="201">
        <f t="shared" ref="Y34" si="18">+Y23-Y30</f>
        <v>4.8500341085637473</v>
      </c>
      <c r="Z34" s="200"/>
    </row>
    <row r="35" spans="1:38" ht="18.95" customHeight="1" x14ac:dyDescent="0.15">
      <c r="A35" s="22"/>
      <c r="B35" s="211"/>
      <c r="C35" s="7" t="s">
        <v>48</v>
      </c>
      <c r="D35" s="62" t="s">
        <v>21</v>
      </c>
      <c r="E35" s="63">
        <f t="shared" ref="E35:Z37" si="19">E20/E27*100</f>
        <v>84.576098059244131</v>
      </c>
      <c r="F35" s="64">
        <f t="shared" si="19"/>
        <v>107.19711983088915</v>
      </c>
      <c r="G35" s="65">
        <f t="shared" si="19"/>
        <v>195.30988274706868</v>
      </c>
      <c r="H35" s="66">
        <f t="shared" si="19"/>
        <v>205.70157309927302</v>
      </c>
      <c r="I35" s="63">
        <f t="shared" si="19"/>
        <v>106.56179775280899</v>
      </c>
      <c r="J35" s="64">
        <f t="shared" si="19"/>
        <v>538.36033546989484</v>
      </c>
      <c r="K35" s="65">
        <f t="shared" si="19"/>
        <v>282.1236559139785</v>
      </c>
      <c r="L35" s="66">
        <f t="shared" si="19"/>
        <v>308.11087261944527</v>
      </c>
      <c r="M35" s="63">
        <f t="shared" si="19"/>
        <v>102.48521895981561</v>
      </c>
      <c r="N35" s="64">
        <f t="shared" si="19"/>
        <v>116.13810356938524</v>
      </c>
      <c r="O35" s="65">
        <f t="shared" si="19"/>
        <v>84.47727272727272</v>
      </c>
      <c r="P35" s="66">
        <f t="shared" si="19"/>
        <v>84.74484585694664</v>
      </c>
      <c r="Q35" s="63">
        <f t="shared" si="19"/>
        <v>108.9674712982043</v>
      </c>
      <c r="R35" s="64">
        <f t="shared" si="19"/>
        <v>118.23623956025125</v>
      </c>
      <c r="S35" s="65">
        <f t="shared" si="19"/>
        <v>117.25419497989182</v>
      </c>
      <c r="T35" s="66">
        <f t="shared" si="19"/>
        <v>114.04174284667793</v>
      </c>
      <c r="U35" s="63">
        <f t="shared" si="19"/>
        <v>111.65594855305466</v>
      </c>
      <c r="V35" s="64">
        <f t="shared" si="19"/>
        <v>132.90687783538561</v>
      </c>
      <c r="W35" s="65">
        <f t="shared" si="19"/>
        <v>99.280675058790976</v>
      </c>
      <c r="X35" s="66">
        <f t="shared" si="19"/>
        <v>101.98591401790857</v>
      </c>
      <c r="Y35" s="63">
        <f t="shared" si="19"/>
        <v>111.29832810867293</v>
      </c>
      <c r="Z35" s="64">
        <f t="shared" si="19"/>
        <v>149.55416913131813</v>
      </c>
    </row>
    <row r="36" spans="1:38" ht="18.95" customHeight="1" x14ac:dyDescent="0.15">
      <c r="A36" s="22" t="s">
        <v>49</v>
      </c>
      <c r="B36" s="211"/>
      <c r="C36" s="7" t="s">
        <v>62</v>
      </c>
      <c r="D36" s="60" t="s">
        <v>22</v>
      </c>
      <c r="E36" s="67">
        <f t="shared" si="19"/>
        <v>89.324324324324323</v>
      </c>
      <c r="F36" s="68">
        <f t="shared" si="19"/>
        <v>100.2553985603839</v>
      </c>
      <c r="G36" s="69">
        <f t="shared" si="19"/>
        <v>165.3250773993808</v>
      </c>
      <c r="H36" s="70">
        <f t="shared" si="19"/>
        <v>177.92868346373882</v>
      </c>
      <c r="I36" s="67">
        <f t="shared" si="19"/>
        <v>95.28145695364239</v>
      </c>
      <c r="J36" s="68">
        <f t="shared" si="19"/>
        <v>517.81228254816745</v>
      </c>
      <c r="K36" s="69">
        <f t="shared" si="19"/>
        <v>358.42696629213486</v>
      </c>
      <c r="L36" s="70">
        <f t="shared" si="19"/>
        <v>261.53386034170126</v>
      </c>
      <c r="M36" s="67">
        <f t="shared" si="19"/>
        <v>132.46938519447929</v>
      </c>
      <c r="N36" s="68">
        <f t="shared" si="19"/>
        <v>130.01370288465134</v>
      </c>
      <c r="O36" s="69">
        <f t="shared" si="19"/>
        <v>79.604960955443275</v>
      </c>
      <c r="P36" s="70">
        <f t="shared" si="19"/>
        <v>82.649192856197502</v>
      </c>
      <c r="Q36" s="67">
        <f t="shared" si="19"/>
        <v>113.79172015404365</v>
      </c>
      <c r="R36" s="68">
        <f t="shared" si="19"/>
        <v>120.10759074476391</v>
      </c>
      <c r="S36" s="69">
        <f t="shared" si="19"/>
        <v>122.90496485929606</v>
      </c>
      <c r="T36" s="70">
        <f t="shared" si="19"/>
        <v>117.34909067887148</v>
      </c>
      <c r="U36" s="67">
        <f t="shared" si="19"/>
        <v>107.78398510242087</v>
      </c>
      <c r="V36" s="68">
        <f t="shared" si="19"/>
        <v>110.72928317130226</v>
      </c>
      <c r="W36" s="69">
        <f t="shared" si="19"/>
        <v>96.636706291678749</v>
      </c>
      <c r="X36" s="70">
        <f t="shared" si="19"/>
        <v>99.903961514333673</v>
      </c>
      <c r="Y36" s="67">
        <f t="shared" si="19"/>
        <v>117.11075834458357</v>
      </c>
      <c r="Z36" s="68">
        <f t="shared" si="19"/>
        <v>147.10052532234425</v>
      </c>
    </row>
    <row r="37" spans="1:38" ht="18.95" customHeight="1" thickBot="1" x14ac:dyDescent="0.2">
      <c r="A37" s="22"/>
      <c r="B37" s="212"/>
      <c r="C37" s="61"/>
      <c r="D37" s="47" t="s">
        <v>24</v>
      </c>
      <c r="E37" s="71">
        <f t="shared" si="19"/>
        <v>100.28571428571429</v>
      </c>
      <c r="F37" s="72">
        <f t="shared" si="19"/>
        <v>87.486808622481689</v>
      </c>
      <c r="G37" s="73">
        <f t="shared" si="19"/>
        <v>188.40236686390531</v>
      </c>
      <c r="H37" s="74">
        <f t="shared" si="19"/>
        <v>182.69084394368531</v>
      </c>
      <c r="I37" s="71">
        <f t="shared" si="19"/>
        <v>120.81067721206129</v>
      </c>
      <c r="J37" s="72">
        <f t="shared" si="19"/>
        <v>157.32610650370745</v>
      </c>
      <c r="K37" s="73">
        <f t="shared" si="19"/>
        <v>365.07650765076505</v>
      </c>
      <c r="L37" s="74">
        <f t="shared" si="19"/>
        <v>381.33583704539518</v>
      </c>
      <c r="M37" s="71">
        <f t="shared" si="19"/>
        <v>110.63803601502784</v>
      </c>
      <c r="N37" s="72">
        <f t="shared" si="19"/>
        <v>117.41146415771178</v>
      </c>
      <c r="O37" s="73">
        <f t="shared" si="19"/>
        <v>119.34538348803127</v>
      </c>
      <c r="P37" s="74">
        <f t="shared" si="19"/>
        <v>114.5745547735397</v>
      </c>
      <c r="Q37" s="71">
        <f t="shared" si="19"/>
        <v>102.56581808450139</v>
      </c>
      <c r="R37" s="72">
        <f t="shared" si="19"/>
        <v>104.71692119053036</v>
      </c>
      <c r="S37" s="73">
        <f t="shared" si="19"/>
        <v>99.227943677300871</v>
      </c>
      <c r="T37" s="74">
        <f t="shared" si="19"/>
        <v>103.95485239864361</v>
      </c>
      <c r="U37" s="71">
        <f t="shared" si="19"/>
        <v>93.341708542713562</v>
      </c>
      <c r="V37" s="72">
        <f t="shared" si="19"/>
        <v>106.31995936592136</v>
      </c>
      <c r="W37" s="73">
        <f t="shared" si="19"/>
        <v>85.1715197447148</v>
      </c>
      <c r="X37" s="74">
        <f t="shared" si="19"/>
        <v>90.688218738464627</v>
      </c>
      <c r="Y37" s="71">
        <f t="shared" si="19"/>
        <v>104.66037721330019</v>
      </c>
      <c r="Z37" s="72">
        <f t="shared" si="19"/>
        <v>131.12252413196853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02" t="s">
        <v>51</v>
      </c>
      <c r="C39" s="12" t="s">
        <v>43</v>
      </c>
      <c r="D39" s="102" t="s">
        <v>21</v>
      </c>
      <c r="E39" s="13">
        <f>+'(令和4年4月) '!E20</f>
        <v>1814</v>
      </c>
      <c r="F39" s="14">
        <f>+'(令和4年4月) '!F20</f>
        <v>233548</v>
      </c>
      <c r="G39" s="13">
        <f>+'(令和4年4月) '!G20</f>
        <v>1284</v>
      </c>
      <c r="H39" s="14">
        <f>+'(令和4年4月) '!H20</f>
        <v>398229</v>
      </c>
      <c r="I39" s="13">
        <f>+'(令和4年4月) '!I20</f>
        <v>3119</v>
      </c>
      <c r="J39" s="14">
        <f>+'(令和4年4月) '!J20</f>
        <v>5936980</v>
      </c>
      <c r="K39" s="13">
        <f>+'(令和4年4月) '!K20</f>
        <v>2155</v>
      </c>
      <c r="L39" s="14">
        <f>+'(令和4年4月) '!L20</f>
        <v>4586997</v>
      </c>
      <c r="M39" s="13">
        <f>+'(令和4年4月) '!M20</f>
        <v>10676</v>
      </c>
      <c r="N39" s="14">
        <f>+'(令和4年4月) '!N20</f>
        <v>1899821</v>
      </c>
      <c r="O39" s="13">
        <f>+'(令和4年4月) '!O20</f>
        <v>5506</v>
      </c>
      <c r="P39" s="14">
        <f>+'(令和4年4月) '!P20</f>
        <v>1818615</v>
      </c>
      <c r="Q39" s="13">
        <f>+'(令和4年4月) '!Q20</f>
        <v>29338</v>
      </c>
      <c r="R39" s="14">
        <f>+'(令和4年4月) '!R20</f>
        <v>5910182</v>
      </c>
      <c r="S39" s="25">
        <f>+'(令和4年4月) '!S20</f>
        <v>54312</v>
      </c>
      <c r="T39" s="26">
        <f>+'(令和4年4月) '!T20</f>
        <v>11855445</v>
      </c>
      <c r="U39" s="13">
        <f>+'(令和4年4月) '!U20</f>
        <v>4152</v>
      </c>
      <c r="V39" s="14">
        <f>+'(令和4年4月) '!V20</f>
        <v>1260320</v>
      </c>
      <c r="W39" s="13">
        <f>+'(令和4年4月) '!W20</f>
        <v>7971</v>
      </c>
      <c r="X39" s="14">
        <f>+'(令和4年4月) '!X20</f>
        <v>1599012</v>
      </c>
      <c r="Y39" s="55">
        <f>+'(令和4年4月) '!Y20</f>
        <v>120327</v>
      </c>
      <c r="Z39" s="56">
        <f>+'(令和4年4月) '!Z20</f>
        <v>35499149</v>
      </c>
    </row>
    <row r="40" spans="1:38" ht="18.95" customHeight="1" x14ac:dyDescent="0.15">
      <c r="A40" s="22"/>
      <c r="B40" s="203"/>
      <c r="C40" s="22"/>
      <c r="D40" s="107" t="s">
        <v>22</v>
      </c>
      <c r="E40" s="27">
        <f>+'(令和4年4月) '!E21</f>
        <v>1206</v>
      </c>
      <c r="F40" s="21">
        <f>+'(令和4年4月) '!F21</f>
        <v>104749</v>
      </c>
      <c r="G40" s="27">
        <f>+'(令和4年4月) '!G21</f>
        <v>1241</v>
      </c>
      <c r="H40" s="21">
        <f>+'(令和4年4月) '!H21</f>
        <v>382710</v>
      </c>
      <c r="I40" s="27">
        <f>+'(令和4年4月) '!I21</f>
        <v>3142</v>
      </c>
      <c r="J40" s="21">
        <f>+'(令和4年4月) '!J21</f>
        <v>5671842</v>
      </c>
      <c r="K40" s="27">
        <f>+'(令和4年4月) '!K21</f>
        <v>1326</v>
      </c>
      <c r="L40" s="21">
        <f>+'(令和4年4月) '!L21</f>
        <v>2930202</v>
      </c>
      <c r="M40" s="27">
        <f>+'(令和4年4月) '!M21</f>
        <v>8964</v>
      </c>
      <c r="N40" s="21">
        <f>+'(令和4年4月) '!N21</f>
        <v>1765247</v>
      </c>
      <c r="O40" s="27">
        <f>+'(令和4年4月) '!O21</f>
        <v>5338</v>
      </c>
      <c r="P40" s="21">
        <f>+'(令和4年4月) '!P21</f>
        <v>1757485</v>
      </c>
      <c r="Q40" s="27">
        <f>+'(令和4年4月) '!Q21</f>
        <v>28716</v>
      </c>
      <c r="R40" s="21">
        <f>+'(令和4年4月) '!R21</f>
        <v>6178385</v>
      </c>
      <c r="S40" s="25">
        <f>+'(令和4年4月) '!S21</f>
        <v>52518</v>
      </c>
      <c r="T40" s="26">
        <f>+'(令和4年4月) '!T21</f>
        <v>11650366</v>
      </c>
      <c r="U40" s="27">
        <f>+'(令和4年4月) '!U21</f>
        <v>3544</v>
      </c>
      <c r="V40" s="21">
        <f>+'(令和4年4月) '!V21</f>
        <v>824895</v>
      </c>
      <c r="W40" s="27">
        <f>+'(令和4年4月) '!W21</f>
        <v>7622</v>
      </c>
      <c r="X40" s="21">
        <f>+'(令和4年4月) '!X21</f>
        <v>1552537</v>
      </c>
      <c r="Y40" s="58">
        <f>+'(令和4年4月) '!Y21</f>
        <v>113617</v>
      </c>
      <c r="Z40" s="59">
        <f>+'(令和4年4月) '!Z21</f>
        <v>32818418</v>
      </c>
    </row>
    <row r="41" spans="1:38" ht="18.95" customHeight="1" x14ac:dyDescent="0.15">
      <c r="A41" s="22" t="s">
        <v>52</v>
      </c>
      <c r="B41" s="203"/>
      <c r="C41" s="22"/>
      <c r="D41" s="107" t="s">
        <v>24</v>
      </c>
      <c r="E41" s="27">
        <f>+'(令和4年4月) '!E22</f>
        <v>3761</v>
      </c>
      <c r="F41" s="21">
        <f>+'(令和4年4月) '!F22</f>
        <v>752407</v>
      </c>
      <c r="G41" s="27">
        <f>+'(令和4年4月) '!G22</f>
        <v>1222</v>
      </c>
      <c r="H41" s="21">
        <f>+'(令和4年4月) '!H22</f>
        <v>528743</v>
      </c>
      <c r="I41" s="27">
        <f>+'(令和4年4月) '!I22</f>
        <v>1929</v>
      </c>
      <c r="J41" s="21">
        <f>+'(令和4年4月) '!J22</f>
        <v>2078527</v>
      </c>
      <c r="K41" s="27">
        <f>+'(令和4年4月) '!K22</f>
        <v>4509</v>
      </c>
      <c r="L41" s="21">
        <f>+'(令和4年4月) '!L22</f>
        <v>6651106</v>
      </c>
      <c r="M41" s="27">
        <f>+'(令和4年4月) '!M22</f>
        <v>15316</v>
      </c>
      <c r="N41" s="21">
        <f>+'(令和4年4月) '!N22</f>
        <v>3175052</v>
      </c>
      <c r="O41" s="27">
        <f>+'(令和4年4月) '!O22</f>
        <v>4614</v>
      </c>
      <c r="P41" s="21">
        <f>+'(令和4年4月) '!P22</f>
        <v>1310036</v>
      </c>
      <c r="Q41" s="27">
        <f>+'(令和4年4月) '!Q22</f>
        <v>60273</v>
      </c>
      <c r="R41" s="21">
        <f>+'(令和4年4月) '!R22</f>
        <v>10232726</v>
      </c>
      <c r="S41" s="25">
        <f>+'(令和4年4月) '!S22</f>
        <v>30442</v>
      </c>
      <c r="T41" s="26">
        <f>+'(令和4年4月) '!T22</f>
        <v>2856694</v>
      </c>
      <c r="U41" s="27">
        <f>+'(令和4年4月) '!U22</f>
        <v>4759</v>
      </c>
      <c r="V41" s="21">
        <f>+'(令和4年4月) '!V22</f>
        <v>1399336</v>
      </c>
      <c r="W41" s="27">
        <f>+'(令和4年4月) '!W22</f>
        <v>8212</v>
      </c>
      <c r="X41" s="21">
        <f>+'(令和4年4月) '!X22</f>
        <v>1941106</v>
      </c>
      <c r="Y41" s="58">
        <f>+'(令和4年4月) '!Y22</f>
        <v>135037</v>
      </c>
      <c r="Z41" s="59">
        <f>+'(令和4年4月) '!Z22</f>
        <v>30925733</v>
      </c>
    </row>
    <row r="42" spans="1:38" ht="18.95" customHeight="1" thickBot="1" x14ac:dyDescent="0.2">
      <c r="A42" s="22"/>
      <c r="B42" s="203"/>
      <c r="C42" s="22"/>
      <c r="D42" s="108" t="s">
        <v>44</v>
      </c>
      <c r="E42" s="199">
        <f>+(E39+E40)/(E41+'(令和4年4月) '!E41)*100</f>
        <v>43.679490888053223</v>
      </c>
      <c r="F42" s="200"/>
      <c r="G42" s="199">
        <v>75.580865603644639</v>
      </c>
      <c r="H42" s="200"/>
      <c r="I42" s="199">
        <v>165.72748267898382</v>
      </c>
      <c r="J42" s="200"/>
      <c r="K42" s="199">
        <v>31.684110371075171</v>
      </c>
      <c r="L42" s="200"/>
      <c r="M42" s="199">
        <v>60.591926043255881</v>
      </c>
      <c r="N42" s="200"/>
      <c r="O42" s="199">
        <v>107.46417860713096</v>
      </c>
      <c r="P42" s="200"/>
      <c r="Q42" s="199">
        <v>47.749583256158544</v>
      </c>
      <c r="R42" s="200"/>
      <c r="S42" s="199">
        <v>132.12116112747162</v>
      </c>
      <c r="T42" s="200"/>
      <c r="U42" s="199">
        <v>92.405388069275176</v>
      </c>
      <c r="V42" s="200"/>
      <c r="W42" s="199">
        <v>95.745718290973372</v>
      </c>
      <c r="X42" s="200"/>
      <c r="Y42" s="199">
        <f>+'(令和4年4月) '!Y23</f>
        <v>89.310317314582335</v>
      </c>
      <c r="Z42" s="200">
        <f>+'(令和4年4月) '!Z23</f>
        <v>0</v>
      </c>
    </row>
    <row r="43" spans="1:38" ht="18.95" customHeight="1" x14ac:dyDescent="0.15">
      <c r="A43" s="22"/>
      <c r="B43" s="203"/>
      <c r="C43" s="12" t="s">
        <v>45</v>
      </c>
      <c r="D43" s="102" t="s">
        <v>21</v>
      </c>
      <c r="E43" s="94">
        <f t="shared" ref="E43:Z46" si="20">E20-E39</f>
        <v>-986</v>
      </c>
      <c r="F43" s="97">
        <f t="shared" si="20"/>
        <v>-168638</v>
      </c>
      <c r="G43" s="94">
        <f t="shared" si="20"/>
        <v>-118</v>
      </c>
      <c r="H43" s="95">
        <f t="shared" si="20"/>
        <v>24786</v>
      </c>
      <c r="I43" s="96">
        <f t="shared" si="20"/>
        <v>-748</v>
      </c>
      <c r="J43" s="97">
        <f t="shared" si="20"/>
        <v>37350</v>
      </c>
      <c r="K43" s="94">
        <f t="shared" si="20"/>
        <v>-56</v>
      </c>
      <c r="L43" s="95">
        <f t="shared" si="20"/>
        <v>33751</v>
      </c>
      <c r="M43" s="96">
        <f t="shared" si="20"/>
        <v>-449</v>
      </c>
      <c r="N43" s="97">
        <f t="shared" si="20"/>
        <v>61071</v>
      </c>
      <c r="O43" s="94">
        <f t="shared" si="20"/>
        <v>-1789</v>
      </c>
      <c r="P43" s="95">
        <f t="shared" si="20"/>
        <v>-519896</v>
      </c>
      <c r="Q43" s="96">
        <f t="shared" si="20"/>
        <v>275</v>
      </c>
      <c r="R43" s="97">
        <f t="shared" si="20"/>
        <v>-431856</v>
      </c>
      <c r="S43" s="94">
        <f t="shared" si="20"/>
        <v>-12036</v>
      </c>
      <c r="T43" s="95">
        <f t="shared" si="20"/>
        <v>-2100596</v>
      </c>
      <c r="U43" s="96">
        <f t="shared" si="20"/>
        <v>-1374</v>
      </c>
      <c r="V43" s="97">
        <f t="shared" si="20"/>
        <v>-604079</v>
      </c>
      <c r="W43" s="94">
        <f t="shared" si="20"/>
        <v>-794</v>
      </c>
      <c r="X43" s="95">
        <f t="shared" si="20"/>
        <v>-196722</v>
      </c>
      <c r="Y43" s="94">
        <f t="shared" si="20"/>
        <v>-18075</v>
      </c>
      <c r="Z43" s="95">
        <f t="shared" si="20"/>
        <v>-3864829</v>
      </c>
    </row>
    <row r="44" spans="1:38" ht="18.95" customHeight="1" x14ac:dyDescent="0.15">
      <c r="A44" s="22"/>
      <c r="B44" s="203"/>
      <c r="C44" s="22"/>
      <c r="D44" s="107" t="s">
        <v>22</v>
      </c>
      <c r="E44" s="98">
        <f t="shared" si="20"/>
        <v>116</v>
      </c>
      <c r="F44" s="101">
        <f t="shared" si="20"/>
        <v>83280</v>
      </c>
      <c r="G44" s="98">
        <f t="shared" si="20"/>
        <v>-173</v>
      </c>
      <c r="H44" s="99">
        <f t="shared" si="20"/>
        <v>9790</v>
      </c>
      <c r="I44" s="100">
        <f t="shared" si="20"/>
        <v>-840</v>
      </c>
      <c r="J44" s="101">
        <f t="shared" si="20"/>
        <v>-8876</v>
      </c>
      <c r="K44" s="98">
        <f t="shared" si="20"/>
        <v>1226</v>
      </c>
      <c r="L44" s="99">
        <f t="shared" si="20"/>
        <v>1101094</v>
      </c>
      <c r="M44" s="100">
        <f t="shared" si="20"/>
        <v>-517.75200000000041</v>
      </c>
      <c r="N44" s="101">
        <f t="shared" si="20"/>
        <v>43176</v>
      </c>
      <c r="O44" s="98">
        <f t="shared" si="20"/>
        <v>-1872</v>
      </c>
      <c r="P44" s="99">
        <f t="shared" si="20"/>
        <v>-496055</v>
      </c>
      <c r="Q44" s="100">
        <f t="shared" si="20"/>
        <v>-350</v>
      </c>
      <c r="R44" s="101">
        <f t="shared" si="20"/>
        <v>-805229</v>
      </c>
      <c r="S44" s="98">
        <f t="shared" si="20"/>
        <v>-8974</v>
      </c>
      <c r="T44" s="99">
        <f t="shared" si="20"/>
        <v>-1604108</v>
      </c>
      <c r="U44" s="100">
        <f t="shared" si="20"/>
        <v>-650</v>
      </c>
      <c r="V44" s="101">
        <f t="shared" si="20"/>
        <v>-284339</v>
      </c>
      <c r="W44" s="98">
        <f t="shared" si="20"/>
        <v>-956</v>
      </c>
      <c r="X44" s="99">
        <f t="shared" si="20"/>
        <v>-187730</v>
      </c>
      <c r="Y44" s="98">
        <f t="shared" si="20"/>
        <v>-12990.752000000008</v>
      </c>
      <c r="Z44" s="99">
        <f t="shared" si="20"/>
        <v>-2148997</v>
      </c>
    </row>
    <row r="45" spans="1:38" ht="18.95" customHeight="1" x14ac:dyDescent="0.15">
      <c r="A45" s="22"/>
      <c r="B45" s="203"/>
      <c r="C45" s="22"/>
      <c r="D45" s="107" t="s">
        <v>24</v>
      </c>
      <c r="E45" s="98">
        <f t="shared" si="20"/>
        <v>-1304</v>
      </c>
      <c r="F45" s="101">
        <f t="shared" si="20"/>
        <v>-313029</v>
      </c>
      <c r="G45" s="98">
        <f t="shared" si="20"/>
        <v>370</v>
      </c>
      <c r="H45" s="99">
        <f t="shared" si="20"/>
        <v>176915</v>
      </c>
      <c r="I45" s="100">
        <f t="shared" si="20"/>
        <v>515</v>
      </c>
      <c r="J45" s="101">
        <f t="shared" si="20"/>
        <v>428765</v>
      </c>
      <c r="K45" s="98">
        <f t="shared" si="20"/>
        <v>-453</v>
      </c>
      <c r="L45" s="99">
        <f t="shared" si="20"/>
        <v>594702</v>
      </c>
      <c r="M45" s="100">
        <f t="shared" si="20"/>
        <v>1764.2999999999993</v>
      </c>
      <c r="N45" s="101">
        <f t="shared" si="20"/>
        <v>154271</v>
      </c>
      <c r="O45" s="98">
        <f t="shared" si="20"/>
        <v>272</v>
      </c>
      <c r="P45" s="99">
        <f t="shared" si="20"/>
        <v>38361</v>
      </c>
      <c r="Q45" s="100">
        <f t="shared" si="20"/>
        <v>1047</v>
      </c>
      <c r="R45" s="101">
        <f t="shared" si="20"/>
        <v>331583</v>
      </c>
      <c r="S45" s="98">
        <f t="shared" si="20"/>
        <v>-1267</v>
      </c>
      <c r="T45" s="99">
        <f t="shared" si="20"/>
        <v>-291371</v>
      </c>
      <c r="U45" s="100">
        <f t="shared" si="20"/>
        <v>-301</v>
      </c>
      <c r="V45" s="101">
        <f t="shared" si="20"/>
        <v>101501</v>
      </c>
      <c r="W45" s="98">
        <f t="shared" si="20"/>
        <v>329</v>
      </c>
      <c r="X45" s="99">
        <f t="shared" si="20"/>
        <v>41528</v>
      </c>
      <c r="Y45" s="98">
        <f t="shared" si="20"/>
        <v>972.29999999998836</v>
      </c>
      <c r="Z45" s="99">
        <f t="shared" si="20"/>
        <v>1263226</v>
      </c>
    </row>
    <row r="46" spans="1:38" ht="18.95" customHeight="1" thickBot="1" x14ac:dyDescent="0.2">
      <c r="A46" s="22"/>
      <c r="B46" s="203"/>
      <c r="C46" s="46"/>
      <c r="D46" s="108" t="s">
        <v>44</v>
      </c>
      <c r="E46" s="199">
        <f>E23-E42</f>
        <v>-9.1024564718422241</v>
      </c>
      <c r="F46" s="200"/>
      <c r="G46" s="199">
        <f>G23-G42</f>
        <v>3.8079048299019149</v>
      </c>
      <c r="H46" s="200"/>
      <c r="I46" s="199">
        <f>I23-I42</f>
        <v>-58.867203694305104</v>
      </c>
      <c r="J46" s="200"/>
      <c r="K46" s="199">
        <f>K23-K42</f>
        <v>22.618283090687818</v>
      </c>
      <c r="L46" s="200"/>
      <c r="M46" s="199">
        <f>M23-M42</f>
        <v>-2.9518622088056503</v>
      </c>
      <c r="N46" s="200"/>
      <c r="O46" s="199">
        <f t="shared" si="20"/>
        <v>-31.85365229134149</v>
      </c>
      <c r="P46" s="200"/>
      <c r="Q46" s="199">
        <f t="shared" si="20"/>
        <v>-6.6739671412712198E-2</v>
      </c>
      <c r="R46" s="200"/>
      <c r="S46" s="199">
        <f t="shared" si="20"/>
        <v>11.831067263759081</v>
      </c>
      <c r="T46" s="200"/>
      <c r="U46" s="199">
        <f t="shared" si="20"/>
        <v>-30.866926530813636</v>
      </c>
      <c r="V46" s="200"/>
      <c r="W46" s="199">
        <f t="shared" si="20"/>
        <v>-13.115741570386007</v>
      </c>
      <c r="X46" s="200"/>
      <c r="Y46" s="199">
        <f t="shared" si="20"/>
        <v>-14.460283206018588</v>
      </c>
      <c r="Z46" s="200"/>
      <c r="AA46" s="197"/>
      <c r="AB46" s="198"/>
      <c r="AC46" s="197"/>
      <c r="AD46" s="198"/>
      <c r="AE46" s="197"/>
      <c r="AF46" s="198"/>
      <c r="AG46" s="111"/>
      <c r="AH46" s="112"/>
      <c r="AI46" s="111"/>
      <c r="AJ46" s="112"/>
      <c r="AK46" s="111"/>
      <c r="AL46" s="112"/>
    </row>
    <row r="47" spans="1:38" ht="18.95" customHeight="1" x14ac:dyDescent="0.15">
      <c r="A47" s="22"/>
      <c r="B47" s="203"/>
      <c r="C47" s="22" t="s">
        <v>48</v>
      </c>
      <c r="D47" s="54" t="s">
        <v>21</v>
      </c>
      <c r="E47" s="75">
        <f t="shared" ref="E47:Z49" si="21">E20/E39*100</f>
        <v>45.644983461962511</v>
      </c>
      <c r="F47" s="76">
        <f t="shared" si="21"/>
        <v>27.793001866853924</v>
      </c>
      <c r="G47" s="75">
        <f t="shared" si="21"/>
        <v>90.809968847352025</v>
      </c>
      <c r="H47" s="77">
        <f t="shared" si="21"/>
        <v>106.22405701242251</v>
      </c>
      <c r="I47" s="78">
        <f t="shared" si="21"/>
        <v>76.017954472587363</v>
      </c>
      <c r="J47" s="76">
        <f t="shared" si="21"/>
        <v>100.62910772817155</v>
      </c>
      <c r="K47" s="75">
        <f t="shared" si="21"/>
        <v>97.401392111368907</v>
      </c>
      <c r="L47" s="77">
        <f t="shared" si="21"/>
        <v>100.73579729831958</v>
      </c>
      <c r="M47" s="78">
        <f t="shared" si="21"/>
        <v>95.794304983139753</v>
      </c>
      <c r="N47" s="76">
        <f t="shared" si="21"/>
        <v>103.21456600384984</v>
      </c>
      <c r="O47" s="75">
        <f t="shared" si="21"/>
        <v>67.508172902288408</v>
      </c>
      <c r="P47" s="77">
        <f t="shared" si="21"/>
        <v>71.412530964497705</v>
      </c>
      <c r="Q47" s="78">
        <f t="shared" si="21"/>
        <v>100.937350875997</v>
      </c>
      <c r="R47" s="76">
        <f t="shared" si="21"/>
        <v>92.693016898633573</v>
      </c>
      <c r="S47" s="75">
        <f t="shared" si="21"/>
        <v>77.839151568714087</v>
      </c>
      <c r="T47" s="77">
        <f t="shared" si="21"/>
        <v>82.281592972680485</v>
      </c>
      <c r="U47" s="78">
        <f t="shared" si="21"/>
        <v>66.907514450867055</v>
      </c>
      <c r="V47" s="76">
        <f t="shared" si="21"/>
        <v>52.069395074266858</v>
      </c>
      <c r="W47" s="75">
        <f t="shared" si="21"/>
        <v>90.038890979801778</v>
      </c>
      <c r="X47" s="77">
        <f t="shared" si="21"/>
        <v>87.697278069207741</v>
      </c>
      <c r="Y47" s="75">
        <f t="shared" si="21"/>
        <v>84.978433767982253</v>
      </c>
      <c r="Z47" s="77">
        <f t="shared" si="21"/>
        <v>89.112896762680137</v>
      </c>
    </row>
    <row r="48" spans="1:38" ht="18.95" customHeight="1" x14ac:dyDescent="0.15">
      <c r="A48" s="22"/>
      <c r="B48" s="203"/>
      <c r="C48" s="22"/>
      <c r="D48" s="57" t="s">
        <v>22</v>
      </c>
      <c r="E48" s="67">
        <f t="shared" si="21"/>
        <v>109.61857379767828</v>
      </c>
      <c r="F48" s="70">
        <f t="shared" si="21"/>
        <v>179.50433894356988</v>
      </c>
      <c r="G48" s="67">
        <f t="shared" si="21"/>
        <v>86.059629331184524</v>
      </c>
      <c r="H48" s="68">
        <f t="shared" si="21"/>
        <v>102.55807269211674</v>
      </c>
      <c r="I48" s="69">
        <f t="shared" si="21"/>
        <v>73.265436028007642</v>
      </c>
      <c r="J48" s="70">
        <f t="shared" si="21"/>
        <v>99.843507629443835</v>
      </c>
      <c r="K48" s="67">
        <f t="shared" si="21"/>
        <v>192.45852187028657</v>
      </c>
      <c r="L48" s="68">
        <f t="shared" si="21"/>
        <v>137.57740933901485</v>
      </c>
      <c r="M48" s="69">
        <f t="shared" si="21"/>
        <v>94.224096385542168</v>
      </c>
      <c r="N48" s="70">
        <f t="shared" si="21"/>
        <v>102.44589000859369</v>
      </c>
      <c r="O48" s="67">
        <f t="shared" si="21"/>
        <v>64.930685650056191</v>
      </c>
      <c r="P48" s="68">
        <f t="shared" si="21"/>
        <v>71.774723539603471</v>
      </c>
      <c r="Q48" s="69">
        <f t="shared" si="21"/>
        <v>98.781167293494917</v>
      </c>
      <c r="R48" s="70">
        <f t="shared" si="21"/>
        <v>86.966998657416141</v>
      </c>
      <c r="S48" s="67">
        <f t="shared" si="21"/>
        <v>82.912525229445151</v>
      </c>
      <c r="T48" s="68">
        <f t="shared" si="21"/>
        <v>86.231265180853541</v>
      </c>
      <c r="U48" s="69">
        <f t="shared" si="21"/>
        <v>81.659142212189622</v>
      </c>
      <c r="V48" s="70">
        <f t="shared" si="21"/>
        <v>65.530279611344483</v>
      </c>
      <c r="W48" s="67">
        <f t="shared" si="21"/>
        <v>87.457360272894263</v>
      </c>
      <c r="X48" s="68">
        <f t="shared" si="21"/>
        <v>87.908178677867255</v>
      </c>
      <c r="Y48" s="67">
        <f t="shared" si="21"/>
        <v>88.566189918762149</v>
      </c>
      <c r="Z48" s="68">
        <f t="shared" si="21"/>
        <v>93.451856820155072</v>
      </c>
    </row>
    <row r="49" spans="1:26" ht="18.95" customHeight="1" thickBot="1" x14ac:dyDescent="0.2">
      <c r="A49" s="46"/>
      <c r="B49" s="204"/>
      <c r="C49" s="46"/>
      <c r="D49" s="47" t="s">
        <v>24</v>
      </c>
      <c r="E49" s="71">
        <f t="shared" si="21"/>
        <v>65.328370114331292</v>
      </c>
      <c r="F49" s="74">
        <f t="shared" si="21"/>
        <v>58.396320076766962</v>
      </c>
      <c r="G49" s="71">
        <f t="shared" si="21"/>
        <v>130.27823240589197</v>
      </c>
      <c r="H49" s="72">
        <f t="shared" si="21"/>
        <v>133.45954461808478</v>
      </c>
      <c r="I49" s="73">
        <f t="shared" si="21"/>
        <v>126.69777086573355</v>
      </c>
      <c r="J49" s="74">
        <f t="shared" si="21"/>
        <v>120.62831033708005</v>
      </c>
      <c r="K49" s="71">
        <f t="shared" si="21"/>
        <v>89.953426480372585</v>
      </c>
      <c r="L49" s="72">
        <f t="shared" si="21"/>
        <v>108.94140012202482</v>
      </c>
      <c r="M49" s="73">
        <f t="shared" si="21"/>
        <v>111.51932619482893</v>
      </c>
      <c r="N49" s="74">
        <f t="shared" si="21"/>
        <v>104.85884955584979</v>
      </c>
      <c r="O49" s="71">
        <f t="shared" si="21"/>
        <v>105.89510186389251</v>
      </c>
      <c r="P49" s="72">
        <f t="shared" si="21"/>
        <v>102.92824013996562</v>
      </c>
      <c r="Q49" s="73">
        <f t="shared" si="21"/>
        <v>101.73709621223432</v>
      </c>
      <c r="R49" s="74">
        <f t="shared" si="21"/>
        <v>103.24041706970361</v>
      </c>
      <c r="S49" s="71">
        <f t="shared" si="21"/>
        <v>95.837986991656265</v>
      </c>
      <c r="T49" s="72">
        <f t="shared" si="21"/>
        <v>89.800412644826494</v>
      </c>
      <c r="U49" s="73">
        <f t="shared" si="21"/>
        <v>93.675141836520282</v>
      </c>
      <c r="V49" s="74">
        <f t="shared" si="21"/>
        <v>107.25351166553278</v>
      </c>
      <c r="W49" s="71">
        <f t="shared" si="21"/>
        <v>104.00633219678519</v>
      </c>
      <c r="X49" s="72">
        <f t="shared" si="21"/>
        <v>102.13939887878354</v>
      </c>
      <c r="Y49" s="71">
        <f t="shared" si="21"/>
        <v>100.72002488206935</v>
      </c>
      <c r="Z49" s="72">
        <f t="shared" si="21"/>
        <v>104.08470835598303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C6AF0-49B0-46D4-9002-A9E7EBC54FC9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22" sqref="E22"/>
    </sheetView>
  </sheetViews>
  <sheetFormatPr defaultRowHeight="13.5" x14ac:dyDescent="0.15"/>
  <cols>
    <col min="1" max="1" width="2.625" style="92" customWidth="1"/>
    <col min="2" max="2" width="3.125" style="92" customWidth="1"/>
    <col min="3" max="3" width="12.625" style="92" customWidth="1"/>
    <col min="4" max="4" width="7.25" style="92" customWidth="1"/>
    <col min="5" max="5" width="7.625" style="92" customWidth="1"/>
    <col min="6" max="6" width="10.125" style="92" customWidth="1"/>
    <col min="7" max="7" width="7.625" style="92" customWidth="1"/>
    <col min="8" max="8" width="10.125" style="92" customWidth="1"/>
    <col min="9" max="9" width="7.625" style="92" customWidth="1"/>
    <col min="10" max="10" width="10.125" style="92" customWidth="1"/>
    <col min="11" max="11" width="7.625" style="92" customWidth="1"/>
    <col min="12" max="12" width="10.125" style="92" customWidth="1"/>
    <col min="13" max="13" width="7.625" style="92" customWidth="1"/>
    <col min="14" max="14" width="10.125" style="92" customWidth="1"/>
    <col min="15" max="15" width="7.625" style="92" customWidth="1"/>
    <col min="16" max="16" width="10.125" style="92" customWidth="1"/>
    <col min="17" max="17" width="8.125" style="92" customWidth="1"/>
    <col min="18" max="18" width="11.125" style="92" customWidth="1"/>
    <col min="19" max="19" width="8.125" style="92" customWidth="1"/>
    <col min="20" max="20" width="11.125" style="92" customWidth="1"/>
    <col min="21" max="21" width="8.125" style="92" customWidth="1"/>
    <col min="22" max="22" width="11.125" style="92" customWidth="1"/>
    <col min="23" max="23" width="7.625" style="92" customWidth="1"/>
    <col min="24" max="24" width="10.5" style="92" bestFit="1" customWidth="1"/>
    <col min="25" max="25" width="8.625" style="92" customWidth="1"/>
    <col min="26" max="26" width="11.625" style="92" customWidth="1"/>
    <col min="27" max="16384" width="9" style="92"/>
  </cols>
  <sheetData>
    <row r="1" spans="1:26" ht="29.25" thickBot="1" x14ac:dyDescent="0.35">
      <c r="A1" s="233" t="s">
        <v>65</v>
      </c>
      <c r="B1" s="234"/>
      <c r="C1" s="234"/>
      <c r="D1" s="234"/>
      <c r="E1" s="235" t="s">
        <v>0</v>
      </c>
      <c r="F1" s="236"/>
      <c r="G1" s="236"/>
      <c r="H1" s="236"/>
      <c r="J1" s="237" t="s">
        <v>1</v>
      </c>
      <c r="K1" s="234"/>
      <c r="L1" s="1" t="s">
        <v>2</v>
      </c>
      <c r="M1" s="1" t="s">
        <v>3</v>
      </c>
      <c r="N1" s="1" t="s">
        <v>4</v>
      </c>
      <c r="O1" s="237" t="s">
        <v>5</v>
      </c>
      <c r="P1" s="234"/>
      <c r="Q1" s="234"/>
      <c r="R1" s="1"/>
      <c r="S1" s="1"/>
      <c r="T1" s="1"/>
      <c r="V1" s="1"/>
      <c r="W1" s="1"/>
      <c r="X1" s="91" t="s">
        <v>6</v>
      </c>
      <c r="Y1" s="1"/>
      <c r="Z1" s="1"/>
    </row>
    <row r="2" spans="1:26" x14ac:dyDescent="0.15">
      <c r="A2" s="4"/>
      <c r="B2" s="5"/>
      <c r="C2" s="5"/>
      <c r="D2" s="6"/>
      <c r="E2" s="238" t="s">
        <v>7</v>
      </c>
      <c r="F2" s="239"/>
      <c r="G2" s="226" t="s">
        <v>8</v>
      </c>
      <c r="H2" s="226"/>
      <c r="I2" s="224" t="s">
        <v>9</v>
      </c>
      <c r="J2" s="225"/>
      <c r="K2" s="226" t="s">
        <v>10</v>
      </c>
      <c r="L2" s="226"/>
      <c r="M2" s="224" t="s">
        <v>11</v>
      </c>
      <c r="N2" s="225"/>
      <c r="O2" s="226" t="s">
        <v>12</v>
      </c>
      <c r="P2" s="226"/>
      <c r="Q2" s="224" t="s">
        <v>13</v>
      </c>
      <c r="R2" s="225"/>
      <c r="S2" s="226" t="s">
        <v>14</v>
      </c>
      <c r="T2" s="226"/>
      <c r="U2" s="224" t="s">
        <v>15</v>
      </c>
      <c r="V2" s="225"/>
      <c r="W2" s="226" t="s">
        <v>16</v>
      </c>
      <c r="X2" s="226"/>
      <c r="Y2" s="227" t="s">
        <v>17</v>
      </c>
      <c r="Z2" s="228"/>
    </row>
    <row r="3" spans="1:26" ht="18.75" x14ac:dyDescent="0.2">
      <c r="A3" s="7"/>
      <c r="C3" s="231"/>
      <c r="D3" s="232"/>
      <c r="E3" s="221" t="s">
        <v>53</v>
      </c>
      <c r="F3" s="222"/>
      <c r="G3" s="223" t="s">
        <v>54</v>
      </c>
      <c r="H3" s="223"/>
      <c r="I3" s="221" t="s">
        <v>55</v>
      </c>
      <c r="J3" s="222"/>
      <c r="K3" s="223" t="s">
        <v>56</v>
      </c>
      <c r="L3" s="223"/>
      <c r="M3" s="221" t="s">
        <v>57</v>
      </c>
      <c r="N3" s="222"/>
      <c r="O3" s="223">
        <v>26</v>
      </c>
      <c r="P3" s="223"/>
      <c r="Q3" s="221" t="s">
        <v>58</v>
      </c>
      <c r="R3" s="222"/>
      <c r="S3" s="223" t="s">
        <v>59</v>
      </c>
      <c r="T3" s="223"/>
      <c r="U3" s="221" t="s">
        <v>60</v>
      </c>
      <c r="V3" s="222"/>
      <c r="W3" s="223">
        <v>40</v>
      </c>
      <c r="X3" s="223"/>
      <c r="Y3" s="229"/>
      <c r="Z3" s="230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9" t="s">
        <v>21</v>
      </c>
      <c r="E5" s="13">
        <v>1615</v>
      </c>
      <c r="F5" s="14">
        <v>197246</v>
      </c>
      <c r="G5" s="15">
        <v>54</v>
      </c>
      <c r="H5" s="16">
        <v>10200</v>
      </c>
      <c r="I5" s="13">
        <v>1553</v>
      </c>
      <c r="J5" s="14">
        <v>5722336</v>
      </c>
      <c r="K5" s="17">
        <v>2017</v>
      </c>
      <c r="L5" s="18">
        <v>4478512</v>
      </c>
      <c r="M5" s="13">
        <v>661</v>
      </c>
      <c r="N5" s="79">
        <v>210357</v>
      </c>
      <c r="O5" s="19">
        <v>1101</v>
      </c>
      <c r="P5" s="18">
        <v>88888</v>
      </c>
      <c r="Q5" s="13">
        <v>13155</v>
      </c>
      <c r="R5" s="14">
        <v>2073613</v>
      </c>
      <c r="S5" s="19">
        <v>17907</v>
      </c>
      <c r="T5" s="18">
        <v>7352206</v>
      </c>
      <c r="U5" s="13">
        <v>3231</v>
      </c>
      <c r="V5" s="14">
        <v>1178340</v>
      </c>
      <c r="W5" s="13">
        <v>438</v>
      </c>
      <c r="X5" s="18">
        <v>64579</v>
      </c>
      <c r="Y5" s="20">
        <f>+E5+G5+I5+K5+M5+O5+Q5+S5+U5+W5</f>
        <v>41732</v>
      </c>
      <c r="Z5" s="21">
        <f t="shared" ref="Z5:Z22" si="0">+F5+H5+J5+L5+N5+P5+R5+T5+V5+X5</f>
        <v>21376277</v>
      </c>
    </row>
    <row r="6" spans="1:26" ht="18.95" customHeight="1" x14ac:dyDescent="0.15">
      <c r="A6" s="7"/>
      <c r="B6" s="22"/>
      <c r="C6" s="87"/>
      <c r="D6" s="85" t="s">
        <v>22</v>
      </c>
      <c r="E6" s="23">
        <v>945</v>
      </c>
      <c r="F6" s="24">
        <v>54843</v>
      </c>
      <c r="G6" s="25">
        <v>54</v>
      </c>
      <c r="H6" s="26">
        <v>10200</v>
      </c>
      <c r="I6" s="27">
        <v>1570</v>
      </c>
      <c r="J6" s="21">
        <v>5458648</v>
      </c>
      <c r="K6" s="25">
        <v>1244</v>
      </c>
      <c r="L6" s="26">
        <v>2866936</v>
      </c>
      <c r="M6" s="27">
        <v>579</v>
      </c>
      <c r="N6" s="80">
        <v>200053</v>
      </c>
      <c r="O6" s="25">
        <v>1182</v>
      </c>
      <c r="P6" s="26">
        <v>119079</v>
      </c>
      <c r="Q6" s="27">
        <v>13362</v>
      </c>
      <c r="R6" s="21">
        <v>2038666</v>
      </c>
      <c r="S6" s="25">
        <v>17709</v>
      </c>
      <c r="T6" s="26">
        <v>7262615</v>
      </c>
      <c r="U6" s="27">
        <v>2513</v>
      </c>
      <c r="V6" s="21">
        <v>734135</v>
      </c>
      <c r="W6" s="27">
        <v>240</v>
      </c>
      <c r="X6" s="26">
        <v>28535</v>
      </c>
      <c r="Y6" s="20">
        <f t="shared" ref="Y6:Y22" si="1">+E6+G6+I6+K6+M6+O6+Q6+S6+U6+W6</f>
        <v>39398</v>
      </c>
      <c r="Z6" s="21">
        <f t="shared" si="0"/>
        <v>18773710</v>
      </c>
    </row>
    <row r="7" spans="1:26" ht="18.95" customHeight="1" thickBot="1" x14ac:dyDescent="0.2">
      <c r="A7" s="7" t="s">
        <v>23</v>
      </c>
      <c r="B7" s="22"/>
      <c r="C7" s="88"/>
      <c r="D7" s="28" t="s">
        <v>24</v>
      </c>
      <c r="E7" s="23">
        <v>3047</v>
      </c>
      <c r="F7" s="24">
        <v>593956</v>
      </c>
      <c r="G7" s="29">
        <v>156</v>
      </c>
      <c r="H7" s="30">
        <v>75238</v>
      </c>
      <c r="I7" s="31">
        <v>1265</v>
      </c>
      <c r="J7" s="32">
        <v>1825933</v>
      </c>
      <c r="K7" s="81">
        <v>3187</v>
      </c>
      <c r="L7" s="30">
        <v>6467669</v>
      </c>
      <c r="M7" s="23">
        <v>1141</v>
      </c>
      <c r="N7" s="24">
        <v>249634</v>
      </c>
      <c r="O7" s="33">
        <v>2642</v>
      </c>
      <c r="P7" s="34">
        <v>519354</v>
      </c>
      <c r="Q7" s="23">
        <v>31778</v>
      </c>
      <c r="R7" s="24">
        <v>4961768</v>
      </c>
      <c r="S7" s="33">
        <v>25084</v>
      </c>
      <c r="T7" s="34">
        <v>2094327</v>
      </c>
      <c r="U7" s="23">
        <v>2557</v>
      </c>
      <c r="V7" s="24">
        <v>1226190</v>
      </c>
      <c r="W7" s="23">
        <v>1451</v>
      </c>
      <c r="X7" s="34">
        <v>297013</v>
      </c>
      <c r="Y7" s="31">
        <f t="shared" si="1"/>
        <v>72308</v>
      </c>
      <c r="Z7" s="24">
        <f t="shared" si="0"/>
        <v>18311082</v>
      </c>
    </row>
    <row r="8" spans="1:26" ht="18.95" customHeight="1" x14ac:dyDescent="0.15">
      <c r="A8" s="7"/>
      <c r="B8" s="22" t="s">
        <v>25</v>
      </c>
      <c r="C8" s="2" t="s">
        <v>26</v>
      </c>
      <c r="D8" s="89" t="s">
        <v>21</v>
      </c>
      <c r="E8" s="13">
        <v>166</v>
      </c>
      <c r="F8" s="14">
        <v>27294</v>
      </c>
      <c r="G8" s="15">
        <v>0</v>
      </c>
      <c r="H8" s="16">
        <v>0</v>
      </c>
      <c r="I8" s="13">
        <v>92</v>
      </c>
      <c r="J8" s="14">
        <v>28266</v>
      </c>
      <c r="K8" s="17">
        <v>0</v>
      </c>
      <c r="L8" s="18">
        <v>0</v>
      </c>
      <c r="M8" s="13">
        <v>7124</v>
      </c>
      <c r="N8" s="79">
        <v>1217817</v>
      </c>
      <c r="O8" s="19">
        <v>0</v>
      </c>
      <c r="P8" s="18">
        <v>0</v>
      </c>
      <c r="Q8" s="13">
        <v>8918</v>
      </c>
      <c r="R8" s="14">
        <v>1983474</v>
      </c>
      <c r="S8" s="19">
        <v>36177</v>
      </c>
      <c r="T8" s="18">
        <v>4449522</v>
      </c>
      <c r="U8" s="13">
        <v>915</v>
      </c>
      <c r="V8" s="14">
        <v>79690</v>
      </c>
      <c r="W8" s="13">
        <v>18</v>
      </c>
      <c r="X8" s="18">
        <v>900</v>
      </c>
      <c r="Y8" s="13">
        <f t="shared" si="1"/>
        <v>53410</v>
      </c>
      <c r="Z8" s="14">
        <f t="shared" si="0"/>
        <v>7786963</v>
      </c>
    </row>
    <row r="9" spans="1:26" ht="18.95" customHeight="1" x14ac:dyDescent="0.15">
      <c r="A9" s="7" t="s">
        <v>27</v>
      </c>
      <c r="B9" s="22"/>
      <c r="C9" s="87"/>
      <c r="D9" s="85" t="s">
        <v>22</v>
      </c>
      <c r="E9" s="23">
        <v>164</v>
      </c>
      <c r="F9" s="24">
        <v>26560</v>
      </c>
      <c r="G9" s="25">
        <v>0</v>
      </c>
      <c r="H9" s="26">
        <v>0</v>
      </c>
      <c r="I9" s="27">
        <v>84</v>
      </c>
      <c r="J9" s="21">
        <v>27654</v>
      </c>
      <c r="K9" s="25">
        <v>0</v>
      </c>
      <c r="L9" s="26">
        <v>1</v>
      </c>
      <c r="M9" s="27">
        <v>6195</v>
      </c>
      <c r="N9" s="80">
        <v>1046622</v>
      </c>
      <c r="O9" s="25">
        <v>0</v>
      </c>
      <c r="P9" s="26">
        <v>0</v>
      </c>
      <c r="Q9" s="27">
        <v>8500</v>
      </c>
      <c r="R9" s="21">
        <v>1947292</v>
      </c>
      <c r="S9" s="25">
        <v>34552</v>
      </c>
      <c r="T9" s="26">
        <v>4326966</v>
      </c>
      <c r="U9" s="27">
        <v>1021</v>
      </c>
      <c r="V9" s="21">
        <v>88900</v>
      </c>
      <c r="W9" s="27">
        <v>18</v>
      </c>
      <c r="X9" s="26">
        <v>900</v>
      </c>
      <c r="Y9" s="20">
        <f t="shared" si="1"/>
        <v>50534</v>
      </c>
      <c r="Z9" s="21">
        <f t="shared" si="0"/>
        <v>7464895</v>
      </c>
    </row>
    <row r="10" spans="1:26" ht="18.95" customHeight="1" thickBot="1" x14ac:dyDescent="0.2">
      <c r="A10" s="7"/>
      <c r="B10" s="22"/>
      <c r="C10" s="88"/>
      <c r="D10" s="28" t="s">
        <v>24</v>
      </c>
      <c r="E10" s="35">
        <v>157</v>
      </c>
      <c r="F10" s="36">
        <v>24974</v>
      </c>
      <c r="G10" s="29">
        <v>0</v>
      </c>
      <c r="H10" s="30">
        <v>0</v>
      </c>
      <c r="I10" s="37">
        <v>166</v>
      </c>
      <c r="J10" s="38">
        <v>47694</v>
      </c>
      <c r="K10" s="81">
        <v>1108</v>
      </c>
      <c r="L10" s="30">
        <v>14067</v>
      </c>
      <c r="M10" s="35">
        <v>9563</v>
      </c>
      <c r="N10" s="36">
        <v>1968124</v>
      </c>
      <c r="O10" s="29">
        <v>0</v>
      </c>
      <c r="P10" s="30">
        <v>0</v>
      </c>
      <c r="Q10" s="35">
        <v>12879</v>
      </c>
      <c r="R10" s="36">
        <v>1532215</v>
      </c>
      <c r="S10" s="29">
        <v>5249</v>
      </c>
      <c r="T10" s="30">
        <v>734352</v>
      </c>
      <c r="U10" s="35">
        <v>2090</v>
      </c>
      <c r="V10" s="36">
        <v>153070</v>
      </c>
      <c r="W10" s="35">
        <v>15</v>
      </c>
      <c r="X10" s="30">
        <v>100</v>
      </c>
      <c r="Y10" s="37">
        <f t="shared" si="1"/>
        <v>31227</v>
      </c>
      <c r="Z10" s="36">
        <f t="shared" si="0"/>
        <v>4474596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</v>
      </c>
      <c r="J11" s="14">
        <v>166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3138</v>
      </c>
      <c r="R11" s="14">
        <v>789511</v>
      </c>
      <c r="S11" s="19">
        <v>0</v>
      </c>
      <c r="T11" s="18">
        <v>0</v>
      </c>
      <c r="U11" s="13">
        <v>6</v>
      </c>
      <c r="V11" s="14">
        <v>2290</v>
      </c>
      <c r="W11" s="13">
        <v>0</v>
      </c>
      <c r="X11" s="18">
        <v>0</v>
      </c>
      <c r="Y11" s="13">
        <f t="shared" si="1"/>
        <v>3236</v>
      </c>
      <c r="Z11" s="14">
        <f t="shared" si="0"/>
        <v>881967</v>
      </c>
    </row>
    <row r="12" spans="1:26" ht="18.95" customHeight="1" x14ac:dyDescent="0.15">
      <c r="A12" s="7"/>
      <c r="B12" s="7"/>
      <c r="C12" s="87"/>
      <c r="D12" s="86" t="s">
        <v>22</v>
      </c>
      <c r="E12" s="23">
        <v>0</v>
      </c>
      <c r="F12" s="24">
        <v>0</v>
      </c>
      <c r="G12" s="25">
        <v>75</v>
      </c>
      <c r="H12" s="26">
        <v>75000</v>
      </c>
      <c r="I12" s="27">
        <v>80</v>
      </c>
      <c r="J12" s="21">
        <v>13609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3878</v>
      </c>
      <c r="R12" s="21">
        <v>1030830</v>
      </c>
      <c r="S12" s="25">
        <v>0</v>
      </c>
      <c r="T12" s="26">
        <v>0</v>
      </c>
      <c r="U12" s="27">
        <v>5</v>
      </c>
      <c r="V12" s="21">
        <v>760</v>
      </c>
      <c r="W12" s="27">
        <v>31</v>
      </c>
      <c r="X12" s="26">
        <v>23200</v>
      </c>
      <c r="Y12" s="20">
        <f t="shared" si="1"/>
        <v>4084</v>
      </c>
      <c r="Z12" s="21">
        <f t="shared" si="0"/>
        <v>1158399</v>
      </c>
    </row>
    <row r="13" spans="1:26" ht="18.95" customHeight="1" thickBot="1" x14ac:dyDescent="0.2">
      <c r="A13" s="7"/>
      <c r="B13" s="7"/>
      <c r="C13" s="88"/>
      <c r="D13" s="40" t="s">
        <v>24</v>
      </c>
      <c r="E13" s="35">
        <v>0</v>
      </c>
      <c r="F13" s="36">
        <v>0</v>
      </c>
      <c r="G13" s="29">
        <v>195</v>
      </c>
      <c r="H13" s="30">
        <v>195000</v>
      </c>
      <c r="I13" s="37">
        <v>45</v>
      </c>
      <c r="J13" s="38">
        <v>29382</v>
      </c>
      <c r="K13" s="81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6601</v>
      </c>
      <c r="R13" s="36">
        <v>1801740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6906</v>
      </c>
      <c r="Z13" s="36">
        <f t="shared" si="0"/>
        <v>2050678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9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1763</v>
      </c>
      <c r="N14" s="79">
        <v>137180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f t="shared" si="1"/>
        <v>1763</v>
      </c>
      <c r="Z14" s="14">
        <f t="shared" si="0"/>
        <v>137180</v>
      </c>
    </row>
    <row r="15" spans="1:26" ht="18.95" customHeight="1" x14ac:dyDescent="0.15">
      <c r="A15" s="7"/>
      <c r="B15" s="22"/>
      <c r="C15" s="87"/>
      <c r="D15" s="85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1241</v>
      </c>
      <c r="N15" s="80">
        <v>128293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f t="shared" si="1"/>
        <v>1241</v>
      </c>
      <c r="Z15" s="24">
        <f t="shared" si="0"/>
        <v>128293</v>
      </c>
    </row>
    <row r="16" spans="1:26" ht="18.95" customHeight="1" thickBot="1" x14ac:dyDescent="0.2">
      <c r="A16" s="7" t="s">
        <v>34</v>
      </c>
      <c r="B16" s="22"/>
      <c r="C16" s="88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2370</v>
      </c>
      <c r="N16" s="36">
        <v>328720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f t="shared" si="1"/>
        <v>2370</v>
      </c>
      <c r="Z16" s="36">
        <f t="shared" si="0"/>
        <v>328720</v>
      </c>
    </row>
    <row r="17" spans="1:28" ht="18.95" customHeight="1" x14ac:dyDescent="0.15">
      <c r="A17" s="7"/>
      <c r="B17" s="22"/>
      <c r="C17" s="2" t="s">
        <v>35</v>
      </c>
      <c r="D17" s="89" t="s">
        <v>21</v>
      </c>
      <c r="E17" s="13">
        <v>33</v>
      </c>
      <c r="F17" s="14">
        <v>9008</v>
      </c>
      <c r="G17" s="19">
        <v>1155</v>
      </c>
      <c r="H17" s="18">
        <v>313029</v>
      </c>
      <c r="I17" s="13">
        <v>1472</v>
      </c>
      <c r="J17" s="14">
        <v>186212</v>
      </c>
      <c r="K17" s="19">
        <v>138</v>
      </c>
      <c r="L17" s="18">
        <v>108485</v>
      </c>
      <c r="M17" s="13">
        <v>1113</v>
      </c>
      <c r="N17" s="79">
        <v>319467</v>
      </c>
      <c r="O17" s="19">
        <v>4405</v>
      </c>
      <c r="P17" s="18">
        <v>1729727</v>
      </c>
      <c r="Q17" s="13">
        <v>4127</v>
      </c>
      <c r="R17" s="14">
        <v>1063584</v>
      </c>
      <c r="S17" s="19">
        <v>228</v>
      </c>
      <c r="T17" s="18">
        <v>53717</v>
      </c>
      <c r="U17" s="13">
        <v>0</v>
      </c>
      <c r="V17" s="14">
        <v>0</v>
      </c>
      <c r="W17" s="13">
        <v>7515</v>
      </c>
      <c r="X17" s="18">
        <v>1533533</v>
      </c>
      <c r="Y17" s="41">
        <f t="shared" si="1"/>
        <v>20186</v>
      </c>
      <c r="Z17" s="42">
        <f t="shared" si="0"/>
        <v>5316762</v>
      </c>
    </row>
    <row r="18" spans="1:28" ht="18.95" customHeight="1" x14ac:dyDescent="0.15">
      <c r="A18" s="7" t="s">
        <v>36</v>
      </c>
      <c r="B18" s="22"/>
      <c r="C18" s="87"/>
      <c r="D18" s="85" t="s">
        <v>22</v>
      </c>
      <c r="E18" s="27">
        <v>97</v>
      </c>
      <c r="F18" s="21">
        <v>23346</v>
      </c>
      <c r="G18" s="25">
        <v>1112</v>
      </c>
      <c r="H18" s="26">
        <v>297510</v>
      </c>
      <c r="I18" s="27">
        <v>1408</v>
      </c>
      <c r="J18" s="21">
        <v>171931</v>
      </c>
      <c r="K18" s="25">
        <v>82</v>
      </c>
      <c r="L18" s="26">
        <v>63265</v>
      </c>
      <c r="M18" s="27">
        <v>934</v>
      </c>
      <c r="N18" s="21">
        <v>375279</v>
      </c>
      <c r="O18" s="25">
        <v>4156</v>
      </c>
      <c r="P18" s="26">
        <v>1638406</v>
      </c>
      <c r="Q18" s="27">
        <v>2976</v>
      </c>
      <c r="R18" s="21">
        <v>1161597</v>
      </c>
      <c r="S18" s="25">
        <v>257</v>
      </c>
      <c r="T18" s="26">
        <v>60785</v>
      </c>
      <c r="U18" s="27">
        <v>5</v>
      </c>
      <c r="V18" s="21">
        <v>1100</v>
      </c>
      <c r="W18" s="27">
        <v>7333</v>
      </c>
      <c r="X18" s="26">
        <v>1499902</v>
      </c>
      <c r="Y18" s="23">
        <f t="shared" si="1"/>
        <v>18360</v>
      </c>
      <c r="Z18" s="24">
        <f t="shared" si="0"/>
        <v>5293121</v>
      </c>
    </row>
    <row r="19" spans="1:28" ht="18.95" customHeight="1" thickBot="1" x14ac:dyDescent="0.2">
      <c r="A19" s="7"/>
      <c r="B19" s="22"/>
      <c r="C19" s="88"/>
      <c r="D19" s="43" t="s">
        <v>24</v>
      </c>
      <c r="E19" s="23">
        <v>557</v>
      </c>
      <c r="F19" s="24">
        <v>133477</v>
      </c>
      <c r="G19" s="33">
        <v>871</v>
      </c>
      <c r="H19" s="34">
        <v>258505</v>
      </c>
      <c r="I19" s="23">
        <v>453</v>
      </c>
      <c r="J19" s="24">
        <v>175518</v>
      </c>
      <c r="K19" s="82">
        <v>214</v>
      </c>
      <c r="L19" s="34">
        <v>169370</v>
      </c>
      <c r="M19" s="23">
        <v>2223</v>
      </c>
      <c r="N19" s="24">
        <v>609574</v>
      </c>
      <c r="O19" s="33">
        <v>1972</v>
      </c>
      <c r="P19" s="34">
        <v>790682</v>
      </c>
      <c r="Q19" s="23">
        <v>9015</v>
      </c>
      <c r="R19" s="24">
        <v>1937003</v>
      </c>
      <c r="S19" s="33">
        <v>109</v>
      </c>
      <c r="T19" s="34">
        <v>28015</v>
      </c>
      <c r="U19" s="23">
        <v>66</v>
      </c>
      <c r="V19" s="24">
        <v>14520</v>
      </c>
      <c r="W19" s="23">
        <v>6746</v>
      </c>
      <c r="X19" s="34">
        <v>1643993</v>
      </c>
      <c r="Y19" s="35">
        <f t="shared" si="1"/>
        <v>22226</v>
      </c>
      <c r="Z19" s="36">
        <f t="shared" si="0"/>
        <v>5760657</v>
      </c>
    </row>
    <row r="20" spans="1:28" ht="18.95" customHeight="1" x14ac:dyDescent="0.15">
      <c r="A20" s="7"/>
      <c r="B20" s="22"/>
      <c r="C20" s="2" t="s">
        <v>17</v>
      </c>
      <c r="D20" s="89" t="s">
        <v>21</v>
      </c>
      <c r="E20" s="13">
        <f>+E5+E8+E11+E14+E17</f>
        <v>1814</v>
      </c>
      <c r="F20" s="14">
        <f t="shared" ref="F20:X20" si="2">+F5+F8+F11+F14+F17</f>
        <v>233548</v>
      </c>
      <c r="G20" s="19">
        <f t="shared" si="2"/>
        <v>1284</v>
      </c>
      <c r="H20" s="18">
        <f t="shared" si="2"/>
        <v>398229</v>
      </c>
      <c r="I20" s="13">
        <f t="shared" si="2"/>
        <v>3119</v>
      </c>
      <c r="J20" s="14">
        <f t="shared" si="2"/>
        <v>5936980</v>
      </c>
      <c r="K20" s="19">
        <f t="shared" si="2"/>
        <v>2155</v>
      </c>
      <c r="L20" s="18">
        <f t="shared" si="2"/>
        <v>4586997</v>
      </c>
      <c r="M20" s="13">
        <f t="shared" si="2"/>
        <v>10676</v>
      </c>
      <c r="N20" s="14">
        <f t="shared" si="2"/>
        <v>1899821</v>
      </c>
      <c r="O20" s="19">
        <f t="shared" si="2"/>
        <v>5506</v>
      </c>
      <c r="P20" s="18">
        <f t="shared" si="2"/>
        <v>1818615</v>
      </c>
      <c r="Q20" s="13">
        <f t="shared" si="2"/>
        <v>29338</v>
      </c>
      <c r="R20" s="14">
        <f t="shared" si="2"/>
        <v>5910182</v>
      </c>
      <c r="S20" s="19">
        <f t="shared" si="2"/>
        <v>54312</v>
      </c>
      <c r="T20" s="18">
        <f t="shared" si="2"/>
        <v>11855445</v>
      </c>
      <c r="U20" s="13">
        <f t="shared" si="2"/>
        <v>4152</v>
      </c>
      <c r="V20" s="14">
        <f t="shared" si="2"/>
        <v>1260320</v>
      </c>
      <c r="W20" s="13">
        <f t="shared" si="2"/>
        <v>7971</v>
      </c>
      <c r="X20" s="18">
        <f t="shared" si="2"/>
        <v>1599012</v>
      </c>
      <c r="Y20" s="31">
        <f t="shared" si="1"/>
        <v>120327</v>
      </c>
      <c r="Z20" s="32">
        <f t="shared" si="0"/>
        <v>35499149</v>
      </c>
      <c r="AA20" s="3"/>
      <c r="AB20" s="3"/>
    </row>
    <row r="21" spans="1:28" ht="18.95" customHeight="1" x14ac:dyDescent="0.15">
      <c r="A21" s="7" t="s">
        <v>37</v>
      </c>
      <c r="B21" s="22"/>
      <c r="C21" s="87"/>
      <c r="D21" s="85" t="s">
        <v>22</v>
      </c>
      <c r="E21" s="27">
        <f t="shared" ref="E21:X21" si="3">+E6+E9+E12+E15+E18</f>
        <v>1206</v>
      </c>
      <c r="F21" s="21">
        <f t="shared" si="3"/>
        <v>104749</v>
      </c>
      <c r="G21" s="25">
        <f t="shared" si="3"/>
        <v>1241</v>
      </c>
      <c r="H21" s="26">
        <f t="shared" si="3"/>
        <v>382710</v>
      </c>
      <c r="I21" s="27">
        <f t="shared" si="3"/>
        <v>3142</v>
      </c>
      <c r="J21" s="21">
        <f t="shared" si="3"/>
        <v>5671842</v>
      </c>
      <c r="K21" s="25">
        <f t="shared" si="3"/>
        <v>1326</v>
      </c>
      <c r="L21" s="26">
        <f t="shared" si="3"/>
        <v>2930202</v>
      </c>
      <c r="M21" s="27">
        <f t="shared" si="3"/>
        <v>8964</v>
      </c>
      <c r="N21" s="21">
        <f t="shared" si="3"/>
        <v>1765247</v>
      </c>
      <c r="O21" s="25">
        <f t="shared" si="3"/>
        <v>5338</v>
      </c>
      <c r="P21" s="26">
        <f t="shared" si="3"/>
        <v>1757485</v>
      </c>
      <c r="Q21" s="27">
        <f t="shared" si="3"/>
        <v>28716</v>
      </c>
      <c r="R21" s="21">
        <f t="shared" si="3"/>
        <v>6178385</v>
      </c>
      <c r="S21" s="25">
        <f t="shared" si="3"/>
        <v>52518</v>
      </c>
      <c r="T21" s="26">
        <f t="shared" si="3"/>
        <v>11650366</v>
      </c>
      <c r="U21" s="27">
        <f t="shared" si="3"/>
        <v>3544</v>
      </c>
      <c r="V21" s="21">
        <f t="shared" si="3"/>
        <v>824895</v>
      </c>
      <c r="W21" s="27">
        <f t="shared" si="3"/>
        <v>7622</v>
      </c>
      <c r="X21" s="26">
        <f t="shared" si="3"/>
        <v>1552537</v>
      </c>
      <c r="Y21" s="23">
        <f t="shared" si="1"/>
        <v>113617</v>
      </c>
      <c r="Z21" s="24">
        <f t="shared" si="0"/>
        <v>32818418</v>
      </c>
      <c r="AA21" s="3"/>
      <c r="AB21" s="3"/>
    </row>
    <row r="22" spans="1:28" ht="18.95" customHeight="1" thickBot="1" x14ac:dyDescent="0.2">
      <c r="A22" s="7"/>
      <c r="B22" s="22"/>
      <c r="C22" s="88"/>
      <c r="D22" s="43" t="s">
        <v>24</v>
      </c>
      <c r="E22" s="23">
        <f t="shared" ref="E22:X22" si="4">+E7+E10+E13+E16+E19</f>
        <v>3761</v>
      </c>
      <c r="F22" s="24">
        <f t="shared" si="4"/>
        <v>752407</v>
      </c>
      <c r="G22" s="33">
        <f t="shared" si="4"/>
        <v>1222</v>
      </c>
      <c r="H22" s="34">
        <f t="shared" si="4"/>
        <v>528743</v>
      </c>
      <c r="I22" s="23">
        <f t="shared" si="4"/>
        <v>1929</v>
      </c>
      <c r="J22" s="24">
        <f t="shared" si="4"/>
        <v>2078527</v>
      </c>
      <c r="K22" s="33">
        <f t="shared" si="4"/>
        <v>4509</v>
      </c>
      <c r="L22" s="34">
        <f t="shared" si="4"/>
        <v>6651106</v>
      </c>
      <c r="M22" s="23">
        <f t="shared" si="4"/>
        <v>15316</v>
      </c>
      <c r="N22" s="24">
        <f t="shared" si="4"/>
        <v>3175052</v>
      </c>
      <c r="O22" s="33">
        <f t="shared" si="4"/>
        <v>4614</v>
      </c>
      <c r="P22" s="34">
        <f t="shared" si="4"/>
        <v>1310036</v>
      </c>
      <c r="Q22" s="23">
        <f t="shared" si="4"/>
        <v>60273</v>
      </c>
      <c r="R22" s="24">
        <f t="shared" si="4"/>
        <v>10232726</v>
      </c>
      <c r="S22" s="33">
        <f t="shared" si="4"/>
        <v>30442</v>
      </c>
      <c r="T22" s="34">
        <f t="shared" si="4"/>
        <v>2856694</v>
      </c>
      <c r="U22" s="23">
        <f t="shared" si="4"/>
        <v>4759</v>
      </c>
      <c r="V22" s="24">
        <f t="shared" si="4"/>
        <v>1399336</v>
      </c>
      <c r="W22" s="23">
        <f t="shared" si="4"/>
        <v>8212</v>
      </c>
      <c r="X22" s="34">
        <f t="shared" si="4"/>
        <v>1941106</v>
      </c>
      <c r="Y22" s="23">
        <f t="shared" si="1"/>
        <v>135037</v>
      </c>
      <c r="Z22" s="24">
        <f t="shared" si="0"/>
        <v>30925733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17">
        <f>(E20+E21)/(E22+E41)*100</f>
        <v>43.679490888053223</v>
      </c>
      <c r="F23" s="218"/>
      <c r="G23" s="217">
        <f>(G20+G21)/(G22+G41)*100</f>
        <v>105.16451478550604</v>
      </c>
      <c r="H23" s="218"/>
      <c r="I23" s="217">
        <f>(I20+I21)/(I22+I41)*100</f>
        <v>165.72260455267337</v>
      </c>
      <c r="J23" s="218"/>
      <c r="K23" s="217">
        <f>(K20+K21)/(K22+K41)*100</f>
        <v>42.508242764684333</v>
      </c>
      <c r="L23" s="218"/>
      <c r="M23" s="217">
        <f>(M20+M21)/(M22+M41)*100</f>
        <v>67.822129214278561</v>
      </c>
      <c r="N23" s="218"/>
      <c r="O23" s="217">
        <f>(O20+O21)/(O22+O41)*100</f>
        <v>119.78349718325416</v>
      </c>
      <c r="P23" s="218"/>
      <c r="Q23" s="217">
        <f>(Q20+Q21)/(Q22+Q41)*100</f>
        <v>49.008087254554354</v>
      </c>
      <c r="R23" s="218"/>
      <c r="S23" s="217">
        <f>(S20+S21)/(S22+S41)*100</f>
        <v>180.79201218480284</v>
      </c>
      <c r="T23" s="218"/>
      <c r="U23" s="217">
        <f>(U20+U21)/(U22+U41)*100</f>
        <v>84.907325684024713</v>
      </c>
      <c r="V23" s="218"/>
      <c r="W23" s="217">
        <f>(W20+W21)/(W22+W41)*100</f>
        <v>97.213216957605979</v>
      </c>
      <c r="X23" s="218"/>
      <c r="Y23" s="217">
        <f>(Y20+Y21)/(Y22+Y41)*100</f>
        <v>89.310317314582335</v>
      </c>
      <c r="Z23" s="21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19">
        <v>213223</v>
      </c>
      <c r="F24" s="220"/>
      <c r="G24" s="213">
        <v>448777</v>
      </c>
      <c r="H24" s="214"/>
      <c r="I24" s="215">
        <v>712555</v>
      </c>
      <c r="J24" s="216"/>
      <c r="K24" s="213">
        <v>1799642</v>
      </c>
      <c r="L24" s="214"/>
      <c r="M24" s="215">
        <v>214458</v>
      </c>
      <c r="N24" s="216"/>
      <c r="O24" s="213">
        <v>289183</v>
      </c>
      <c r="P24" s="214"/>
      <c r="Q24" s="215">
        <v>172559</v>
      </c>
      <c r="R24" s="216"/>
      <c r="S24" s="213">
        <v>86008</v>
      </c>
      <c r="T24" s="214"/>
      <c r="U24" s="215">
        <v>282735</v>
      </c>
      <c r="V24" s="216"/>
      <c r="W24" s="213">
        <v>224538</v>
      </c>
      <c r="X24" s="214"/>
      <c r="Y24" s="215">
        <v>195521</v>
      </c>
      <c r="Z24" s="21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2.7851625850692776</v>
      </c>
      <c r="F25" s="49"/>
      <c r="G25" s="50">
        <f>G22/Y22*100</f>
        <v>0.90493716536949131</v>
      </c>
      <c r="H25" s="51"/>
      <c r="I25" s="48">
        <f>I22/Y22*100</f>
        <v>1.4284973747935752</v>
      </c>
      <c r="J25" s="49"/>
      <c r="K25" s="50">
        <f>K22/Y22*100</f>
        <v>3.3390848434132869</v>
      </c>
      <c r="L25" s="51"/>
      <c r="M25" s="48">
        <f>M22/Y22*100</f>
        <v>11.342076616038566</v>
      </c>
      <c r="N25" s="49"/>
      <c r="O25" s="50">
        <f>O22/Y22*100</f>
        <v>3.4168413101594379</v>
      </c>
      <c r="P25" s="51"/>
      <c r="Q25" s="48">
        <f>Q22/Y22*100</f>
        <v>44.634433525626314</v>
      </c>
      <c r="R25" s="49"/>
      <c r="S25" s="50">
        <f>S22/Y22*100</f>
        <v>22.543451054155529</v>
      </c>
      <c r="T25" s="51"/>
      <c r="U25" s="48">
        <f>U22/Y22*100</f>
        <v>3.52421928804698</v>
      </c>
      <c r="V25" s="49"/>
      <c r="W25" s="50">
        <f>W22/Y22*100</f>
        <v>6.081296237327547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4"/>
      <c r="E26" s="52"/>
      <c r="F26" s="84"/>
      <c r="G26" s="52"/>
      <c r="H26" s="84"/>
      <c r="I26" s="52"/>
      <c r="J26" s="84"/>
      <c r="K26" s="52"/>
      <c r="L26" s="84"/>
      <c r="M26" s="52"/>
      <c r="N26" s="84"/>
      <c r="O26" s="52"/>
      <c r="P26" s="84"/>
      <c r="Q26" s="52"/>
      <c r="R26" s="84"/>
      <c r="S26" s="52"/>
      <c r="T26" s="84"/>
      <c r="U26" s="52"/>
      <c r="V26" s="84"/>
      <c r="W26" s="52"/>
      <c r="X26" s="84"/>
      <c r="Y26" s="52"/>
      <c r="Z26" s="53"/>
    </row>
    <row r="27" spans="1:28" ht="18.95" customHeight="1" x14ac:dyDescent="0.15">
      <c r="A27" s="22"/>
      <c r="B27" s="210" t="s">
        <v>42</v>
      </c>
      <c r="C27" s="4" t="s">
        <v>43</v>
      </c>
      <c r="D27" s="54" t="s">
        <v>21</v>
      </c>
      <c r="E27" s="146">
        <v>1204</v>
      </c>
      <c r="F27" s="147">
        <v>92074</v>
      </c>
      <c r="G27" s="162">
        <v>789</v>
      </c>
      <c r="H27" s="148">
        <v>247717</v>
      </c>
      <c r="I27" s="146">
        <v>2618</v>
      </c>
      <c r="J27" s="147">
        <v>1269080</v>
      </c>
      <c r="K27" s="162">
        <v>942</v>
      </c>
      <c r="L27" s="148">
        <v>2117450</v>
      </c>
      <c r="M27" s="146">
        <v>7415</v>
      </c>
      <c r="N27" s="147">
        <v>1559699</v>
      </c>
      <c r="O27" s="150">
        <v>5132</v>
      </c>
      <c r="P27" s="148">
        <v>1775138</v>
      </c>
      <c r="Q27" s="146">
        <v>29729</v>
      </c>
      <c r="R27" s="147">
        <v>5894967</v>
      </c>
      <c r="S27" s="150">
        <v>48013</v>
      </c>
      <c r="T27" s="148">
        <v>11077067</v>
      </c>
      <c r="U27" s="146">
        <v>3761</v>
      </c>
      <c r="V27" s="147">
        <v>857535</v>
      </c>
      <c r="W27" s="146">
        <v>9826</v>
      </c>
      <c r="X27" s="148">
        <v>2027866</v>
      </c>
      <c r="Y27" s="55">
        <v>92666</v>
      </c>
      <c r="Z27" s="56">
        <v>22372544</v>
      </c>
    </row>
    <row r="28" spans="1:28" ht="18.95" customHeight="1" x14ac:dyDescent="0.15">
      <c r="A28" s="22"/>
      <c r="B28" s="211"/>
      <c r="C28" s="7"/>
      <c r="D28" s="57" t="s">
        <v>22</v>
      </c>
      <c r="E28" s="154">
        <v>1334</v>
      </c>
      <c r="F28" s="155">
        <v>143499</v>
      </c>
      <c r="G28" s="156">
        <v>1018</v>
      </c>
      <c r="H28" s="153">
        <v>231230</v>
      </c>
      <c r="I28" s="154">
        <v>2531</v>
      </c>
      <c r="J28" s="155">
        <v>1312824</v>
      </c>
      <c r="K28" s="152">
        <v>775</v>
      </c>
      <c r="L28" s="153">
        <v>1668752</v>
      </c>
      <c r="M28" s="154">
        <v>6891</v>
      </c>
      <c r="N28" s="155">
        <v>1479316</v>
      </c>
      <c r="O28" s="156">
        <v>4842</v>
      </c>
      <c r="P28" s="153">
        <v>1658452</v>
      </c>
      <c r="Q28" s="154">
        <v>29836</v>
      </c>
      <c r="R28" s="155">
        <v>6170649</v>
      </c>
      <c r="S28" s="156">
        <v>46204</v>
      </c>
      <c r="T28" s="153">
        <v>10685446</v>
      </c>
      <c r="U28" s="154">
        <v>3867</v>
      </c>
      <c r="V28" s="155">
        <v>887394</v>
      </c>
      <c r="W28" s="154">
        <v>9342</v>
      </c>
      <c r="X28" s="153">
        <v>1913336</v>
      </c>
      <c r="Y28" s="58">
        <v>93642</v>
      </c>
      <c r="Z28" s="59">
        <v>22381669</v>
      </c>
    </row>
    <row r="29" spans="1:28" ht="18.95" customHeight="1" thickBot="1" x14ac:dyDescent="0.2">
      <c r="A29" s="22"/>
      <c r="B29" s="211"/>
      <c r="C29" s="7"/>
      <c r="D29" s="57" t="s">
        <v>24</v>
      </c>
      <c r="E29" s="157">
        <v>2951</v>
      </c>
      <c r="F29" s="151">
        <v>629220</v>
      </c>
      <c r="G29" s="163">
        <v>894</v>
      </c>
      <c r="H29" s="161">
        <v>401207</v>
      </c>
      <c r="I29" s="157">
        <v>2214</v>
      </c>
      <c r="J29" s="151">
        <v>1577597</v>
      </c>
      <c r="K29" s="160">
        <v>1079</v>
      </c>
      <c r="L29" s="161">
        <v>1941814</v>
      </c>
      <c r="M29" s="157">
        <v>11835</v>
      </c>
      <c r="N29" s="151">
        <v>2538137</v>
      </c>
      <c r="O29" s="160">
        <v>4048</v>
      </c>
      <c r="P29" s="161">
        <v>1170614</v>
      </c>
      <c r="Q29" s="157">
        <v>57538</v>
      </c>
      <c r="R29" s="151">
        <v>9928691</v>
      </c>
      <c r="S29" s="160">
        <v>28776</v>
      </c>
      <c r="T29" s="161">
        <v>2474977</v>
      </c>
      <c r="U29" s="157">
        <v>4973</v>
      </c>
      <c r="V29" s="151">
        <v>1406041</v>
      </c>
      <c r="W29" s="157">
        <v>9697</v>
      </c>
      <c r="X29" s="161">
        <v>2177344</v>
      </c>
      <c r="Y29" s="58">
        <v>135304</v>
      </c>
      <c r="Z29" s="59">
        <v>24855282</v>
      </c>
    </row>
    <row r="30" spans="1:28" ht="18.95" customHeight="1" thickBot="1" x14ac:dyDescent="0.2">
      <c r="A30" s="22" t="s">
        <v>29</v>
      </c>
      <c r="B30" s="211"/>
      <c r="C30" s="7"/>
      <c r="D30" s="60" t="s">
        <v>44</v>
      </c>
      <c r="E30" s="207">
        <v>42.1</v>
      </c>
      <c r="F30" s="208"/>
      <c r="G30" s="207">
        <v>89.6</v>
      </c>
      <c r="H30" s="208"/>
      <c r="I30" s="207">
        <v>118.6</v>
      </c>
      <c r="J30" s="208"/>
      <c r="K30" s="207">
        <v>86.2</v>
      </c>
      <c r="L30" s="208"/>
      <c r="M30" s="207">
        <v>61.8</v>
      </c>
      <c r="N30" s="208"/>
      <c r="O30" s="207">
        <v>127.8</v>
      </c>
      <c r="P30" s="208"/>
      <c r="Q30" s="207">
        <v>51.7</v>
      </c>
      <c r="R30" s="208"/>
      <c r="S30" s="207">
        <v>169</v>
      </c>
      <c r="T30" s="208"/>
      <c r="U30" s="207">
        <v>75.900000000000006</v>
      </c>
      <c r="V30" s="208"/>
      <c r="W30" s="207">
        <v>101.4</v>
      </c>
      <c r="X30" s="208"/>
      <c r="Y30" s="244">
        <v>68.599999999999994</v>
      </c>
      <c r="Z30" s="245"/>
    </row>
    <row r="31" spans="1:28" ht="18.95" customHeight="1" x14ac:dyDescent="0.15">
      <c r="A31" s="22"/>
      <c r="B31" s="211"/>
      <c r="C31" s="4" t="s">
        <v>45</v>
      </c>
      <c r="D31" s="89" t="s">
        <v>21</v>
      </c>
      <c r="E31" s="94">
        <f>E20-E27</f>
        <v>610</v>
      </c>
      <c r="F31" s="95">
        <f t="shared" ref="F31:Z33" si="5">F20-F27</f>
        <v>141474</v>
      </c>
      <c r="G31" s="96">
        <f t="shared" si="5"/>
        <v>495</v>
      </c>
      <c r="H31" s="97">
        <f t="shared" si="5"/>
        <v>150512</v>
      </c>
      <c r="I31" s="94">
        <f t="shared" si="5"/>
        <v>501</v>
      </c>
      <c r="J31" s="95">
        <f t="shared" si="5"/>
        <v>4667900</v>
      </c>
      <c r="K31" s="96">
        <f t="shared" si="5"/>
        <v>1213</v>
      </c>
      <c r="L31" s="97">
        <f t="shared" si="5"/>
        <v>2469547</v>
      </c>
      <c r="M31" s="94">
        <f t="shared" si="5"/>
        <v>3261</v>
      </c>
      <c r="N31" s="95">
        <f t="shared" si="5"/>
        <v>340122</v>
      </c>
      <c r="O31" s="96">
        <f t="shared" si="5"/>
        <v>374</v>
      </c>
      <c r="P31" s="97">
        <f t="shared" si="5"/>
        <v>43477</v>
      </c>
      <c r="Q31" s="94">
        <f t="shared" si="5"/>
        <v>-391</v>
      </c>
      <c r="R31" s="95">
        <f t="shared" si="5"/>
        <v>15215</v>
      </c>
      <c r="S31" s="96">
        <f t="shared" si="5"/>
        <v>6299</v>
      </c>
      <c r="T31" s="97">
        <f t="shared" si="5"/>
        <v>778378</v>
      </c>
      <c r="U31" s="94">
        <f t="shared" si="5"/>
        <v>391</v>
      </c>
      <c r="V31" s="95">
        <f t="shared" si="5"/>
        <v>402785</v>
      </c>
      <c r="W31" s="96">
        <f t="shared" si="5"/>
        <v>-1855</v>
      </c>
      <c r="X31" s="97">
        <f t="shared" si="5"/>
        <v>-428854</v>
      </c>
      <c r="Y31" s="94">
        <f t="shared" si="5"/>
        <v>27661</v>
      </c>
      <c r="Z31" s="95">
        <f t="shared" si="5"/>
        <v>13126605</v>
      </c>
    </row>
    <row r="32" spans="1:28" ht="18.95" customHeight="1" x14ac:dyDescent="0.15">
      <c r="A32" s="22" t="s">
        <v>46</v>
      </c>
      <c r="B32" s="211"/>
      <c r="C32" s="7"/>
      <c r="D32" s="85" t="s">
        <v>22</v>
      </c>
      <c r="E32" s="98">
        <f t="shared" ref="E32:T33" si="6">E21-E28</f>
        <v>-128</v>
      </c>
      <c r="F32" s="99">
        <f t="shared" si="6"/>
        <v>-38750</v>
      </c>
      <c r="G32" s="100">
        <f t="shared" si="6"/>
        <v>223</v>
      </c>
      <c r="H32" s="101">
        <f t="shared" si="6"/>
        <v>151480</v>
      </c>
      <c r="I32" s="98">
        <f t="shared" si="6"/>
        <v>611</v>
      </c>
      <c r="J32" s="99">
        <f t="shared" si="6"/>
        <v>4359018</v>
      </c>
      <c r="K32" s="100">
        <f t="shared" si="6"/>
        <v>551</v>
      </c>
      <c r="L32" s="101">
        <f t="shared" si="6"/>
        <v>1261450</v>
      </c>
      <c r="M32" s="98">
        <f t="shared" si="6"/>
        <v>2073</v>
      </c>
      <c r="N32" s="99">
        <f t="shared" si="6"/>
        <v>285931</v>
      </c>
      <c r="O32" s="100">
        <f t="shared" si="6"/>
        <v>496</v>
      </c>
      <c r="P32" s="101">
        <f t="shared" si="6"/>
        <v>99033</v>
      </c>
      <c r="Q32" s="98">
        <f t="shared" si="6"/>
        <v>-1120</v>
      </c>
      <c r="R32" s="99">
        <f t="shared" si="6"/>
        <v>7736</v>
      </c>
      <c r="S32" s="100">
        <f t="shared" si="6"/>
        <v>6314</v>
      </c>
      <c r="T32" s="101">
        <f t="shared" si="6"/>
        <v>964920</v>
      </c>
      <c r="U32" s="98">
        <f t="shared" si="5"/>
        <v>-323</v>
      </c>
      <c r="V32" s="99">
        <f t="shared" si="5"/>
        <v>-62499</v>
      </c>
      <c r="W32" s="100">
        <f t="shared" si="5"/>
        <v>-1720</v>
      </c>
      <c r="X32" s="101">
        <f t="shared" si="5"/>
        <v>-360799</v>
      </c>
      <c r="Y32" s="98">
        <f t="shared" si="5"/>
        <v>19975</v>
      </c>
      <c r="Z32" s="99">
        <f t="shared" si="5"/>
        <v>10436749</v>
      </c>
    </row>
    <row r="33" spans="1:38" ht="18.95" customHeight="1" x14ac:dyDescent="0.15">
      <c r="A33" s="22"/>
      <c r="B33" s="211"/>
      <c r="C33" s="7"/>
      <c r="D33" s="85" t="s">
        <v>24</v>
      </c>
      <c r="E33" s="98">
        <f t="shared" si="6"/>
        <v>810</v>
      </c>
      <c r="F33" s="99">
        <f t="shared" si="5"/>
        <v>123187</v>
      </c>
      <c r="G33" s="100">
        <f t="shared" si="5"/>
        <v>328</v>
      </c>
      <c r="H33" s="101">
        <f t="shared" si="5"/>
        <v>127536</v>
      </c>
      <c r="I33" s="98">
        <f t="shared" si="5"/>
        <v>-285</v>
      </c>
      <c r="J33" s="99">
        <f t="shared" si="5"/>
        <v>500930</v>
      </c>
      <c r="K33" s="100">
        <f t="shared" si="5"/>
        <v>3430</v>
      </c>
      <c r="L33" s="101">
        <f t="shared" si="5"/>
        <v>4709292</v>
      </c>
      <c r="M33" s="98">
        <f t="shared" si="5"/>
        <v>3481</v>
      </c>
      <c r="N33" s="99">
        <f t="shared" si="5"/>
        <v>636915</v>
      </c>
      <c r="O33" s="100">
        <f t="shared" si="5"/>
        <v>566</v>
      </c>
      <c r="P33" s="101">
        <f t="shared" si="5"/>
        <v>139422</v>
      </c>
      <c r="Q33" s="98">
        <f t="shared" si="5"/>
        <v>2735</v>
      </c>
      <c r="R33" s="99">
        <f t="shared" si="5"/>
        <v>304035</v>
      </c>
      <c r="S33" s="100">
        <f t="shared" si="5"/>
        <v>1666</v>
      </c>
      <c r="T33" s="101">
        <f t="shared" si="5"/>
        <v>381717</v>
      </c>
      <c r="U33" s="98">
        <f t="shared" si="5"/>
        <v>-214</v>
      </c>
      <c r="V33" s="99">
        <f t="shared" si="5"/>
        <v>-6705</v>
      </c>
      <c r="W33" s="100">
        <f t="shared" si="5"/>
        <v>-1485</v>
      </c>
      <c r="X33" s="101">
        <f t="shared" si="5"/>
        <v>-236238</v>
      </c>
      <c r="Y33" s="98">
        <f t="shared" si="5"/>
        <v>-267</v>
      </c>
      <c r="Z33" s="99">
        <f t="shared" si="5"/>
        <v>6070451</v>
      </c>
    </row>
    <row r="34" spans="1:38" ht="18.95" customHeight="1" thickBot="1" x14ac:dyDescent="0.2">
      <c r="A34" s="22" t="s">
        <v>47</v>
      </c>
      <c r="B34" s="211"/>
      <c r="C34" s="61"/>
      <c r="D34" s="28" t="s">
        <v>44</v>
      </c>
      <c r="E34" s="201">
        <v>87.05268389662028</v>
      </c>
      <c r="F34" s="200"/>
      <c r="G34" s="205">
        <v>56.006240249609988</v>
      </c>
      <c r="H34" s="206"/>
      <c r="I34" s="201">
        <v>114.56217666219581</v>
      </c>
      <c r="J34" s="200"/>
      <c r="K34" s="205">
        <v>31.067961165048541</v>
      </c>
      <c r="L34" s="206"/>
      <c r="M34" s="201">
        <v>60.09323577016454</v>
      </c>
      <c r="N34" s="200"/>
      <c r="O34" s="205">
        <v>110.78748651564186</v>
      </c>
      <c r="P34" s="206"/>
      <c r="Q34" s="201">
        <v>44.466676927812834</v>
      </c>
      <c r="R34" s="200"/>
      <c r="S34" s="205">
        <v>133.80239238956392</v>
      </c>
      <c r="T34" s="206"/>
      <c r="U34" s="201">
        <v>67.037804246504408</v>
      </c>
      <c r="V34" s="200"/>
      <c r="W34" s="205">
        <v>48.559225820403306</v>
      </c>
      <c r="X34" s="206"/>
      <c r="Y34" s="201">
        <v>70.541282564502538</v>
      </c>
      <c r="Z34" s="200"/>
    </row>
    <row r="35" spans="1:38" ht="18.95" customHeight="1" x14ac:dyDescent="0.15">
      <c r="A35" s="22"/>
      <c r="B35" s="211"/>
      <c r="C35" s="7" t="s">
        <v>48</v>
      </c>
      <c r="D35" s="62" t="s">
        <v>21</v>
      </c>
      <c r="E35" s="63">
        <f t="shared" ref="E35:Z37" si="7">E20/E27*100</f>
        <v>150.66445182724252</v>
      </c>
      <c r="F35" s="64">
        <f t="shared" si="7"/>
        <v>253.65249690466362</v>
      </c>
      <c r="G35" s="65">
        <f t="shared" si="7"/>
        <v>162.73764258555133</v>
      </c>
      <c r="H35" s="66">
        <f t="shared" si="7"/>
        <v>160.75965718945409</v>
      </c>
      <c r="I35" s="63">
        <f t="shared" si="7"/>
        <v>119.13674560733385</v>
      </c>
      <c r="J35" s="64">
        <f t="shared" si="7"/>
        <v>467.81763167018624</v>
      </c>
      <c r="K35" s="65">
        <f t="shared" si="7"/>
        <v>228.76857749469215</v>
      </c>
      <c r="L35" s="66">
        <f t="shared" si="7"/>
        <v>216.62835013813785</v>
      </c>
      <c r="M35" s="63">
        <f t="shared" si="7"/>
        <v>143.97842211732973</v>
      </c>
      <c r="N35" s="64">
        <f t="shared" si="7"/>
        <v>121.80689992107452</v>
      </c>
      <c r="O35" s="65">
        <f t="shared" si="7"/>
        <v>107.28760717069368</v>
      </c>
      <c r="P35" s="66">
        <f t="shared" si="7"/>
        <v>102.44921803262619</v>
      </c>
      <c r="Q35" s="63">
        <f t="shared" si="7"/>
        <v>98.684785899290247</v>
      </c>
      <c r="R35" s="64">
        <f t="shared" si="7"/>
        <v>100.25810152966082</v>
      </c>
      <c r="S35" s="65">
        <f t="shared" si="7"/>
        <v>113.1193635057172</v>
      </c>
      <c r="T35" s="66">
        <f t="shared" si="7"/>
        <v>107.02693230978923</v>
      </c>
      <c r="U35" s="63">
        <f t="shared" si="7"/>
        <v>110.39617123105556</v>
      </c>
      <c r="V35" s="64">
        <f t="shared" si="7"/>
        <v>146.97009451509268</v>
      </c>
      <c r="W35" s="65">
        <f t="shared" si="7"/>
        <v>81.121514349684503</v>
      </c>
      <c r="X35" s="66">
        <f t="shared" si="7"/>
        <v>78.851955701214976</v>
      </c>
      <c r="Y35" s="63">
        <f t="shared" si="7"/>
        <v>129.85021474974641</v>
      </c>
      <c r="Z35" s="64">
        <f t="shared" si="7"/>
        <v>158.67283130608661</v>
      </c>
    </row>
    <row r="36" spans="1:38" ht="18.95" customHeight="1" x14ac:dyDescent="0.15">
      <c r="A36" s="22" t="s">
        <v>49</v>
      </c>
      <c r="B36" s="211"/>
      <c r="C36" s="7" t="s">
        <v>62</v>
      </c>
      <c r="D36" s="60" t="s">
        <v>22</v>
      </c>
      <c r="E36" s="67">
        <f t="shared" si="7"/>
        <v>90.404797601199405</v>
      </c>
      <c r="F36" s="68">
        <f t="shared" si="7"/>
        <v>72.996327500540076</v>
      </c>
      <c r="G36" s="69">
        <f t="shared" si="7"/>
        <v>121.90569744597251</v>
      </c>
      <c r="H36" s="70">
        <f t="shared" si="7"/>
        <v>165.51053064048781</v>
      </c>
      <c r="I36" s="67">
        <f t="shared" si="7"/>
        <v>124.14065586724614</v>
      </c>
      <c r="J36" s="68">
        <f t="shared" si="7"/>
        <v>432.0336922542549</v>
      </c>
      <c r="K36" s="69">
        <f t="shared" si="7"/>
        <v>171.09677419354838</v>
      </c>
      <c r="L36" s="70">
        <f t="shared" si="7"/>
        <v>175.59241876564042</v>
      </c>
      <c r="M36" s="67">
        <f t="shared" si="7"/>
        <v>130.08271658685243</v>
      </c>
      <c r="N36" s="68">
        <f t="shared" si="7"/>
        <v>119.32859510746859</v>
      </c>
      <c r="O36" s="69">
        <f t="shared" si="7"/>
        <v>110.24370095002065</v>
      </c>
      <c r="P36" s="70">
        <f t="shared" si="7"/>
        <v>105.97141189494781</v>
      </c>
      <c r="Q36" s="67">
        <f t="shared" si="7"/>
        <v>96.246145595924375</v>
      </c>
      <c r="R36" s="68">
        <f t="shared" si="7"/>
        <v>100.12536768822858</v>
      </c>
      <c r="S36" s="69">
        <f t="shared" si="7"/>
        <v>113.66548350792138</v>
      </c>
      <c r="T36" s="70">
        <f t="shared" si="7"/>
        <v>109.0302267214677</v>
      </c>
      <c r="U36" s="67">
        <f t="shared" si="7"/>
        <v>91.647271786914914</v>
      </c>
      <c r="V36" s="68">
        <f t="shared" si="7"/>
        <v>92.957017964962574</v>
      </c>
      <c r="W36" s="69">
        <f t="shared" si="7"/>
        <v>81.588524941126096</v>
      </c>
      <c r="X36" s="70">
        <f t="shared" si="7"/>
        <v>81.142935689288237</v>
      </c>
      <c r="Y36" s="67">
        <f t="shared" si="7"/>
        <v>121.33124025544093</v>
      </c>
      <c r="Z36" s="68">
        <f t="shared" si="7"/>
        <v>146.63078968775741</v>
      </c>
    </row>
    <row r="37" spans="1:38" ht="18.95" customHeight="1" thickBot="1" x14ac:dyDescent="0.2">
      <c r="A37" s="22"/>
      <c r="B37" s="212"/>
      <c r="C37" s="61"/>
      <c r="D37" s="47" t="s">
        <v>24</v>
      </c>
      <c r="E37" s="71">
        <f t="shared" si="7"/>
        <v>127.44832260250763</v>
      </c>
      <c r="F37" s="72">
        <f t="shared" si="7"/>
        <v>119.577731159213</v>
      </c>
      <c r="G37" s="73">
        <f t="shared" si="7"/>
        <v>136.68903803131991</v>
      </c>
      <c r="H37" s="74">
        <f t="shared" si="7"/>
        <v>131.78807947019868</v>
      </c>
      <c r="I37" s="71">
        <f t="shared" si="7"/>
        <v>87.12737127371274</v>
      </c>
      <c r="J37" s="72">
        <f t="shared" si="7"/>
        <v>131.75272265350404</v>
      </c>
      <c r="K37" s="73">
        <f t="shared" si="7"/>
        <v>417.88693234476364</v>
      </c>
      <c r="L37" s="74">
        <f t="shared" si="7"/>
        <v>342.52024138254228</v>
      </c>
      <c r="M37" s="71">
        <f t="shared" si="7"/>
        <v>129.41275876637093</v>
      </c>
      <c r="N37" s="72">
        <f t="shared" si="7"/>
        <v>125.09379911328664</v>
      </c>
      <c r="O37" s="73">
        <f t="shared" si="7"/>
        <v>113.98221343873519</v>
      </c>
      <c r="P37" s="74">
        <f t="shared" si="7"/>
        <v>111.91015996733339</v>
      </c>
      <c r="Q37" s="71">
        <f t="shared" si="7"/>
        <v>104.7533803747089</v>
      </c>
      <c r="R37" s="72">
        <f t="shared" si="7"/>
        <v>103.0621861431683</v>
      </c>
      <c r="S37" s="73">
        <f t="shared" si="7"/>
        <v>105.78954684459272</v>
      </c>
      <c r="T37" s="74">
        <f t="shared" si="7"/>
        <v>115.42305241624469</v>
      </c>
      <c r="U37" s="71">
        <f t="shared" si="7"/>
        <v>95.696762517595019</v>
      </c>
      <c r="V37" s="72">
        <f t="shared" si="7"/>
        <v>99.523129126391055</v>
      </c>
      <c r="W37" s="73">
        <f t="shared" si="7"/>
        <v>84.68598535629576</v>
      </c>
      <c r="X37" s="74">
        <f t="shared" si="7"/>
        <v>89.150175626818722</v>
      </c>
      <c r="Y37" s="71">
        <f t="shared" si="7"/>
        <v>99.802666587831851</v>
      </c>
      <c r="Z37" s="72">
        <f t="shared" si="7"/>
        <v>124.42318296770884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02" t="s">
        <v>51</v>
      </c>
      <c r="C39" s="12" t="s">
        <v>43</v>
      </c>
      <c r="D39" s="90" t="s">
        <v>21</v>
      </c>
      <c r="E39" s="13">
        <f>+'(令和4年3月) '!E20</f>
        <v>1734</v>
      </c>
      <c r="F39" s="14">
        <f>+'(令和4年3月) '!F20</f>
        <v>239031</v>
      </c>
      <c r="G39" s="13">
        <f>+'(令和4年3月) '!G20</f>
        <v>1037</v>
      </c>
      <c r="H39" s="14">
        <f>+'(令和4年3月) '!H20</f>
        <v>352921</v>
      </c>
      <c r="I39" s="13">
        <f>+'(令和4年3月) '!I20</f>
        <v>2934</v>
      </c>
      <c r="J39" s="14">
        <f>+'(令和4年3月) '!J20</f>
        <v>5848721</v>
      </c>
      <c r="K39" s="13">
        <f>+'(令和4年3月) '!K20</f>
        <v>1692</v>
      </c>
      <c r="L39" s="14">
        <f>+'(令和4年3月) '!L20</f>
        <v>3436378</v>
      </c>
      <c r="M39" s="13">
        <f>+'(令和4年3月) '!M20</f>
        <v>8675</v>
      </c>
      <c r="N39" s="14">
        <f>+'(令和4年3月) '!N20</f>
        <v>2095663</v>
      </c>
      <c r="O39" s="13">
        <f>+'(令和4年3月) '!O20</f>
        <v>4994</v>
      </c>
      <c r="P39" s="14">
        <f>+'(令和4年3月) '!P20</f>
        <v>1614810</v>
      </c>
      <c r="Q39" s="13">
        <f>+'(令和4年3月) '!Q20</f>
        <v>29495</v>
      </c>
      <c r="R39" s="14">
        <f>+'(令和4年3月) '!R20</f>
        <v>5886224</v>
      </c>
      <c r="S39" s="25">
        <f>+'(令和4年3月) '!S20</f>
        <v>48976</v>
      </c>
      <c r="T39" s="26">
        <f>+'(令和4年3月) '!T20</f>
        <v>10337793</v>
      </c>
      <c r="U39" s="13">
        <f>+'(令和4年3月) '!U20</f>
        <v>4984</v>
      </c>
      <c r="V39" s="14">
        <f>+'(令和4年3月) '!V20</f>
        <v>1531048</v>
      </c>
      <c r="W39" s="13">
        <f>+'(令和4年3月) '!W20</f>
        <v>8839</v>
      </c>
      <c r="X39" s="14">
        <f>+'(令和4年3月) '!X20</f>
        <v>1892756</v>
      </c>
      <c r="Y39" s="55">
        <f>+'(令和4年3月) '!Y20</f>
        <v>113360</v>
      </c>
      <c r="Z39" s="56">
        <f>+'(令和4年3月) '!Z20</f>
        <v>33235345</v>
      </c>
    </row>
    <row r="40" spans="1:38" ht="18.95" customHeight="1" x14ac:dyDescent="0.15">
      <c r="A40" s="22"/>
      <c r="B40" s="203"/>
      <c r="C40" s="22"/>
      <c r="D40" s="86" t="s">
        <v>22</v>
      </c>
      <c r="E40" s="27">
        <f>+'(令和4年3月) '!E21</f>
        <v>995</v>
      </c>
      <c r="F40" s="21">
        <f>+'(令和4年3月) '!F21</f>
        <v>91440</v>
      </c>
      <c r="G40" s="27">
        <f>+'(令和4年3月) '!G21</f>
        <v>923</v>
      </c>
      <c r="H40" s="21">
        <f>+'(令和4年3月) '!H21</f>
        <v>316405</v>
      </c>
      <c r="I40" s="27">
        <f>+'(令和4年3月) '!I21</f>
        <v>3224</v>
      </c>
      <c r="J40" s="21">
        <f>+'(令和4年3月) '!J21</f>
        <v>5874108</v>
      </c>
      <c r="K40" s="27">
        <f>+'(令和4年3月) '!K21</f>
        <v>811</v>
      </c>
      <c r="L40" s="21">
        <f>+'(令和4年3月) '!L21</f>
        <v>1971094</v>
      </c>
      <c r="M40" s="27">
        <f>+'(令和4年3月) '!M21</f>
        <v>9857</v>
      </c>
      <c r="N40" s="21">
        <f>+'(令和4年3月) '!N21</f>
        <v>1929725</v>
      </c>
      <c r="O40" s="27">
        <f>+'(令和4年3月) '!O21</f>
        <v>5091</v>
      </c>
      <c r="P40" s="21">
        <f>+'(令和4年3月) '!P21</f>
        <v>1630821</v>
      </c>
      <c r="Q40" s="27">
        <f>+'(令和4年3月) '!Q21</f>
        <v>30743</v>
      </c>
      <c r="R40" s="21">
        <f>+'(令和4年3月) '!R21</f>
        <v>6127578</v>
      </c>
      <c r="S40" s="25">
        <f>+'(令和4年3月) '!S21</f>
        <v>48697</v>
      </c>
      <c r="T40" s="26">
        <f>+'(令和4年3月) '!T21</f>
        <v>10254929</v>
      </c>
      <c r="U40" s="27">
        <f>+'(令和4年3月) '!U21</f>
        <v>4316</v>
      </c>
      <c r="V40" s="21">
        <f>+'(令和4年3月) '!V21</f>
        <v>1674858</v>
      </c>
      <c r="W40" s="27">
        <f>+'(令和4年3月) '!W21</f>
        <v>9372</v>
      </c>
      <c r="X40" s="21">
        <f>+'(令和4年3月) '!X21</f>
        <v>1925560</v>
      </c>
      <c r="Y40" s="58">
        <f>+'(令和4年3月) '!Y21</f>
        <v>114029</v>
      </c>
      <c r="Z40" s="59">
        <f>+'(令和4年3月) '!Z21</f>
        <v>31796518</v>
      </c>
    </row>
    <row r="41" spans="1:38" ht="18.95" customHeight="1" x14ac:dyDescent="0.15">
      <c r="A41" s="22" t="s">
        <v>52</v>
      </c>
      <c r="B41" s="203"/>
      <c r="C41" s="22"/>
      <c r="D41" s="86" t="s">
        <v>24</v>
      </c>
      <c r="E41" s="27">
        <f>+'(令和4年3月) '!E22</f>
        <v>3153</v>
      </c>
      <c r="F41" s="21">
        <f>+'(令和4年3月) '!F22</f>
        <v>623608</v>
      </c>
      <c r="G41" s="27">
        <f>+'(令和4年3月) '!G22</f>
        <v>1179</v>
      </c>
      <c r="H41" s="21">
        <f>+'(令和4年3月) '!H22</f>
        <v>513224</v>
      </c>
      <c r="I41" s="27">
        <f>+'(令和4年3月) '!I22</f>
        <v>1849</v>
      </c>
      <c r="J41" s="21">
        <f>+'(令和4年3月) '!J22</f>
        <v>1783704</v>
      </c>
      <c r="K41" s="27">
        <f>+'(令和4年3月) '!K22</f>
        <v>3680</v>
      </c>
      <c r="L41" s="21">
        <f>+'(令和4年3月) '!L22</f>
        <v>4994311</v>
      </c>
      <c r="M41" s="27">
        <f>+'(令和4年3月) '!M22</f>
        <v>13642.1</v>
      </c>
      <c r="N41" s="21">
        <f>+'(令和4年3月) '!N22</f>
        <v>3043285</v>
      </c>
      <c r="O41" s="27">
        <f>+'(令和4年3月) '!O22</f>
        <v>4439</v>
      </c>
      <c r="P41" s="21">
        <f>+'(令和4年3月) '!P22</f>
        <v>1248308</v>
      </c>
      <c r="Q41" s="27">
        <f>+'(令和4年3月) '!Q22</f>
        <v>58185</v>
      </c>
      <c r="R41" s="21">
        <f>+'(令和4年3月) '!R22</f>
        <v>10166948</v>
      </c>
      <c r="S41" s="25">
        <f>+'(令和4年3月) '!S22</f>
        <v>28648</v>
      </c>
      <c r="T41" s="26">
        <f>+'(令和4年3月) '!T22</f>
        <v>2651615</v>
      </c>
      <c r="U41" s="27">
        <f>+'(令和4年3月) '!U22</f>
        <v>4305</v>
      </c>
      <c r="V41" s="21">
        <f>+'(令和4年3月) '!V22</f>
        <v>977801</v>
      </c>
      <c r="W41" s="27">
        <f>+'(令和4年3月) '!W22</f>
        <v>7828</v>
      </c>
      <c r="X41" s="21">
        <f>+'(令和4年3月) '!X22</f>
        <v>1869869</v>
      </c>
      <c r="Y41" s="58">
        <f>+'(令和4年3月) '!Y22</f>
        <v>126908.1</v>
      </c>
      <c r="Z41" s="59">
        <f>+'(令和4年3月) '!Z22</f>
        <v>27872673</v>
      </c>
    </row>
    <row r="42" spans="1:38" ht="18.95" customHeight="1" thickBot="1" x14ac:dyDescent="0.2">
      <c r="A42" s="22"/>
      <c r="B42" s="203"/>
      <c r="C42" s="22"/>
      <c r="D42" s="93" t="s">
        <v>44</v>
      </c>
      <c r="E42" s="199">
        <f>+(E39+E40)/(E41+'(令和4年3月) '!E41)*100</f>
        <v>42.774294670846395</v>
      </c>
      <c r="F42" s="200" t="e">
        <f>+#REF!</f>
        <v>#REF!</v>
      </c>
      <c r="G42" s="199">
        <f>+(G39+G40)/(G41+'(令和4年3月) '!G41)*100</f>
        <v>89.538602101416174</v>
      </c>
      <c r="H42" s="200" t="e">
        <f>+#REF!</f>
        <v>#REF!</v>
      </c>
      <c r="I42" s="199">
        <f>+(I39+I40)/(I41+'(令和4年3月) '!I41)*100</f>
        <v>150.45199120449547</v>
      </c>
      <c r="J42" s="200" t="e">
        <f>+#REF!</f>
        <v>#REF!</v>
      </c>
      <c r="K42" s="199">
        <f>+(K39+K40)/(K41+'(令和4年3月) '!K41)*100</f>
        <v>53.758591065292094</v>
      </c>
      <c r="L42" s="200" t="e">
        <f>+#REF!</f>
        <v>#REF!</v>
      </c>
      <c r="M42" s="242">
        <f>+(M39+M40)/(M41+'(令和4年3月) '!M41)*100</f>
        <v>70.194044945096991</v>
      </c>
      <c r="N42" s="243" t="e">
        <f>+#REF!</f>
        <v>#REF!</v>
      </c>
      <c r="O42" s="199">
        <f>+(O39+O40)/(O41+'(令和4年3月) '!O41)*100</f>
        <v>124.30666831011956</v>
      </c>
      <c r="P42" s="200" t="e">
        <f>+#REF!</f>
        <v>#REF!</v>
      </c>
      <c r="Q42" s="199">
        <f>+(Q39+Q40)/(Q41+'(令和4年3月) '!Q41)*100</f>
        <v>52.433302868085477</v>
      </c>
      <c r="R42" s="200" t="e">
        <f>+#REF!</f>
        <v>#REF!</v>
      </c>
      <c r="S42" s="199">
        <f>+(S39+S40)/(S41+'(令和4年3月) '!S41)*100</f>
        <v>178.10214985138856</v>
      </c>
      <c r="T42" s="200" t="e">
        <f>+#REF!</f>
        <v>#REF!</v>
      </c>
      <c r="U42" s="199">
        <f>+(U39+U40)/(U41+'(令和4年3月) '!U41)*100</f>
        <v>87.976539589442808</v>
      </c>
      <c r="V42" s="200" t="e">
        <f>+#REF!</f>
        <v>#REF!</v>
      </c>
      <c r="W42" s="199">
        <f>+(W39+W40)/(W41+'(令和4年3月) '!W41)*100</f>
        <v>108.45691144065273</v>
      </c>
      <c r="X42" s="200" t="e">
        <f>+#REF!</f>
        <v>#REF!</v>
      </c>
      <c r="Y42" s="199">
        <f>+(Y39+Y40)/(Y41+'(令和4年3月) '!Y41)*100</f>
        <v>87.920207585244</v>
      </c>
      <c r="Z42" s="200" t="e">
        <f>+#REF!</f>
        <v>#REF!</v>
      </c>
    </row>
    <row r="43" spans="1:38" ht="18.95" customHeight="1" x14ac:dyDescent="0.15">
      <c r="A43" s="22"/>
      <c r="B43" s="203"/>
      <c r="C43" s="12" t="s">
        <v>45</v>
      </c>
      <c r="D43" s="90" t="s">
        <v>21</v>
      </c>
      <c r="E43" s="94">
        <f t="shared" ref="E43:Z46" si="8">E20-E39</f>
        <v>80</v>
      </c>
      <c r="F43" s="97">
        <f t="shared" si="8"/>
        <v>-5483</v>
      </c>
      <c r="G43" s="94">
        <f t="shared" si="8"/>
        <v>247</v>
      </c>
      <c r="H43" s="95">
        <f t="shared" si="8"/>
        <v>45308</v>
      </c>
      <c r="I43" s="96">
        <f t="shared" si="8"/>
        <v>185</v>
      </c>
      <c r="J43" s="97">
        <f t="shared" si="8"/>
        <v>88259</v>
      </c>
      <c r="K43" s="94">
        <f t="shared" si="8"/>
        <v>463</v>
      </c>
      <c r="L43" s="95">
        <f t="shared" si="8"/>
        <v>1150619</v>
      </c>
      <c r="M43" s="96">
        <f t="shared" si="8"/>
        <v>2001</v>
      </c>
      <c r="N43" s="97">
        <f t="shared" si="8"/>
        <v>-195842</v>
      </c>
      <c r="O43" s="94">
        <f t="shared" si="8"/>
        <v>512</v>
      </c>
      <c r="P43" s="95">
        <f t="shared" si="8"/>
        <v>203805</v>
      </c>
      <c r="Q43" s="96">
        <f t="shared" si="8"/>
        <v>-157</v>
      </c>
      <c r="R43" s="97">
        <f t="shared" si="8"/>
        <v>23958</v>
      </c>
      <c r="S43" s="94">
        <f t="shared" si="8"/>
        <v>5336</v>
      </c>
      <c r="T43" s="95">
        <f t="shared" si="8"/>
        <v>1517652</v>
      </c>
      <c r="U43" s="96">
        <f t="shared" si="8"/>
        <v>-832</v>
      </c>
      <c r="V43" s="97">
        <f t="shared" si="8"/>
        <v>-270728</v>
      </c>
      <c r="W43" s="94">
        <f t="shared" si="8"/>
        <v>-868</v>
      </c>
      <c r="X43" s="95">
        <f t="shared" si="8"/>
        <v>-293744</v>
      </c>
      <c r="Y43" s="94">
        <f t="shared" si="8"/>
        <v>6967</v>
      </c>
      <c r="Z43" s="95">
        <f t="shared" si="8"/>
        <v>2263804</v>
      </c>
    </row>
    <row r="44" spans="1:38" ht="18.95" customHeight="1" x14ac:dyDescent="0.15">
      <c r="A44" s="22"/>
      <c r="B44" s="203"/>
      <c r="C44" s="22"/>
      <c r="D44" s="86" t="s">
        <v>22</v>
      </c>
      <c r="E44" s="98">
        <f t="shared" si="8"/>
        <v>211</v>
      </c>
      <c r="F44" s="101">
        <f t="shared" si="8"/>
        <v>13309</v>
      </c>
      <c r="G44" s="98">
        <f t="shared" si="8"/>
        <v>318</v>
      </c>
      <c r="H44" s="99">
        <f t="shared" si="8"/>
        <v>66305</v>
      </c>
      <c r="I44" s="100">
        <f t="shared" si="8"/>
        <v>-82</v>
      </c>
      <c r="J44" s="101">
        <f t="shared" si="8"/>
        <v>-202266</v>
      </c>
      <c r="K44" s="98">
        <f t="shared" si="8"/>
        <v>515</v>
      </c>
      <c r="L44" s="99">
        <f t="shared" si="8"/>
        <v>959108</v>
      </c>
      <c r="M44" s="100">
        <f t="shared" si="8"/>
        <v>-893</v>
      </c>
      <c r="N44" s="101">
        <f t="shared" si="8"/>
        <v>-164478</v>
      </c>
      <c r="O44" s="98">
        <f t="shared" si="8"/>
        <v>247</v>
      </c>
      <c r="P44" s="99">
        <f t="shared" si="8"/>
        <v>126664</v>
      </c>
      <c r="Q44" s="100">
        <f t="shared" si="8"/>
        <v>-2027</v>
      </c>
      <c r="R44" s="101">
        <f t="shared" si="8"/>
        <v>50807</v>
      </c>
      <c r="S44" s="98">
        <f t="shared" si="8"/>
        <v>3821</v>
      </c>
      <c r="T44" s="99">
        <f t="shared" si="8"/>
        <v>1395437</v>
      </c>
      <c r="U44" s="100">
        <f t="shared" si="8"/>
        <v>-772</v>
      </c>
      <c r="V44" s="101">
        <f t="shared" si="8"/>
        <v>-849963</v>
      </c>
      <c r="W44" s="98">
        <f t="shared" si="8"/>
        <v>-1750</v>
      </c>
      <c r="X44" s="99">
        <f t="shared" si="8"/>
        <v>-373023</v>
      </c>
      <c r="Y44" s="98">
        <f t="shared" si="8"/>
        <v>-412</v>
      </c>
      <c r="Z44" s="99">
        <f t="shared" si="8"/>
        <v>1021900</v>
      </c>
    </row>
    <row r="45" spans="1:38" ht="18.95" customHeight="1" x14ac:dyDescent="0.15">
      <c r="A45" s="22"/>
      <c r="B45" s="203"/>
      <c r="C45" s="22"/>
      <c r="D45" s="86" t="s">
        <v>24</v>
      </c>
      <c r="E45" s="98">
        <f t="shared" si="8"/>
        <v>608</v>
      </c>
      <c r="F45" s="101">
        <f t="shared" si="8"/>
        <v>128799</v>
      </c>
      <c r="G45" s="98">
        <f t="shared" si="8"/>
        <v>43</v>
      </c>
      <c r="H45" s="99">
        <f t="shared" si="8"/>
        <v>15519</v>
      </c>
      <c r="I45" s="100">
        <f t="shared" si="8"/>
        <v>80</v>
      </c>
      <c r="J45" s="101">
        <f t="shared" si="8"/>
        <v>294823</v>
      </c>
      <c r="K45" s="98">
        <f t="shared" si="8"/>
        <v>829</v>
      </c>
      <c r="L45" s="99">
        <f t="shared" si="8"/>
        <v>1656795</v>
      </c>
      <c r="M45" s="100">
        <f t="shared" si="8"/>
        <v>1673.8999999999996</v>
      </c>
      <c r="N45" s="101">
        <f t="shared" si="8"/>
        <v>131767</v>
      </c>
      <c r="O45" s="98">
        <f t="shared" si="8"/>
        <v>175</v>
      </c>
      <c r="P45" s="99">
        <f t="shared" si="8"/>
        <v>61728</v>
      </c>
      <c r="Q45" s="100">
        <f t="shared" si="8"/>
        <v>2088</v>
      </c>
      <c r="R45" s="101">
        <f t="shared" si="8"/>
        <v>65778</v>
      </c>
      <c r="S45" s="98">
        <f t="shared" si="8"/>
        <v>1794</v>
      </c>
      <c r="T45" s="99">
        <f t="shared" si="8"/>
        <v>205079</v>
      </c>
      <c r="U45" s="100">
        <f t="shared" si="8"/>
        <v>454</v>
      </c>
      <c r="V45" s="101">
        <f t="shared" si="8"/>
        <v>421535</v>
      </c>
      <c r="W45" s="98">
        <f t="shared" si="8"/>
        <v>384</v>
      </c>
      <c r="X45" s="99">
        <f t="shared" si="8"/>
        <v>71237</v>
      </c>
      <c r="Y45" s="98">
        <f t="shared" si="8"/>
        <v>8128.8999999999942</v>
      </c>
      <c r="Z45" s="99">
        <f t="shared" si="8"/>
        <v>3053060</v>
      </c>
    </row>
    <row r="46" spans="1:38" ht="18.95" customHeight="1" thickBot="1" x14ac:dyDescent="0.2">
      <c r="A46" s="22"/>
      <c r="B46" s="203"/>
      <c r="C46" s="46"/>
      <c r="D46" s="93" t="s">
        <v>44</v>
      </c>
      <c r="E46" s="199">
        <f>E23-E42</f>
        <v>0.90519621720682863</v>
      </c>
      <c r="F46" s="200"/>
      <c r="G46" s="199">
        <f>G23-G42</f>
        <v>15.625912684089869</v>
      </c>
      <c r="H46" s="200"/>
      <c r="I46" s="199">
        <f>I23-I42</f>
        <v>15.270613348177903</v>
      </c>
      <c r="J46" s="200"/>
      <c r="K46" s="199">
        <f>K23-K42</f>
        <v>-11.250348300607762</v>
      </c>
      <c r="L46" s="200"/>
      <c r="M46" s="199">
        <f>M23-M42</f>
        <v>-2.3719157308184293</v>
      </c>
      <c r="N46" s="200"/>
      <c r="O46" s="199">
        <f t="shared" si="8"/>
        <v>-4.5231711268654067</v>
      </c>
      <c r="P46" s="200"/>
      <c r="Q46" s="199">
        <f t="shared" si="8"/>
        <v>-3.4252156135311225</v>
      </c>
      <c r="R46" s="200"/>
      <c r="S46" s="199">
        <f t="shared" si="8"/>
        <v>2.6898623334142826</v>
      </c>
      <c r="T46" s="200"/>
      <c r="U46" s="199">
        <f t="shared" si="8"/>
        <v>-3.0692139054180956</v>
      </c>
      <c r="V46" s="200"/>
      <c r="W46" s="199">
        <f t="shared" si="8"/>
        <v>-11.243694483046752</v>
      </c>
      <c r="X46" s="200"/>
      <c r="Y46" s="199">
        <f t="shared" si="8"/>
        <v>1.3901097293383344</v>
      </c>
      <c r="Z46" s="200"/>
      <c r="AA46" s="197"/>
      <c r="AB46" s="198"/>
      <c r="AC46" s="197"/>
      <c r="AD46" s="198"/>
      <c r="AE46" s="197"/>
      <c r="AF46" s="198"/>
      <c r="AG46" s="83"/>
      <c r="AH46" s="84"/>
      <c r="AI46" s="83"/>
      <c r="AJ46" s="84"/>
      <c r="AK46" s="83"/>
      <c r="AL46" s="84"/>
    </row>
    <row r="47" spans="1:38" ht="18.95" customHeight="1" x14ac:dyDescent="0.15">
      <c r="A47" s="22"/>
      <c r="B47" s="203"/>
      <c r="C47" s="22" t="s">
        <v>48</v>
      </c>
      <c r="D47" s="54" t="s">
        <v>21</v>
      </c>
      <c r="E47" s="75">
        <f t="shared" ref="E47:Z49" si="9">E20/E39*100</f>
        <v>104.61361014994233</v>
      </c>
      <c r="F47" s="76">
        <f t="shared" si="9"/>
        <v>97.706155268563492</v>
      </c>
      <c r="G47" s="75">
        <f t="shared" si="9"/>
        <v>123.81870781099325</v>
      </c>
      <c r="H47" s="77">
        <f t="shared" si="9"/>
        <v>112.83800057236606</v>
      </c>
      <c r="I47" s="78">
        <f t="shared" si="9"/>
        <v>106.30538513974098</v>
      </c>
      <c r="J47" s="76">
        <f t="shared" si="9"/>
        <v>101.50903077784015</v>
      </c>
      <c r="K47" s="75">
        <f t="shared" si="9"/>
        <v>127.36406619385343</v>
      </c>
      <c r="L47" s="77">
        <f t="shared" si="9"/>
        <v>133.48348173571128</v>
      </c>
      <c r="M47" s="78">
        <f t="shared" si="9"/>
        <v>123.06628242074929</v>
      </c>
      <c r="N47" s="76">
        <f t="shared" si="9"/>
        <v>90.654890600253964</v>
      </c>
      <c r="O47" s="75">
        <f t="shared" si="9"/>
        <v>110.252302763316</v>
      </c>
      <c r="P47" s="77">
        <f t="shared" si="9"/>
        <v>112.62098946625298</v>
      </c>
      <c r="Q47" s="78">
        <f t="shared" si="9"/>
        <v>99.467706390913719</v>
      </c>
      <c r="R47" s="76">
        <f t="shared" si="9"/>
        <v>100.40701814949617</v>
      </c>
      <c r="S47" s="75">
        <f t="shared" si="9"/>
        <v>110.89513230970272</v>
      </c>
      <c r="T47" s="77">
        <f t="shared" si="9"/>
        <v>114.68061896770423</v>
      </c>
      <c r="U47" s="78">
        <f t="shared" si="9"/>
        <v>83.306581059390055</v>
      </c>
      <c r="V47" s="76">
        <f t="shared" si="9"/>
        <v>82.317471431333317</v>
      </c>
      <c r="W47" s="75">
        <f t="shared" si="9"/>
        <v>90.179884602330588</v>
      </c>
      <c r="X47" s="77">
        <f t="shared" si="9"/>
        <v>84.480619794627515</v>
      </c>
      <c r="Y47" s="75">
        <f t="shared" si="9"/>
        <v>106.14590684544814</v>
      </c>
      <c r="Z47" s="77">
        <f t="shared" si="9"/>
        <v>106.81143523559031</v>
      </c>
    </row>
    <row r="48" spans="1:38" ht="18.95" customHeight="1" x14ac:dyDescent="0.15">
      <c r="A48" s="22"/>
      <c r="B48" s="203"/>
      <c r="C48" s="22"/>
      <c r="D48" s="57" t="s">
        <v>22</v>
      </c>
      <c r="E48" s="67">
        <f t="shared" si="9"/>
        <v>121.20603015075378</v>
      </c>
      <c r="F48" s="70">
        <f t="shared" si="9"/>
        <v>114.55489938757654</v>
      </c>
      <c r="G48" s="67">
        <f t="shared" si="9"/>
        <v>134.45287107258937</v>
      </c>
      <c r="H48" s="68">
        <f t="shared" si="9"/>
        <v>120.95573710908486</v>
      </c>
      <c r="I48" s="69">
        <f t="shared" si="9"/>
        <v>97.456575682382123</v>
      </c>
      <c r="J48" s="70">
        <f t="shared" si="9"/>
        <v>96.556651665240068</v>
      </c>
      <c r="K48" s="67">
        <f t="shared" si="9"/>
        <v>163.50184956843404</v>
      </c>
      <c r="L48" s="68">
        <f t="shared" si="9"/>
        <v>148.65866366596418</v>
      </c>
      <c r="M48" s="69">
        <f t="shared" si="9"/>
        <v>90.940448412295822</v>
      </c>
      <c r="N48" s="70">
        <f t="shared" si="9"/>
        <v>91.476609361437511</v>
      </c>
      <c r="O48" s="67">
        <f t="shared" si="9"/>
        <v>104.85169907680221</v>
      </c>
      <c r="P48" s="68">
        <f t="shared" si="9"/>
        <v>107.76688551349289</v>
      </c>
      <c r="Q48" s="69">
        <f t="shared" si="9"/>
        <v>93.406629151351524</v>
      </c>
      <c r="R48" s="70">
        <f t="shared" si="9"/>
        <v>100.8291530519889</v>
      </c>
      <c r="S48" s="67">
        <f t="shared" si="9"/>
        <v>107.84647924923507</v>
      </c>
      <c r="T48" s="68">
        <f t="shared" si="9"/>
        <v>113.60747597569909</v>
      </c>
      <c r="U48" s="69">
        <f t="shared" si="9"/>
        <v>82.113067655236321</v>
      </c>
      <c r="V48" s="70">
        <f t="shared" si="9"/>
        <v>49.251638049315225</v>
      </c>
      <c r="W48" s="67">
        <f t="shared" si="9"/>
        <v>81.327358087921468</v>
      </c>
      <c r="X48" s="68">
        <f t="shared" si="9"/>
        <v>80.627817362221904</v>
      </c>
      <c r="Y48" s="67">
        <f t="shared" si="9"/>
        <v>99.638688403827089</v>
      </c>
      <c r="Z48" s="68">
        <f t="shared" si="9"/>
        <v>103.21387392166652</v>
      </c>
    </row>
    <row r="49" spans="1:26" ht="18.95" customHeight="1" thickBot="1" x14ac:dyDescent="0.2">
      <c r="A49" s="46"/>
      <c r="B49" s="204"/>
      <c r="C49" s="46"/>
      <c r="D49" s="47" t="s">
        <v>24</v>
      </c>
      <c r="E49" s="71">
        <f t="shared" si="9"/>
        <v>119.28322232794164</v>
      </c>
      <c r="F49" s="74">
        <f t="shared" si="9"/>
        <v>120.65384023296686</v>
      </c>
      <c r="G49" s="71">
        <f t="shared" si="9"/>
        <v>103.64715860899068</v>
      </c>
      <c r="H49" s="72">
        <f t="shared" si="9"/>
        <v>103.02382585381822</v>
      </c>
      <c r="I49" s="73">
        <f t="shared" si="9"/>
        <v>104.32666306111412</v>
      </c>
      <c r="J49" s="74">
        <f t="shared" si="9"/>
        <v>116.52869534407053</v>
      </c>
      <c r="K49" s="71">
        <f t="shared" si="9"/>
        <v>122.52717391304348</v>
      </c>
      <c r="L49" s="72">
        <f t="shared" si="9"/>
        <v>133.17364497325056</v>
      </c>
      <c r="M49" s="73">
        <f t="shared" si="9"/>
        <v>112.27010504247879</v>
      </c>
      <c r="N49" s="74">
        <f t="shared" si="9"/>
        <v>104.3297620827494</v>
      </c>
      <c r="O49" s="71">
        <f t="shared" si="9"/>
        <v>103.94232935345799</v>
      </c>
      <c r="P49" s="72">
        <f t="shared" si="9"/>
        <v>104.94493346193407</v>
      </c>
      <c r="Q49" s="73">
        <f t="shared" si="9"/>
        <v>103.58855375096674</v>
      </c>
      <c r="R49" s="74">
        <f t="shared" si="9"/>
        <v>100.64697881802877</v>
      </c>
      <c r="S49" s="71">
        <f t="shared" si="9"/>
        <v>106.26221725774923</v>
      </c>
      <c r="T49" s="72">
        <f t="shared" si="9"/>
        <v>107.73411675526047</v>
      </c>
      <c r="U49" s="73">
        <f t="shared" si="9"/>
        <v>110.5458768873403</v>
      </c>
      <c r="V49" s="74">
        <f t="shared" si="9"/>
        <v>143.11051021629146</v>
      </c>
      <c r="W49" s="71">
        <f t="shared" si="9"/>
        <v>104.90546755237608</v>
      </c>
      <c r="X49" s="72">
        <f t="shared" si="9"/>
        <v>103.8097321256195</v>
      </c>
      <c r="Y49" s="71">
        <f t="shared" si="9"/>
        <v>106.40534370934557</v>
      </c>
      <c r="Z49" s="72">
        <f t="shared" si="9"/>
        <v>110.95359601858064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0BB6B-223E-40A4-80ED-91D4CEE63E52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41" sqref="E41"/>
    </sheetView>
  </sheetViews>
  <sheetFormatPr defaultRowHeight="13.5" x14ac:dyDescent="0.15"/>
  <cols>
    <col min="1" max="1" width="2.625" style="127" customWidth="1"/>
    <col min="2" max="2" width="3.125" style="127" customWidth="1"/>
    <col min="3" max="3" width="12.625" style="127" customWidth="1"/>
    <col min="4" max="4" width="7.25" style="127" customWidth="1"/>
    <col min="5" max="5" width="7.625" style="127" customWidth="1"/>
    <col min="6" max="6" width="10.125" style="127" customWidth="1"/>
    <col min="7" max="7" width="7.625" style="127" customWidth="1"/>
    <col min="8" max="8" width="10.125" style="127" customWidth="1"/>
    <col min="9" max="9" width="7.625" style="127" customWidth="1"/>
    <col min="10" max="10" width="10.125" style="127" customWidth="1"/>
    <col min="11" max="11" width="7.625" style="127" customWidth="1"/>
    <col min="12" max="12" width="10.125" style="127" customWidth="1"/>
    <col min="13" max="13" width="7.625" style="127" customWidth="1"/>
    <col min="14" max="14" width="10.125" style="127" customWidth="1"/>
    <col min="15" max="15" width="7.625" style="127" customWidth="1"/>
    <col min="16" max="16" width="10.125" style="127" customWidth="1"/>
    <col min="17" max="17" width="8.125" style="127" customWidth="1"/>
    <col min="18" max="18" width="11.125" style="127" customWidth="1"/>
    <col min="19" max="19" width="8.125" style="127" customWidth="1"/>
    <col min="20" max="20" width="11.125" style="127" customWidth="1"/>
    <col min="21" max="21" width="8.125" style="127" customWidth="1"/>
    <col min="22" max="22" width="11.125" style="127" customWidth="1"/>
    <col min="23" max="23" width="7.625" style="127" customWidth="1"/>
    <col min="24" max="24" width="10.5" style="127" bestFit="1" customWidth="1"/>
    <col min="25" max="25" width="8.625" style="127" customWidth="1"/>
    <col min="26" max="26" width="11.625" style="127" customWidth="1"/>
    <col min="27" max="16384" width="9" style="127"/>
  </cols>
  <sheetData>
    <row r="1" spans="1:26" ht="29.25" thickBot="1" x14ac:dyDescent="0.35">
      <c r="A1" s="233" t="s">
        <v>66</v>
      </c>
      <c r="B1" s="234"/>
      <c r="C1" s="234"/>
      <c r="D1" s="234"/>
      <c r="E1" s="235" t="s">
        <v>0</v>
      </c>
      <c r="F1" s="236"/>
      <c r="G1" s="236"/>
      <c r="H1" s="236"/>
      <c r="J1" s="237" t="s">
        <v>1</v>
      </c>
      <c r="K1" s="234"/>
      <c r="L1" s="1" t="s">
        <v>2</v>
      </c>
      <c r="M1" s="1" t="s">
        <v>3</v>
      </c>
      <c r="N1" s="1" t="s">
        <v>4</v>
      </c>
      <c r="O1" s="237" t="s">
        <v>5</v>
      </c>
      <c r="P1" s="234"/>
      <c r="Q1" s="234"/>
      <c r="R1" s="1"/>
      <c r="S1" s="1"/>
      <c r="T1" s="1"/>
      <c r="V1" s="1"/>
      <c r="W1" s="1"/>
      <c r="X1" s="126" t="s">
        <v>6</v>
      </c>
      <c r="Y1" s="1"/>
      <c r="Z1" s="1"/>
    </row>
    <row r="2" spans="1:26" x14ac:dyDescent="0.15">
      <c r="A2" s="4"/>
      <c r="B2" s="5"/>
      <c r="C2" s="5"/>
      <c r="D2" s="6"/>
      <c r="E2" s="238" t="s">
        <v>7</v>
      </c>
      <c r="F2" s="239"/>
      <c r="G2" s="226" t="s">
        <v>8</v>
      </c>
      <c r="H2" s="226"/>
      <c r="I2" s="224" t="s">
        <v>9</v>
      </c>
      <c r="J2" s="225"/>
      <c r="K2" s="226" t="s">
        <v>10</v>
      </c>
      <c r="L2" s="226"/>
      <c r="M2" s="224" t="s">
        <v>11</v>
      </c>
      <c r="N2" s="225"/>
      <c r="O2" s="226" t="s">
        <v>12</v>
      </c>
      <c r="P2" s="226"/>
      <c r="Q2" s="224" t="s">
        <v>13</v>
      </c>
      <c r="R2" s="225"/>
      <c r="S2" s="226" t="s">
        <v>14</v>
      </c>
      <c r="T2" s="226"/>
      <c r="U2" s="224" t="s">
        <v>15</v>
      </c>
      <c r="V2" s="225"/>
      <c r="W2" s="226" t="s">
        <v>16</v>
      </c>
      <c r="X2" s="226"/>
      <c r="Y2" s="227" t="s">
        <v>17</v>
      </c>
      <c r="Z2" s="228"/>
    </row>
    <row r="3" spans="1:26" ht="18.75" x14ac:dyDescent="0.2">
      <c r="A3" s="7"/>
      <c r="C3" s="231"/>
      <c r="D3" s="232"/>
      <c r="E3" s="221" t="s">
        <v>53</v>
      </c>
      <c r="F3" s="222"/>
      <c r="G3" s="223" t="s">
        <v>54</v>
      </c>
      <c r="H3" s="223"/>
      <c r="I3" s="221" t="s">
        <v>55</v>
      </c>
      <c r="J3" s="222"/>
      <c r="K3" s="223" t="s">
        <v>56</v>
      </c>
      <c r="L3" s="223"/>
      <c r="M3" s="221" t="s">
        <v>57</v>
      </c>
      <c r="N3" s="222"/>
      <c r="O3" s="223">
        <v>26</v>
      </c>
      <c r="P3" s="223"/>
      <c r="Q3" s="221" t="s">
        <v>58</v>
      </c>
      <c r="R3" s="222"/>
      <c r="S3" s="223" t="s">
        <v>59</v>
      </c>
      <c r="T3" s="223"/>
      <c r="U3" s="221" t="s">
        <v>60</v>
      </c>
      <c r="V3" s="222"/>
      <c r="W3" s="223">
        <v>40</v>
      </c>
      <c r="X3" s="223"/>
      <c r="Y3" s="229"/>
      <c r="Z3" s="230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25" t="s">
        <v>21</v>
      </c>
      <c r="E5" s="13">
        <v>1471</v>
      </c>
      <c r="F5" s="14">
        <v>187902</v>
      </c>
      <c r="G5" s="15">
        <v>54</v>
      </c>
      <c r="H5" s="16">
        <v>10200</v>
      </c>
      <c r="I5" s="13">
        <v>1556</v>
      </c>
      <c r="J5" s="14">
        <v>5663655</v>
      </c>
      <c r="K5" s="17">
        <v>1514</v>
      </c>
      <c r="L5" s="18">
        <v>3346528</v>
      </c>
      <c r="M5" s="13">
        <v>924</v>
      </c>
      <c r="N5" s="79">
        <v>263251</v>
      </c>
      <c r="O5" s="19">
        <v>1127</v>
      </c>
      <c r="P5" s="18">
        <v>75642</v>
      </c>
      <c r="Q5" s="13">
        <v>13074</v>
      </c>
      <c r="R5" s="14">
        <v>2120286</v>
      </c>
      <c r="S5" s="19">
        <v>15281</v>
      </c>
      <c r="T5" s="18">
        <v>6365090</v>
      </c>
      <c r="U5" s="13">
        <v>3617</v>
      </c>
      <c r="V5" s="14">
        <v>1410948</v>
      </c>
      <c r="W5" s="13">
        <v>438</v>
      </c>
      <c r="X5" s="18">
        <v>33360</v>
      </c>
      <c r="Y5" s="20">
        <f>+E5+G5+I5+K5+M5+O5+Q5+S5+U5+W5</f>
        <v>39056</v>
      </c>
      <c r="Z5" s="21">
        <f t="shared" ref="Z5:Z22" si="0">+F5+H5+J5+L5+N5+P5+R5+T5+V5+X5</f>
        <v>19476862</v>
      </c>
    </row>
    <row r="6" spans="1:26" ht="18.95" customHeight="1" x14ac:dyDescent="0.15">
      <c r="A6" s="7"/>
      <c r="B6" s="22"/>
      <c r="C6" s="131"/>
      <c r="D6" s="128" t="s">
        <v>22</v>
      </c>
      <c r="E6" s="23">
        <v>743</v>
      </c>
      <c r="F6" s="24">
        <v>42943</v>
      </c>
      <c r="G6" s="25">
        <v>54</v>
      </c>
      <c r="H6" s="26">
        <v>10200</v>
      </c>
      <c r="I6" s="27">
        <v>1796</v>
      </c>
      <c r="J6" s="21">
        <v>5668829</v>
      </c>
      <c r="K6" s="25">
        <v>703</v>
      </c>
      <c r="L6" s="26">
        <v>1885619</v>
      </c>
      <c r="M6" s="27">
        <v>940</v>
      </c>
      <c r="N6" s="80">
        <v>281633</v>
      </c>
      <c r="O6" s="25">
        <v>1154</v>
      </c>
      <c r="P6" s="26">
        <v>74389</v>
      </c>
      <c r="Q6" s="27">
        <v>13963</v>
      </c>
      <c r="R6" s="21">
        <v>2181324</v>
      </c>
      <c r="S6" s="25">
        <v>15223</v>
      </c>
      <c r="T6" s="26">
        <v>6340401</v>
      </c>
      <c r="U6" s="27">
        <v>3498</v>
      </c>
      <c r="V6" s="21">
        <v>1602108</v>
      </c>
      <c r="W6" s="27">
        <v>337</v>
      </c>
      <c r="X6" s="26">
        <v>46979</v>
      </c>
      <c r="Y6" s="20">
        <f t="shared" ref="Y6:Y22" si="1">+E6+G6+I6+K6+M6+O6+Q6+S6+U6+W6</f>
        <v>38411</v>
      </c>
      <c r="Z6" s="21">
        <f t="shared" si="0"/>
        <v>18134425</v>
      </c>
    </row>
    <row r="7" spans="1:26" ht="18.95" customHeight="1" thickBot="1" x14ac:dyDescent="0.2">
      <c r="A7" s="7" t="s">
        <v>23</v>
      </c>
      <c r="B7" s="22"/>
      <c r="C7" s="132"/>
      <c r="D7" s="28" t="s">
        <v>24</v>
      </c>
      <c r="E7" s="23">
        <v>2377</v>
      </c>
      <c r="F7" s="24">
        <v>451553</v>
      </c>
      <c r="G7" s="29">
        <v>156</v>
      </c>
      <c r="H7" s="30">
        <v>75238</v>
      </c>
      <c r="I7" s="31">
        <v>1253</v>
      </c>
      <c r="J7" s="32">
        <v>1540598</v>
      </c>
      <c r="K7" s="81">
        <v>2414</v>
      </c>
      <c r="L7" s="30">
        <v>4856093</v>
      </c>
      <c r="M7" s="23">
        <v>1097</v>
      </c>
      <c r="N7" s="24">
        <v>242137</v>
      </c>
      <c r="O7" s="33">
        <v>2716</v>
      </c>
      <c r="P7" s="34">
        <v>548947</v>
      </c>
      <c r="Q7" s="23">
        <v>31250</v>
      </c>
      <c r="R7" s="24">
        <v>4830163</v>
      </c>
      <c r="S7" s="33">
        <v>24886</v>
      </c>
      <c r="T7" s="34">
        <v>2004736</v>
      </c>
      <c r="U7" s="23">
        <v>1993</v>
      </c>
      <c r="V7" s="24">
        <v>795875</v>
      </c>
      <c r="W7" s="23">
        <v>1249</v>
      </c>
      <c r="X7" s="34">
        <v>259407</v>
      </c>
      <c r="Y7" s="31">
        <f t="shared" si="1"/>
        <v>69391</v>
      </c>
      <c r="Z7" s="24">
        <f t="shared" si="0"/>
        <v>15604747</v>
      </c>
    </row>
    <row r="8" spans="1:26" ht="18.95" customHeight="1" x14ac:dyDescent="0.15">
      <c r="A8" s="7"/>
      <c r="B8" s="22" t="s">
        <v>25</v>
      </c>
      <c r="C8" s="2" t="s">
        <v>26</v>
      </c>
      <c r="D8" s="125" t="s">
        <v>21</v>
      </c>
      <c r="E8" s="13">
        <v>166</v>
      </c>
      <c r="F8" s="14">
        <v>27294</v>
      </c>
      <c r="G8" s="15">
        <v>0</v>
      </c>
      <c r="H8" s="16">
        <v>0</v>
      </c>
      <c r="I8" s="13">
        <v>77</v>
      </c>
      <c r="J8" s="14">
        <v>23730</v>
      </c>
      <c r="K8" s="17">
        <v>65</v>
      </c>
      <c r="L8" s="18">
        <v>1620</v>
      </c>
      <c r="M8" s="13">
        <v>5759</v>
      </c>
      <c r="N8" s="79">
        <v>1123394</v>
      </c>
      <c r="O8" s="19">
        <v>0</v>
      </c>
      <c r="P8" s="18">
        <v>0</v>
      </c>
      <c r="Q8" s="13">
        <v>8520</v>
      </c>
      <c r="R8" s="14">
        <v>1915878</v>
      </c>
      <c r="S8" s="19">
        <v>33410</v>
      </c>
      <c r="T8" s="18">
        <v>3910028</v>
      </c>
      <c r="U8" s="13">
        <v>1353</v>
      </c>
      <c r="V8" s="14">
        <v>117720</v>
      </c>
      <c r="W8" s="13">
        <v>45</v>
      </c>
      <c r="X8" s="18">
        <v>7326</v>
      </c>
      <c r="Y8" s="13">
        <f t="shared" si="1"/>
        <v>49395</v>
      </c>
      <c r="Z8" s="14">
        <f t="shared" si="0"/>
        <v>7126990</v>
      </c>
    </row>
    <row r="9" spans="1:26" ht="18.95" customHeight="1" x14ac:dyDescent="0.15">
      <c r="A9" s="7" t="s">
        <v>27</v>
      </c>
      <c r="B9" s="22"/>
      <c r="C9" s="131"/>
      <c r="D9" s="128" t="s">
        <v>22</v>
      </c>
      <c r="E9" s="23">
        <v>186</v>
      </c>
      <c r="F9" s="24">
        <v>32064</v>
      </c>
      <c r="G9" s="25">
        <v>0</v>
      </c>
      <c r="H9" s="26">
        <v>0</v>
      </c>
      <c r="I9" s="27">
        <v>87</v>
      </c>
      <c r="J9" s="21">
        <v>30467</v>
      </c>
      <c r="K9" s="25">
        <v>1</v>
      </c>
      <c r="L9" s="26">
        <v>20</v>
      </c>
      <c r="M9" s="27">
        <v>6166</v>
      </c>
      <c r="N9" s="80">
        <v>1006413</v>
      </c>
      <c r="O9" s="25">
        <v>0</v>
      </c>
      <c r="P9" s="26">
        <v>0</v>
      </c>
      <c r="Q9" s="27">
        <v>8209</v>
      </c>
      <c r="R9" s="21">
        <v>1875514</v>
      </c>
      <c r="S9" s="25">
        <v>33237</v>
      </c>
      <c r="T9" s="26">
        <v>3858270</v>
      </c>
      <c r="U9" s="27">
        <v>807</v>
      </c>
      <c r="V9" s="21">
        <v>70310</v>
      </c>
      <c r="W9" s="27">
        <v>41</v>
      </c>
      <c r="X9" s="26">
        <v>7246</v>
      </c>
      <c r="Y9" s="20">
        <f t="shared" si="1"/>
        <v>48734</v>
      </c>
      <c r="Z9" s="21">
        <f t="shared" si="0"/>
        <v>6880304</v>
      </c>
    </row>
    <row r="10" spans="1:26" ht="18.95" customHeight="1" thickBot="1" x14ac:dyDescent="0.2">
      <c r="A10" s="7"/>
      <c r="B10" s="22"/>
      <c r="C10" s="132"/>
      <c r="D10" s="28" t="s">
        <v>24</v>
      </c>
      <c r="E10" s="35">
        <v>155</v>
      </c>
      <c r="F10" s="36">
        <v>24240</v>
      </c>
      <c r="G10" s="29">
        <v>0</v>
      </c>
      <c r="H10" s="30">
        <v>0</v>
      </c>
      <c r="I10" s="37">
        <v>158</v>
      </c>
      <c r="J10" s="38">
        <v>47082</v>
      </c>
      <c r="K10" s="81">
        <v>1108</v>
      </c>
      <c r="L10" s="30">
        <v>14068</v>
      </c>
      <c r="M10" s="35">
        <v>8634</v>
      </c>
      <c r="N10" s="36">
        <v>1796929</v>
      </c>
      <c r="O10" s="29">
        <v>0</v>
      </c>
      <c r="P10" s="30">
        <v>0</v>
      </c>
      <c r="Q10" s="35">
        <v>12461</v>
      </c>
      <c r="R10" s="36">
        <v>1496033</v>
      </c>
      <c r="S10" s="29">
        <v>3624</v>
      </c>
      <c r="T10" s="30">
        <v>611796</v>
      </c>
      <c r="U10" s="35">
        <v>2196</v>
      </c>
      <c r="V10" s="36">
        <v>162280</v>
      </c>
      <c r="W10" s="35">
        <v>15</v>
      </c>
      <c r="X10" s="30">
        <v>100</v>
      </c>
      <c r="Y10" s="37">
        <f t="shared" si="1"/>
        <v>28351</v>
      </c>
      <c r="Z10" s="36">
        <f t="shared" si="0"/>
        <v>4152528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</v>
      </c>
      <c r="J11" s="14">
        <v>2869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3099</v>
      </c>
      <c r="R11" s="14">
        <v>760388</v>
      </c>
      <c r="S11" s="19">
        <v>0</v>
      </c>
      <c r="T11" s="18">
        <v>0</v>
      </c>
      <c r="U11" s="13">
        <v>7</v>
      </c>
      <c r="V11" s="14">
        <v>840</v>
      </c>
      <c r="W11" s="13">
        <v>0</v>
      </c>
      <c r="X11" s="18">
        <v>0</v>
      </c>
      <c r="Y11" s="13">
        <f t="shared" si="1"/>
        <v>3200</v>
      </c>
      <c r="Z11" s="14">
        <f t="shared" si="0"/>
        <v>854097</v>
      </c>
    </row>
    <row r="12" spans="1:26" ht="18.95" customHeight="1" x14ac:dyDescent="0.15">
      <c r="A12" s="7"/>
      <c r="B12" s="7"/>
      <c r="C12" s="131"/>
      <c r="D12" s="129" t="s">
        <v>22</v>
      </c>
      <c r="E12" s="23">
        <v>0</v>
      </c>
      <c r="F12" s="24">
        <v>0</v>
      </c>
      <c r="G12" s="25">
        <v>75</v>
      </c>
      <c r="H12" s="26">
        <v>75000</v>
      </c>
      <c r="I12" s="27">
        <v>77</v>
      </c>
      <c r="J12" s="21">
        <v>9556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3803</v>
      </c>
      <c r="R12" s="21">
        <v>983457</v>
      </c>
      <c r="S12" s="25">
        <v>0</v>
      </c>
      <c r="T12" s="26">
        <v>0</v>
      </c>
      <c r="U12" s="27">
        <v>3</v>
      </c>
      <c r="V12" s="21">
        <v>680</v>
      </c>
      <c r="W12" s="27">
        <v>31</v>
      </c>
      <c r="X12" s="26">
        <v>23200</v>
      </c>
      <c r="Y12" s="20">
        <f t="shared" si="1"/>
        <v>4004</v>
      </c>
      <c r="Z12" s="21">
        <f t="shared" si="0"/>
        <v>1106893</v>
      </c>
    </row>
    <row r="13" spans="1:26" ht="18.95" customHeight="1" thickBot="1" x14ac:dyDescent="0.2">
      <c r="A13" s="7"/>
      <c r="B13" s="7"/>
      <c r="C13" s="132"/>
      <c r="D13" s="40" t="s">
        <v>24</v>
      </c>
      <c r="E13" s="35">
        <v>0</v>
      </c>
      <c r="F13" s="36">
        <v>0</v>
      </c>
      <c r="G13" s="29">
        <v>195</v>
      </c>
      <c r="H13" s="30">
        <v>195000</v>
      </c>
      <c r="I13" s="37">
        <v>49</v>
      </c>
      <c r="J13" s="38">
        <v>34787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6610</v>
      </c>
      <c r="R13" s="36">
        <v>1805736</v>
      </c>
      <c r="S13" s="29">
        <v>0</v>
      </c>
      <c r="T13" s="30">
        <v>0</v>
      </c>
      <c r="U13" s="35">
        <v>45</v>
      </c>
      <c r="V13" s="36">
        <v>4026</v>
      </c>
      <c r="W13" s="35">
        <v>0</v>
      </c>
      <c r="X13" s="30">
        <v>0</v>
      </c>
      <c r="Y13" s="37">
        <f t="shared" si="1"/>
        <v>6918.1</v>
      </c>
      <c r="Z13" s="36">
        <f t="shared" si="0"/>
        <v>2058549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2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560</v>
      </c>
      <c r="N14" s="79">
        <v>115852</v>
      </c>
      <c r="O14" s="19">
        <v>0</v>
      </c>
      <c r="P14" s="18">
        <v>0</v>
      </c>
      <c r="Q14" s="13">
        <v>0</v>
      </c>
      <c r="R14" s="14">
        <v>0</v>
      </c>
      <c r="S14" s="19">
        <v>0</v>
      </c>
      <c r="T14" s="18">
        <v>0</v>
      </c>
      <c r="U14" s="13">
        <v>0</v>
      </c>
      <c r="V14" s="14">
        <v>0</v>
      </c>
      <c r="W14" s="13">
        <v>0</v>
      </c>
      <c r="X14" s="18">
        <v>0</v>
      </c>
      <c r="Y14" s="13">
        <f t="shared" si="1"/>
        <v>560</v>
      </c>
      <c r="Z14" s="14">
        <f t="shared" si="0"/>
        <v>115852</v>
      </c>
    </row>
    <row r="15" spans="1:26" ht="18.95" customHeight="1" x14ac:dyDescent="0.15">
      <c r="A15" s="7"/>
      <c r="B15" s="22"/>
      <c r="C15" s="131"/>
      <c r="D15" s="128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1515</v>
      </c>
      <c r="N15" s="80">
        <v>142485</v>
      </c>
      <c r="O15" s="25">
        <v>0</v>
      </c>
      <c r="P15" s="26">
        <v>0</v>
      </c>
      <c r="Q15" s="27">
        <v>0</v>
      </c>
      <c r="R15" s="21">
        <v>0</v>
      </c>
      <c r="S15" s="25">
        <v>0</v>
      </c>
      <c r="T15" s="26">
        <v>0</v>
      </c>
      <c r="U15" s="27">
        <v>0</v>
      </c>
      <c r="V15" s="21">
        <v>0</v>
      </c>
      <c r="W15" s="27">
        <v>0</v>
      </c>
      <c r="X15" s="26">
        <v>0</v>
      </c>
      <c r="Y15" s="27">
        <f t="shared" si="1"/>
        <v>1515</v>
      </c>
      <c r="Z15" s="24">
        <f t="shared" si="0"/>
        <v>142485</v>
      </c>
    </row>
    <row r="16" spans="1:26" ht="18.95" customHeight="1" thickBot="1" x14ac:dyDescent="0.2">
      <c r="A16" s="7" t="s">
        <v>34</v>
      </c>
      <c r="B16" s="22"/>
      <c r="C16" s="132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1848</v>
      </c>
      <c r="N16" s="36">
        <v>319833</v>
      </c>
      <c r="O16" s="29">
        <v>0</v>
      </c>
      <c r="P16" s="30">
        <v>0</v>
      </c>
      <c r="Q16" s="35">
        <v>0</v>
      </c>
      <c r="R16" s="36">
        <v>0</v>
      </c>
      <c r="S16" s="29">
        <v>0</v>
      </c>
      <c r="T16" s="30">
        <v>0</v>
      </c>
      <c r="U16" s="35">
        <v>0</v>
      </c>
      <c r="V16" s="36">
        <v>0</v>
      </c>
      <c r="W16" s="35">
        <v>0</v>
      </c>
      <c r="X16" s="30">
        <v>0</v>
      </c>
      <c r="Y16" s="35">
        <f t="shared" si="1"/>
        <v>1848</v>
      </c>
      <c r="Z16" s="36">
        <f t="shared" si="0"/>
        <v>319833</v>
      </c>
    </row>
    <row r="17" spans="1:28" ht="18.95" customHeight="1" x14ac:dyDescent="0.15">
      <c r="A17" s="7"/>
      <c r="B17" s="22"/>
      <c r="C17" s="2" t="s">
        <v>35</v>
      </c>
      <c r="D17" s="125" t="s">
        <v>21</v>
      </c>
      <c r="E17" s="13">
        <v>97</v>
      </c>
      <c r="F17" s="14">
        <v>23835</v>
      </c>
      <c r="G17" s="19">
        <v>908</v>
      </c>
      <c r="H17" s="18">
        <v>267721</v>
      </c>
      <c r="I17" s="13">
        <v>1297</v>
      </c>
      <c r="J17" s="14">
        <v>158467</v>
      </c>
      <c r="K17" s="19">
        <v>113</v>
      </c>
      <c r="L17" s="18">
        <v>88230</v>
      </c>
      <c r="M17" s="13">
        <v>1417</v>
      </c>
      <c r="N17" s="79">
        <v>578166</v>
      </c>
      <c r="O17" s="19">
        <v>3867</v>
      </c>
      <c r="P17" s="18">
        <v>1539168</v>
      </c>
      <c r="Q17" s="13">
        <v>4802</v>
      </c>
      <c r="R17" s="14">
        <v>1089672</v>
      </c>
      <c r="S17" s="19">
        <v>285</v>
      </c>
      <c r="T17" s="18">
        <v>62675</v>
      </c>
      <c r="U17" s="13">
        <v>7</v>
      </c>
      <c r="V17" s="14">
        <v>1540</v>
      </c>
      <c r="W17" s="13">
        <v>8356</v>
      </c>
      <c r="X17" s="18">
        <v>1852070</v>
      </c>
      <c r="Y17" s="41">
        <f t="shared" si="1"/>
        <v>21149</v>
      </c>
      <c r="Z17" s="42">
        <f t="shared" si="0"/>
        <v>5661544</v>
      </c>
    </row>
    <row r="18" spans="1:28" ht="18.95" customHeight="1" x14ac:dyDescent="0.15">
      <c r="A18" s="7" t="s">
        <v>36</v>
      </c>
      <c r="B18" s="22"/>
      <c r="C18" s="131"/>
      <c r="D18" s="128" t="s">
        <v>22</v>
      </c>
      <c r="E18" s="27">
        <v>66</v>
      </c>
      <c r="F18" s="21">
        <v>16433</v>
      </c>
      <c r="G18" s="25">
        <v>794</v>
      </c>
      <c r="H18" s="26">
        <v>231205</v>
      </c>
      <c r="I18" s="27">
        <v>1264</v>
      </c>
      <c r="J18" s="21">
        <v>165256</v>
      </c>
      <c r="K18" s="25">
        <v>107</v>
      </c>
      <c r="L18" s="26">
        <v>85455</v>
      </c>
      <c r="M18" s="27">
        <v>1221</v>
      </c>
      <c r="N18" s="21">
        <v>484194</v>
      </c>
      <c r="O18" s="25">
        <v>3937</v>
      </c>
      <c r="P18" s="26">
        <v>1556432</v>
      </c>
      <c r="Q18" s="27">
        <v>4768</v>
      </c>
      <c r="R18" s="21">
        <v>1087283</v>
      </c>
      <c r="S18" s="25">
        <v>237</v>
      </c>
      <c r="T18" s="26">
        <v>56258</v>
      </c>
      <c r="U18" s="27">
        <v>8</v>
      </c>
      <c r="V18" s="21">
        <v>1760</v>
      </c>
      <c r="W18" s="27">
        <v>8963</v>
      </c>
      <c r="X18" s="26">
        <v>1848135</v>
      </c>
      <c r="Y18" s="23">
        <f t="shared" si="1"/>
        <v>21365</v>
      </c>
      <c r="Z18" s="24">
        <f t="shared" si="0"/>
        <v>5532411</v>
      </c>
    </row>
    <row r="19" spans="1:28" ht="18.95" customHeight="1" thickBot="1" x14ac:dyDescent="0.2">
      <c r="A19" s="7"/>
      <c r="B19" s="22"/>
      <c r="C19" s="132"/>
      <c r="D19" s="43" t="s">
        <v>24</v>
      </c>
      <c r="E19" s="23">
        <v>621</v>
      </c>
      <c r="F19" s="24">
        <v>147815</v>
      </c>
      <c r="G19" s="33">
        <v>828</v>
      </c>
      <c r="H19" s="34">
        <v>242986</v>
      </c>
      <c r="I19" s="23">
        <v>389</v>
      </c>
      <c r="J19" s="24">
        <v>161237</v>
      </c>
      <c r="K19" s="82">
        <v>158</v>
      </c>
      <c r="L19" s="34">
        <v>124150</v>
      </c>
      <c r="M19" s="23">
        <v>2044</v>
      </c>
      <c r="N19" s="24">
        <v>665386</v>
      </c>
      <c r="O19" s="33">
        <v>1723</v>
      </c>
      <c r="P19" s="34">
        <v>699361</v>
      </c>
      <c r="Q19" s="23">
        <v>7864</v>
      </c>
      <c r="R19" s="24">
        <v>2035016</v>
      </c>
      <c r="S19" s="33">
        <v>138</v>
      </c>
      <c r="T19" s="34">
        <v>35083</v>
      </c>
      <c r="U19" s="23">
        <v>71</v>
      </c>
      <c r="V19" s="24">
        <v>15620</v>
      </c>
      <c r="W19" s="23">
        <v>6564</v>
      </c>
      <c r="X19" s="34">
        <v>1610362</v>
      </c>
      <c r="Y19" s="35">
        <f t="shared" si="1"/>
        <v>20400</v>
      </c>
      <c r="Z19" s="36">
        <f t="shared" si="0"/>
        <v>5737016</v>
      </c>
    </row>
    <row r="20" spans="1:28" ht="18.95" customHeight="1" x14ac:dyDescent="0.15">
      <c r="A20" s="7"/>
      <c r="B20" s="22"/>
      <c r="C20" s="2" t="s">
        <v>17</v>
      </c>
      <c r="D20" s="125" t="s">
        <v>21</v>
      </c>
      <c r="E20" s="13">
        <f>+E5+E8+E11+E14+E17</f>
        <v>1734</v>
      </c>
      <c r="F20" s="14">
        <f t="shared" ref="F20:X20" si="2">+F5+F8+F11+F14+F17</f>
        <v>239031</v>
      </c>
      <c r="G20" s="19">
        <f t="shared" si="2"/>
        <v>1037</v>
      </c>
      <c r="H20" s="18">
        <f t="shared" si="2"/>
        <v>352921</v>
      </c>
      <c r="I20" s="13">
        <f t="shared" si="2"/>
        <v>2934</v>
      </c>
      <c r="J20" s="14">
        <f t="shared" si="2"/>
        <v>5848721</v>
      </c>
      <c r="K20" s="19">
        <f t="shared" si="2"/>
        <v>1692</v>
      </c>
      <c r="L20" s="18">
        <f t="shared" si="2"/>
        <v>3436378</v>
      </c>
      <c r="M20" s="13">
        <f t="shared" si="2"/>
        <v>8675</v>
      </c>
      <c r="N20" s="14">
        <f t="shared" si="2"/>
        <v>2095663</v>
      </c>
      <c r="O20" s="19">
        <f t="shared" si="2"/>
        <v>4994</v>
      </c>
      <c r="P20" s="18">
        <f t="shared" si="2"/>
        <v>1614810</v>
      </c>
      <c r="Q20" s="13">
        <f t="shared" si="2"/>
        <v>29495</v>
      </c>
      <c r="R20" s="14">
        <f t="shared" si="2"/>
        <v>5886224</v>
      </c>
      <c r="S20" s="19">
        <f t="shared" si="2"/>
        <v>48976</v>
      </c>
      <c r="T20" s="18">
        <f t="shared" si="2"/>
        <v>10337793</v>
      </c>
      <c r="U20" s="13">
        <f t="shared" si="2"/>
        <v>4984</v>
      </c>
      <c r="V20" s="14">
        <f t="shared" si="2"/>
        <v>1531048</v>
      </c>
      <c r="W20" s="13">
        <f t="shared" si="2"/>
        <v>8839</v>
      </c>
      <c r="X20" s="18">
        <f t="shared" si="2"/>
        <v>1892756</v>
      </c>
      <c r="Y20" s="31">
        <f t="shared" si="1"/>
        <v>113360</v>
      </c>
      <c r="Z20" s="32">
        <f t="shared" si="0"/>
        <v>33235345</v>
      </c>
      <c r="AA20" s="3"/>
      <c r="AB20" s="3"/>
    </row>
    <row r="21" spans="1:28" ht="18.95" customHeight="1" x14ac:dyDescent="0.15">
      <c r="A21" s="7" t="s">
        <v>37</v>
      </c>
      <c r="B21" s="22"/>
      <c r="C21" s="131"/>
      <c r="D21" s="128" t="s">
        <v>22</v>
      </c>
      <c r="E21" s="27">
        <f t="shared" ref="E21:X22" si="3">+E6+E9+E12+E15+E18</f>
        <v>995</v>
      </c>
      <c r="F21" s="21">
        <f t="shared" si="3"/>
        <v>91440</v>
      </c>
      <c r="G21" s="25">
        <f t="shared" si="3"/>
        <v>923</v>
      </c>
      <c r="H21" s="26">
        <f t="shared" si="3"/>
        <v>316405</v>
      </c>
      <c r="I21" s="27">
        <f t="shared" si="3"/>
        <v>3224</v>
      </c>
      <c r="J21" s="21">
        <f t="shared" si="3"/>
        <v>5874108</v>
      </c>
      <c r="K21" s="25">
        <f t="shared" si="3"/>
        <v>811</v>
      </c>
      <c r="L21" s="26">
        <f t="shared" si="3"/>
        <v>1971094</v>
      </c>
      <c r="M21" s="27">
        <f t="shared" si="3"/>
        <v>9857</v>
      </c>
      <c r="N21" s="21">
        <f t="shared" si="3"/>
        <v>1929725</v>
      </c>
      <c r="O21" s="25">
        <f t="shared" si="3"/>
        <v>5091</v>
      </c>
      <c r="P21" s="26">
        <f t="shared" si="3"/>
        <v>1630821</v>
      </c>
      <c r="Q21" s="27">
        <f t="shared" si="3"/>
        <v>30743</v>
      </c>
      <c r="R21" s="21">
        <f t="shared" si="3"/>
        <v>6127578</v>
      </c>
      <c r="S21" s="25">
        <f t="shared" si="3"/>
        <v>48697</v>
      </c>
      <c r="T21" s="26">
        <f t="shared" si="3"/>
        <v>10254929</v>
      </c>
      <c r="U21" s="27">
        <f t="shared" si="3"/>
        <v>4316</v>
      </c>
      <c r="V21" s="21">
        <f t="shared" si="3"/>
        <v>1674858</v>
      </c>
      <c r="W21" s="27">
        <f t="shared" si="3"/>
        <v>9372</v>
      </c>
      <c r="X21" s="26">
        <f t="shared" si="3"/>
        <v>1925560</v>
      </c>
      <c r="Y21" s="23">
        <f t="shared" si="1"/>
        <v>114029</v>
      </c>
      <c r="Z21" s="24">
        <f t="shared" si="0"/>
        <v>31796518</v>
      </c>
      <c r="AA21" s="3"/>
      <c r="AB21" s="3"/>
    </row>
    <row r="22" spans="1:28" ht="18.95" customHeight="1" thickBot="1" x14ac:dyDescent="0.2">
      <c r="A22" s="7"/>
      <c r="B22" s="22"/>
      <c r="C22" s="132"/>
      <c r="D22" s="43" t="s">
        <v>24</v>
      </c>
      <c r="E22" s="23">
        <f t="shared" si="3"/>
        <v>3153</v>
      </c>
      <c r="F22" s="24">
        <f t="shared" si="3"/>
        <v>623608</v>
      </c>
      <c r="G22" s="33">
        <f t="shared" si="3"/>
        <v>1179</v>
      </c>
      <c r="H22" s="34">
        <f t="shared" si="3"/>
        <v>513224</v>
      </c>
      <c r="I22" s="23">
        <f t="shared" si="3"/>
        <v>1849</v>
      </c>
      <c r="J22" s="24">
        <f t="shared" si="3"/>
        <v>1783704</v>
      </c>
      <c r="K22" s="33">
        <f t="shared" si="3"/>
        <v>3680</v>
      </c>
      <c r="L22" s="34">
        <f t="shared" si="3"/>
        <v>4994311</v>
      </c>
      <c r="M22" s="23">
        <f t="shared" si="3"/>
        <v>13642.1</v>
      </c>
      <c r="N22" s="24">
        <f t="shared" si="3"/>
        <v>3043285</v>
      </c>
      <c r="O22" s="33">
        <f t="shared" si="3"/>
        <v>4439</v>
      </c>
      <c r="P22" s="34">
        <f t="shared" si="3"/>
        <v>1248308</v>
      </c>
      <c r="Q22" s="23">
        <f t="shared" si="3"/>
        <v>58185</v>
      </c>
      <c r="R22" s="24">
        <f t="shared" si="3"/>
        <v>10166948</v>
      </c>
      <c r="S22" s="33">
        <f t="shared" si="3"/>
        <v>28648</v>
      </c>
      <c r="T22" s="34">
        <f t="shared" si="3"/>
        <v>2651615</v>
      </c>
      <c r="U22" s="23">
        <f t="shared" si="3"/>
        <v>4305</v>
      </c>
      <c r="V22" s="24">
        <f t="shared" si="3"/>
        <v>977801</v>
      </c>
      <c r="W22" s="23">
        <f t="shared" si="3"/>
        <v>7828</v>
      </c>
      <c r="X22" s="34">
        <f t="shared" si="3"/>
        <v>1869869</v>
      </c>
      <c r="Y22" s="23">
        <f t="shared" si="1"/>
        <v>126908.1</v>
      </c>
      <c r="Z22" s="24">
        <f t="shared" si="0"/>
        <v>27872673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217">
        <f>(E20+E21)/(E22+E41)*100</f>
        <v>42.774294670846395</v>
      </c>
      <c r="F23" s="218"/>
      <c r="G23" s="217">
        <f>(G20+G21)/(G22+G41)*100</f>
        <v>89.538602101416174</v>
      </c>
      <c r="H23" s="218"/>
      <c r="I23" s="217">
        <f>(I20+I21)/(I22+I41)*100</f>
        <v>150.45199120449547</v>
      </c>
      <c r="J23" s="218"/>
      <c r="K23" s="217">
        <f>(K20+K21)/(K22+K41)*100</f>
        <v>53.758591065292094</v>
      </c>
      <c r="L23" s="218"/>
      <c r="M23" s="217">
        <f>(M20+M21)/(M22+M41)*100</f>
        <v>70.194044945096991</v>
      </c>
      <c r="N23" s="218"/>
      <c r="O23" s="217">
        <f>(O20+O21)/(O22+O41)*100</f>
        <v>124.30666831011956</v>
      </c>
      <c r="P23" s="218"/>
      <c r="Q23" s="217">
        <f>(Q20+Q21)/(Q22+Q41)*100</f>
        <v>52.433302868085477</v>
      </c>
      <c r="R23" s="218"/>
      <c r="S23" s="217">
        <f>(S20+S21)/(S22+S41)*100</f>
        <v>178.10214985138856</v>
      </c>
      <c r="T23" s="218"/>
      <c r="U23" s="217">
        <f>(U20+U21)/(U22+U41)*100</f>
        <v>87.976539589442808</v>
      </c>
      <c r="V23" s="218"/>
      <c r="W23" s="217">
        <f>(W20+W21)/(W22+W41)*100</f>
        <v>108.45691144065273</v>
      </c>
      <c r="X23" s="218"/>
      <c r="Y23" s="217">
        <f>(Y20+Y21)/(Y22+Y41)*100</f>
        <v>87.920207585244</v>
      </c>
      <c r="Z23" s="21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219">
        <f>+F22/E22*1000</f>
        <v>197782.42943228671</v>
      </c>
      <c r="F24" s="220"/>
      <c r="G24" s="213">
        <f t="shared" ref="G24" si="4">+H22/G22*1000</f>
        <v>435304.49533502967</v>
      </c>
      <c r="H24" s="214"/>
      <c r="I24" s="215">
        <f t="shared" ref="I24" si="5">+J22/I22*1000</f>
        <v>964685.77609518659</v>
      </c>
      <c r="J24" s="216"/>
      <c r="K24" s="213">
        <f t="shared" ref="K24" si="6">+L22/K22*1000</f>
        <v>1357149.7282608696</v>
      </c>
      <c r="L24" s="214"/>
      <c r="M24" s="215">
        <f t="shared" ref="M24" si="7">+N22/M22*1000</f>
        <v>223080.3908489162</v>
      </c>
      <c r="N24" s="216"/>
      <c r="O24" s="213">
        <f t="shared" ref="O24" si="8">+P22/O22*1000</f>
        <v>281213.78688893898</v>
      </c>
      <c r="P24" s="214"/>
      <c r="Q24" s="215">
        <f t="shared" ref="Q24" si="9">+R22/Q22*1000</f>
        <v>174734.86293718312</v>
      </c>
      <c r="R24" s="216"/>
      <c r="S24" s="213">
        <f t="shared" ref="S24" si="10">+T22/S22*1000</f>
        <v>92558.468304942755</v>
      </c>
      <c r="T24" s="214"/>
      <c r="U24" s="215">
        <f t="shared" ref="U24" si="11">+V22/U22*1000</f>
        <v>227131.47502903602</v>
      </c>
      <c r="V24" s="216"/>
      <c r="W24" s="213">
        <f t="shared" ref="W24" si="12">+X22/W22*1000</f>
        <v>238869.31527848748</v>
      </c>
      <c r="X24" s="214"/>
      <c r="Y24" s="215">
        <f t="shared" ref="Y24" si="13">+Z22/Y22*1000</f>
        <v>219628.79437955495</v>
      </c>
      <c r="Z24" s="216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2.4844749862301936</v>
      </c>
      <c r="F25" s="49"/>
      <c r="G25" s="50">
        <f>G22/Y22*100</f>
        <v>0.92901871511747469</v>
      </c>
      <c r="H25" s="51"/>
      <c r="I25" s="48">
        <f>I22/Y22*100</f>
        <v>1.456959800044284</v>
      </c>
      <c r="J25" s="49"/>
      <c r="K25" s="50">
        <f>K22/Y22*100</f>
        <v>2.8997361082547131</v>
      </c>
      <c r="L25" s="51"/>
      <c r="M25" s="48">
        <f>M22/Y22*100</f>
        <v>10.749589663701528</v>
      </c>
      <c r="N25" s="49"/>
      <c r="O25" s="50">
        <f>O22/Y22*100</f>
        <v>3.4978066805822481</v>
      </c>
      <c r="P25" s="51"/>
      <c r="Q25" s="48">
        <f>Q22/Y22*100</f>
        <v>45.848137352934913</v>
      </c>
      <c r="R25" s="49"/>
      <c r="S25" s="50">
        <f>S22/Y22*100</f>
        <v>22.573815225348103</v>
      </c>
      <c r="T25" s="51"/>
      <c r="U25" s="48">
        <f>U22/Y22*100</f>
        <v>3.3922184635968864</v>
      </c>
      <c r="V25" s="49"/>
      <c r="W25" s="50">
        <f>W22/Y22*100</f>
        <v>6.1682430041896454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134"/>
      <c r="E26" s="52"/>
      <c r="F26" s="134"/>
      <c r="G26" s="52"/>
      <c r="H26" s="134"/>
      <c r="I26" s="52"/>
      <c r="J26" s="134"/>
      <c r="K26" s="52"/>
      <c r="L26" s="134"/>
      <c r="M26" s="52"/>
      <c r="N26" s="134"/>
      <c r="O26" s="52"/>
      <c r="P26" s="134"/>
      <c r="Q26" s="52"/>
      <c r="R26" s="134"/>
      <c r="S26" s="52"/>
      <c r="T26" s="134"/>
      <c r="U26" s="52"/>
      <c r="V26" s="134"/>
      <c r="W26" s="52"/>
      <c r="X26" s="134"/>
      <c r="Y26" s="52"/>
      <c r="Z26" s="53"/>
    </row>
    <row r="27" spans="1:28" ht="18.95" customHeight="1" x14ac:dyDescent="0.15">
      <c r="A27" s="22"/>
      <c r="B27" s="210" t="s">
        <v>42</v>
      </c>
      <c r="C27" s="4" t="s">
        <v>43</v>
      </c>
      <c r="D27" s="54" t="s">
        <v>21</v>
      </c>
      <c r="E27" s="13">
        <v>1261</v>
      </c>
      <c r="F27" s="14">
        <v>97704</v>
      </c>
      <c r="G27" s="19">
        <v>801</v>
      </c>
      <c r="H27" s="18">
        <v>298476</v>
      </c>
      <c r="I27" s="13">
        <v>2024</v>
      </c>
      <c r="J27" s="14">
        <v>954210</v>
      </c>
      <c r="K27" s="19">
        <v>420</v>
      </c>
      <c r="L27" s="18">
        <v>105468</v>
      </c>
      <c r="M27" s="13">
        <v>5651</v>
      </c>
      <c r="N27" s="14">
        <v>1234544</v>
      </c>
      <c r="O27" s="19">
        <v>5021</v>
      </c>
      <c r="P27" s="18">
        <v>1716694</v>
      </c>
      <c r="Q27" s="13">
        <v>27656</v>
      </c>
      <c r="R27" s="14">
        <v>572811</v>
      </c>
      <c r="S27" s="19">
        <v>36036</v>
      </c>
      <c r="T27" s="18">
        <v>9423920</v>
      </c>
      <c r="U27" s="13">
        <v>3380</v>
      </c>
      <c r="V27" s="14">
        <v>1107446</v>
      </c>
      <c r="W27" s="19">
        <v>10416</v>
      </c>
      <c r="X27" s="18">
        <v>1561271</v>
      </c>
      <c r="Y27" s="55">
        <v>92666</v>
      </c>
      <c r="Z27" s="56">
        <v>22372544</v>
      </c>
    </row>
    <row r="28" spans="1:28" ht="18.95" customHeight="1" x14ac:dyDescent="0.15">
      <c r="A28" s="22"/>
      <c r="B28" s="211"/>
      <c r="C28" s="7"/>
      <c r="D28" s="57" t="s">
        <v>22</v>
      </c>
      <c r="E28" s="27">
        <v>1277</v>
      </c>
      <c r="F28" s="21">
        <v>122649</v>
      </c>
      <c r="G28" s="25">
        <v>803</v>
      </c>
      <c r="H28" s="26">
        <v>312945</v>
      </c>
      <c r="I28" s="27">
        <v>2057</v>
      </c>
      <c r="J28" s="21">
        <v>969506</v>
      </c>
      <c r="K28" s="25">
        <v>174</v>
      </c>
      <c r="L28" s="26">
        <v>69970</v>
      </c>
      <c r="M28" s="27">
        <v>5095</v>
      </c>
      <c r="N28" s="21">
        <v>1154384</v>
      </c>
      <c r="O28" s="25">
        <v>5034</v>
      </c>
      <c r="P28" s="26">
        <v>1672156</v>
      </c>
      <c r="Q28" s="27">
        <v>27523</v>
      </c>
      <c r="R28" s="21">
        <v>6293182</v>
      </c>
      <c r="S28" s="25">
        <v>35576</v>
      </c>
      <c r="T28" s="26">
        <v>9164962</v>
      </c>
      <c r="U28" s="27">
        <v>3558</v>
      </c>
      <c r="V28" s="21">
        <v>1047311</v>
      </c>
      <c r="W28" s="25">
        <v>12545</v>
      </c>
      <c r="X28" s="26">
        <v>1574604</v>
      </c>
      <c r="Y28" s="58">
        <v>93642</v>
      </c>
      <c r="Z28" s="59">
        <v>22381669</v>
      </c>
    </row>
    <row r="29" spans="1:28" ht="18.95" customHeight="1" x14ac:dyDescent="0.15">
      <c r="A29" s="22"/>
      <c r="B29" s="211"/>
      <c r="C29" s="7"/>
      <c r="D29" s="57" t="s">
        <v>24</v>
      </c>
      <c r="E29" s="27">
        <v>1952</v>
      </c>
      <c r="F29" s="21">
        <v>259115</v>
      </c>
      <c r="G29" s="25">
        <v>1441</v>
      </c>
      <c r="H29" s="26">
        <v>505718</v>
      </c>
      <c r="I29" s="27">
        <v>2345</v>
      </c>
      <c r="J29" s="21">
        <v>2336596</v>
      </c>
      <c r="K29" s="25">
        <v>557</v>
      </c>
      <c r="L29" s="26">
        <v>190339</v>
      </c>
      <c r="M29" s="27">
        <v>9195</v>
      </c>
      <c r="N29" s="21">
        <v>2156959</v>
      </c>
      <c r="O29" s="25">
        <v>3744</v>
      </c>
      <c r="P29" s="26">
        <v>1136862</v>
      </c>
      <c r="Q29" s="27">
        <v>62307</v>
      </c>
      <c r="R29" s="21">
        <v>11828677</v>
      </c>
      <c r="S29" s="25">
        <v>25401</v>
      </c>
      <c r="T29" s="26">
        <v>2110769</v>
      </c>
      <c r="U29" s="27">
        <v>7039</v>
      </c>
      <c r="V29" s="21">
        <v>2393708</v>
      </c>
      <c r="W29" s="25">
        <v>21323</v>
      </c>
      <c r="X29" s="26">
        <v>1936539</v>
      </c>
      <c r="Y29" s="58">
        <v>135304</v>
      </c>
      <c r="Z29" s="59">
        <v>24855282</v>
      </c>
    </row>
    <row r="30" spans="1:28" ht="18.95" customHeight="1" thickBot="1" x14ac:dyDescent="0.2">
      <c r="A30" s="22" t="s">
        <v>29</v>
      </c>
      <c r="B30" s="211"/>
      <c r="C30" s="7"/>
      <c r="D30" s="60" t="s">
        <v>44</v>
      </c>
      <c r="E30" s="244">
        <v>64.7</v>
      </c>
      <c r="F30" s="245"/>
      <c r="G30" s="244">
        <v>55.6</v>
      </c>
      <c r="H30" s="245"/>
      <c r="I30" s="244">
        <v>86.4</v>
      </c>
      <c r="J30" s="245"/>
      <c r="K30" s="244">
        <v>68.400000000000006</v>
      </c>
      <c r="L30" s="245"/>
      <c r="M30" s="244">
        <v>60.3</v>
      </c>
      <c r="N30" s="245"/>
      <c r="O30" s="244">
        <v>134</v>
      </c>
      <c r="P30" s="245"/>
      <c r="Q30" s="244">
        <v>44.3</v>
      </c>
      <c r="R30" s="245"/>
      <c r="S30" s="244">
        <v>142.30000000000001</v>
      </c>
      <c r="T30" s="245"/>
      <c r="U30" s="244">
        <v>48.7</v>
      </c>
      <c r="V30" s="245"/>
      <c r="W30" s="244">
        <v>51.3</v>
      </c>
      <c r="X30" s="245"/>
      <c r="Y30" s="244">
        <v>68.599999999999994</v>
      </c>
      <c r="Z30" s="245"/>
    </row>
    <row r="31" spans="1:28" ht="18.95" customHeight="1" x14ac:dyDescent="0.15">
      <c r="A31" s="22"/>
      <c r="B31" s="211"/>
      <c r="C31" s="4" t="s">
        <v>45</v>
      </c>
      <c r="D31" s="125" t="s">
        <v>21</v>
      </c>
      <c r="E31" s="94">
        <f>E20-E27</f>
        <v>473</v>
      </c>
      <c r="F31" s="95">
        <f t="shared" ref="F31:Z33" si="14">F20-F27</f>
        <v>141327</v>
      </c>
      <c r="G31" s="96">
        <f t="shared" si="14"/>
        <v>236</v>
      </c>
      <c r="H31" s="97">
        <f t="shared" si="14"/>
        <v>54445</v>
      </c>
      <c r="I31" s="94">
        <f t="shared" si="14"/>
        <v>910</v>
      </c>
      <c r="J31" s="95">
        <f t="shared" si="14"/>
        <v>4894511</v>
      </c>
      <c r="K31" s="96">
        <f t="shared" si="14"/>
        <v>1272</v>
      </c>
      <c r="L31" s="97">
        <f t="shared" si="14"/>
        <v>3330910</v>
      </c>
      <c r="M31" s="94">
        <f t="shared" si="14"/>
        <v>3024</v>
      </c>
      <c r="N31" s="95">
        <f t="shared" si="14"/>
        <v>861119</v>
      </c>
      <c r="O31" s="96">
        <f t="shared" si="14"/>
        <v>-27</v>
      </c>
      <c r="P31" s="97">
        <f t="shared" si="14"/>
        <v>-101884</v>
      </c>
      <c r="Q31" s="94">
        <f t="shared" si="14"/>
        <v>1839</v>
      </c>
      <c r="R31" s="95">
        <f t="shared" si="14"/>
        <v>5313413</v>
      </c>
      <c r="S31" s="96">
        <f t="shared" si="14"/>
        <v>12940</v>
      </c>
      <c r="T31" s="97">
        <f t="shared" si="14"/>
        <v>913873</v>
      </c>
      <c r="U31" s="94">
        <f t="shared" si="14"/>
        <v>1604</v>
      </c>
      <c r="V31" s="95">
        <f t="shared" si="14"/>
        <v>423602</v>
      </c>
      <c r="W31" s="96">
        <f t="shared" si="14"/>
        <v>-1577</v>
      </c>
      <c r="X31" s="97">
        <f t="shared" si="14"/>
        <v>331485</v>
      </c>
      <c r="Y31" s="94">
        <f t="shared" si="14"/>
        <v>20694</v>
      </c>
      <c r="Z31" s="95">
        <f t="shared" si="14"/>
        <v>10862801</v>
      </c>
    </row>
    <row r="32" spans="1:28" ht="18.95" customHeight="1" x14ac:dyDescent="0.15">
      <c r="A32" s="22" t="s">
        <v>46</v>
      </c>
      <c r="B32" s="211"/>
      <c r="C32" s="7"/>
      <c r="D32" s="128" t="s">
        <v>22</v>
      </c>
      <c r="E32" s="98">
        <f t="shared" ref="E32:T33" si="15">E21-E28</f>
        <v>-282</v>
      </c>
      <c r="F32" s="99">
        <f t="shared" si="15"/>
        <v>-31209</v>
      </c>
      <c r="G32" s="100">
        <f t="shared" si="15"/>
        <v>120</v>
      </c>
      <c r="H32" s="101">
        <f t="shared" si="15"/>
        <v>3460</v>
      </c>
      <c r="I32" s="98">
        <f t="shared" si="15"/>
        <v>1167</v>
      </c>
      <c r="J32" s="99">
        <f t="shared" si="15"/>
        <v>4904602</v>
      </c>
      <c r="K32" s="100">
        <f t="shared" si="15"/>
        <v>637</v>
      </c>
      <c r="L32" s="101">
        <f t="shared" si="15"/>
        <v>1901124</v>
      </c>
      <c r="M32" s="98">
        <f t="shared" si="15"/>
        <v>4762</v>
      </c>
      <c r="N32" s="99">
        <f t="shared" si="15"/>
        <v>775341</v>
      </c>
      <c r="O32" s="100">
        <f t="shared" si="15"/>
        <v>57</v>
      </c>
      <c r="P32" s="101">
        <f t="shared" si="15"/>
        <v>-41335</v>
      </c>
      <c r="Q32" s="98">
        <f t="shared" si="15"/>
        <v>3220</v>
      </c>
      <c r="R32" s="99">
        <f t="shared" si="15"/>
        <v>-165604</v>
      </c>
      <c r="S32" s="100">
        <f t="shared" si="15"/>
        <v>13121</v>
      </c>
      <c r="T32" s="101">
        <f t="shared" si="15"/>
        <v>1089967</v>
      </c>
      <c r="U32" s="98">
        <f t="shared" si="14"/>
        <v>758</v>
      </c>
      <c r="V32" s="99">
        <f t="shared" si="14"/>
        <v>627547</v>
      </c>
      <c r="W32" s="100">
        <f t="shared" si="14"/>
        <v>-3173</v>
      </c>
      <c r="X32" s="101">
        <f t="shared" si="14"/>
        <v>350956</v>
      </c>
      <c r="Y32" s="98">
        <f t="shared" si="14"/>
        <v>20387</v>
      </c>
      <c r="Z32" s="99">
        <f t="shared" si="14"/>
        <v>9414849</v>
      </c>
    </row>
    <row r="33" spans="1:38" ht="18.95" customHeight="1" x14ac:dyDescent="0.15">
      <c r="A33" s="22"/>
      <c r="B33" s="211"/>
      <c r="C33" s="7"/>
      <c r="D33" s="128" t="s">
        <v>24</v>
      </c>
      <c r="E33" s="98">
        <f t="shared" si="15"/>
        <v>1201</v>
      </c>
      <c r="F33" s="99">
        <f t="shared" si="14"/>
        <v>364493</v>
      </c>
      <c r="G33" s="100">
        <f t="shared" si="14"/>
        <v>-262</v>
      </c>
      <c r="H33" s="101">
        <f t="shared" si="14"/>
        <v>7506</v>
      </c>
      <c r="I33" s="98">
        <f t="shared" si="14"/>
        <v>-496</v>
      </c>
      <c r="J33" s="99">
        <f t="shared" si="14"/>
        <v>-552892</v>
      </c>
      <c r="K33" s="100">
        <f t="shared" si="14"/>
        <v>3123</v>
      </c>
      <c r="L33" s="101">
        <f t="shared" si="14"/>
        <v>4803972</v>
      </c>
      <c r="M33" s="98">
        <f t="shared" si="14"/>
        <v>4447.1000000000004</v>
      </c>
      <c r="N33" s="99">
        <f t="shared" si="14"/>
        <v>886326</v>
      </c>
      <c r="O33" s="100">
        <f t="shared" si="14"/>
        <v>695</v>
      </c>
      <c r="P33" s="101">
        <f t="shared" si="14"/>
        <v>111446</v>
      </c>
      <c r="Q33" s="98">
        <f t="shared" si="14"/>
        <v>-4122</v>
      </c>
      <c r="R33" s="99">
        <f t="shared" si="14"/>
        <v>-1661729</v>
      </c>
      <c r="S33" s="100">
        <f t="shared" si="14"/>
        <v>3247</v>
      </c>
      <c r="T33" s="101">
        <f t="shared" si="14"/>
        <v>540846</v>
      </c>
      <c r="U33" s="98">
        <f t="shared" si="14"/>
        <v>-2734</v>
      </c>
      <c r="V33" s="99">
        <f t="shared" si="14"/>
        <v>-1415907</v>
      </c>
      <c r="W33" s="100">
        <f t="shared" si="14"/>
        <v>-13495</v>
      </c>
      <c r="X33" s="101">
        <f t="shared" si="14"/>
        <v>-66670</v>
      </c>
      <c r="Y33" s="98">
        <f t="shared" si="14"/>
        <v>-8395.8999999999942</v>
      </c>
      <c r="Z33" s="99">
        <f t="shared" si="14"/>
        <v>3017391</v>
      </c>
    </row>
    <row r="34" spans="1:38" ht="18.95" customHeight="1" thickBot="1" x14ac:dyDescent="0.2">
      <c r="A34" s="22" t="s">
        <v>47</v>
      </c>
      <c r="B34" s="211"/>
      <c r="C34" s="61"/>
      <c r="D34" s="28" t="s">
        <v>44</v>
      </c>
      <c r="E34" s="201">
        <f>+E23-E30</f>
        <v>-21.925705329153608</v>
      </c>
      <c r="F34" s="200"/>
      <c r="G34" s="205">
        <f t="shared" ref="G34" si="16">+G23-G30</f>
        <v>33.938602101416173</v>
      </c>
      <c r="H34" s="206"/>
      <c r="I34" s="201">
        <f t="shared" ref="I34" si="17">+I23-I30</f>
        <v>64.051991204495465</v>
      </c>
      <c r="J34" s="200"/>
      <c r="K34" s="205">
        <f t="shared" ref="K34" si="18">+K23-K30</f>
        <v>-14.641408934707911</v>
      </c>
      <c r="L34" s="206"/>
      <c r="M34" s="201">
        <f t="shared" ref="M34" si="19">+M23-M30</f>
        <v>9.8940449450969936</v>
      </c>
      <c r="N34" s="200"/>
      <c r="O34" s="205">
        <f t="shared" ref="O34" si="20">+O23-O30</f>
        <v>-9.6933316898804378</v>
      </c>
      <c r="P34" s="206"/>
      <c r="Q34" s="201">
        <f t="shared" ref="Q34" si="21">+Q23-Q30</f>
        <v>8.1333028680854795</v>
      </c>
      <c r="R34" s="200"/>
      <c r="S34" s="205">
        <f t="shared" ref="S34" si="22">+S23-S30</f>
        <v>35.802149851388549</v>
      </c>
      <c r="T34" s="206"/>
      <c r="U34" s="201">
        <f t="shared" ref="U34" si="23">+U23-U30</f>
        <v>39.276539589442805</v>
      </c>
      <c r="V34" s="200"/>
      <c r="W34" s="205">
        <f t="shared" ref="W34" si="24">+W23-W30</f>
        <v>57.156911440652735</v>
      </c>
      <c r="X34" s="206"/>
      <c r="Y34" s="201">
        <f t="shared" ref="Y34" si="25">+Y23-Y30</f>
        <v>19.320207585244006</v>
      </c>
      <c r="Z34" s="200"/>
    </row>
    <row r="35" spans="1:38" ht="18.95" customHeight="1" x14ac:dyDescent="0.15">
      <c r="A35" s="22"/>
      <c r="B35" s="211"/>
      <c r="C35" s="7" t="s">
        <v>48</v>
      </c>
      <c r="D35" s="62" t="s">
        <v>21</v>
      </c>
      <c r="E35" s="63">
        <f t="shared" ref="E35:Z37" si="26">E20/E27*100</f>
        <v>137.50991276764472</v>
      </c>
      <c r="F35" s="64">
        <f t="shared" si="26"/>
        <v>244.64812085482683</v>
      </c>
      <c r="G35" s="65">
        <f t="shared" si="26"/>
        <v>129.46317103620476</v>
      </c>
      <c r="H35" s="66">
        <f t="shared" si="26"/>
        <v>118.24099760114717</v>
      </c>
      <c r="I35" s="63">
        <f t="shared" si="26"/>
        <v>144.96047430830038</v>
      </c>
      <c r="J35" s="64">
        <f t="shared" si="26"/>
        <v>612.93855650223747</v>
      </c>
      <c r="K35" s="65">
        <f t="shared" si="26"/>
        <v>402.85714285714283</v>
      </c>
      <c r="L35" s="66">
        <f t="shared" si="26"/>
        <v>3258.218606591573</v>
      </c>
      <c r="M35" s="63">
        <f t="shared" si="26"/>
        <v>153.51265262785347</v>
      </c>
      <c r="N35" s="64">
        <f t="shared" si="26"/>
        <v>169.75198939851475</v>
      </c>
      <c r="O35" s="65">
        <f t="shared" si="26"/>
        <v>99.46225851424019</v>
      </c>
      <c r="P35" s="66">
        <f t="shared" si="26"/>
        <v>94.06510420610779</v>
      </c>
      <c r="Q35" s="63">
        <f t="shared" si="26"/>
        <v>106.64955163436505</v>
      </c>
      <c r="R35" s="64">
        <f t="shared" si="26"/>
        <v>1027.6031710284894</v>
      </c>
      <c r="S35" s="65">
        <f t="shared" si="26"/>
        <v>135.9085359085359</v>
      </c>
      <c r="T35" s="66">
        <f t="shared" si="26"/>
        <v>109.69737646329764</v>
      </c>
      <c r="U35" s="63">
        <f t="shared" si="26"/>
        <v>147.45562130177515</v>
      </c>
      <c r="V35" s="64">
        <f t="shared" si="26"/>
        <v>138.25035261312968</v>
      </c>
      <c r="W35" s="65">
        <f t="shared" si="26"/>
        <v>84.85983102918587</v>
      </c>
      <c r="X35" s="66">
        <f t="shared" si="26"/>
        <v>121.23174003744386</v>
      </c>
      <c r="Y35" s="63">
        <f t="shared" si="26"/>
        <v>122.33181533680097</v>
      </c>
      <c r="Z35" s="64">
        <f t="shared" si="26"/>
        <v>148.55416085001329</v>
      </c>
    </row>
    <row r="36" spans="1:38" ht="18.95" customHeight="1" x14ac:dyDescent="0.15">
      <c r="A36" s="22" t="s">
        <v>49</v>
      </c>
      <c r="B36" s="211"/>
      <c r="C36" s="7" t="s">
        <v>62</v>
      </c>
      <c r="D36" s="60" t="s">
        <v>22</v>
      </c>
      <c r="E36" s="67">
        <f t="shared" si="26"/>
        <v>77.916992952231794</v>
      </c>
      <c r="F36" s="68">
        <f t="shared" si="26"/>
        <v>74.554215688672556</v>
      </c>
      <c r="G36" s="69">
        <f t="shared" si="26"/>
        <v>114.94396014943959</v>
      </c>
      <c r="H36" s="70">
        <f t="shared" si="26"/>
        <v>101.10562558916104</v>
      </c>
      <c r="I36" s="67">
        <f t="shared" si="26"/>
        <v>156.73310646572679</v>
      </c>
      <c r="J36" s="68">
        <f t="shared" si="26"/>
        <v>605.88670931381557</v>
      </c>
      <c r="K36" s="69">
        <f t="shared" si="26"/>
        <v>466.09195402298849</v>
      </c>
      <c r="L36" s="70">
        <f t="shared" si="26"/>
        <v>2817.0558810918965</v>
      </c>
      <c r="M36" s="67">
        <f t="shared" si="26"/>
        <v>193.46418056918549</v>
      </c>
      <c r="N36" s="68">
        <f t="shared" si="26"/>
        <v>167.16491219559521</v>
      </c>
      <c r="O36" s="69">
        <f t="shared" si="26"/>
        <v>101.13230035756852</v>
      </c>
      <c r="P36" s="70">
        <f t="shared" si="26"/>
        <v>97.528041642047754</v>
      </c>
      <c r="Q36" s="67">
        <f t="shared" si="26"/>
        <v>111.6993060349526</v>
      </c>
      <c r="R36" s="68">
        <f t="shared" si="26"/>
        <v>97.368517230234247</v>
      </c>
      <c r="S36" s="69">
        <f t="shared" si="26"/>
        <v>136.88160557679333</v>
      </c>
      <c r="T36" s="70">
        <f t="shared" si="26"/>
        <v>111.89276071193748</v>
      </c>
      <c r="U36" s="67">
        <f t="shared" si="26"/>
        <v>121.30410342889265</v>
      </c>
      <c r="V36" s="68">
        <f t="shared" si="26"/>
        <v>159.91983279083291</v>
      </c>
      <c r="W36" s="69">
        <f t="shared" si="26"/>
        <v>74.707054603427665</v>
      </c>
      <c r="X36" s="70">
        <f t="shared" si="26"/>
        <v>122.28852460682178</v>
      </c>
      <c r="Y36" s="67">
        <f t="shared" si="26"/>
        <v>121.77121377159821</v>
      </c>
      <c r="Z36" s="68">
        <f t="shared" si="26"/>
        <v>142.06499971025394</v>
      </c>
    </row>
    <row r="37" spans="1:38" ht="18.95" customHeight="1" thickBot="1" x14ac:dyDescent="0.2">
      <c r="A37" s="22"/>
      <c r="B37" s="212"/>
      <c r="C37" s="61"/>
      <c r="D37" s="47" t="s">
        <v>24</v>
      </c>
      <c r="E37" s="71">
        <f t="shared" si="26"/>
        <v>161.52663934426229</v>
      </c>
      <c r="F37" s="72">
        <f t="shared" si="26"/>
        <v>240.66842907589296</v>
      </c>
      <c r="G37" s="73">
        <f t="shared" si="26"/>
        <v>81.818181818181827</v>
      </c>
      <c r="H37" s="74">
        <f t="shared" si="26"/>
        <v>101.48422638703785</v>
      </c>
      <c r="I37" s="71">
        <f t="shared" si="26"/>
        <v>78.848614072494669</v>
      </c>
      <c r="J37" s="72">
        <f t="shared" si="26"/>
        <v>76.337715206223066</v>
      </c>
      <c r="K37" s="73">
        <f t="shared" si="26"/>
        <v>660.68222621184918</v>
      </c>
      <c r="L37" s="74">
        <f t="shared" si="26"/>
        <v>2623.9031412374766</v>
      </c>
      <c r="M37" s="71">
        <f t="shared" si="26"/>
        <v>148.36432843936922</v>
      </c>
      <c r="N37" s="72">
        <f t="shared" si="26"/>
        <v>141.09146256372978</v>
      </c>
      <c r="O37" s="73">
        <f t="shared" si="26"/>
        <v>118.56303418803418</v>
      </c>
      <c r="P37" s="74">
        <f t="shared" si="26"/>
        <v>109.80294881876604</v>
      </c>
      <c r="Q37" s="71">
        <f t="shared" si="26"/>
        <v>93.384370937454861</v>
      </c>
      <c r="R37" s="72">
        <f t="shared" si="26"/>
        <v>85.951691807968047</v>
      </c>
      <c r="S37" s="73">
        <f t="shared" si="26"/>
        <v>112.78296130073619</v>
      </c>
      <c r="T37" s="74">
        <f t="shared" si="26"/>
        <v>125.62317335530322</v>
      </c>
      <c r="U37" s="71">
        <f t="shared" si="26"/>
        <v>61.159255576076141</v>
      </c>
      <c r="V37" s="72">
        <f t="shared" si="26"/>
        <v>40.848800271378124</v>
      </c>
      <c r="W37" s="73">
        <f t="shared" si="26"/>
        <v>36.711532148384372</v>
      </c>
      <c r="X37" s="74">
        <f t="shared" si="26"/>
        <v>96.557260142966399</v>
      </c>
      <c r="Y37" s="71">
        <f t="shared" si="26"/>
        <v>93.794788032874123</v>
      </c>
      <c r="Z37" s="72">
        <f t="shared" si="26"/>
        <v>112.13983812374369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202" t="s">
        <v>51</v>
      </c>
      <c r="C39" s="12" t="s">
        <v>43</v>
      </c>
      <c r="D39" s="124" t="s">
        <v>21</v>
      </c>
      <c r="E39" s="13"/>
      <c r="F39" s="14">
        <v>119444</v>
      </c>
      <c r="G39" s="13" t="e">
        <f>+#REF!</f>
        <v>#REF!</v>
      </c>
      <c r="H39" s="14" t="e">
        <f>+#REF!</f>
        <v>#REF!</v>
      </c>
      <c r="I39" s="13" t="e">
        <f>+#REF!</f>
        <v>#REF!</v>
      </c>
      <c r="J39" s="14" t="e">
        <f>+#REF!</f>
        <v>#REF!</v>
      </c>
      <c r="K39" s="13" t="e">
        <f>+#REF!</f>
        <v>#REF!</v>
      </c>
      <c r="L39" s="14" t="e">
        <f>+#REF!</f>
        <v>#REF!</v>
      </c>
      <c r="M39" s="13" t="e">
        <f>+#REF!</f>
        <v>#REF!</v>
      </c>
      <c r="N39" s="14" t="e">
        <f>+#REF!</f>
        <v>#REF!</v>
      </c>
      <c r="O39" s="13" t="e">
        <f>+#REF!</f>
        <v>#REF!</v>
      </c>
      <c r="P39" s="14" t="e">
        <f>+#REF!</f>
        <v>#REF!</v>
      </c>
      <c r="Q39" s="13" t="e">
        <f>+#REF!</f>
        <v>#REF!</v>
      </c>
      <c r="R39" s="14" t="e">
        <f>+#REF!</f>
        <v>#REF!</v>
      </c>
      <c r="S39" s="25" t="e">
        <f>+#REF!</f>
        <v>#REF!</v>
      </c>
      <c r="T39" s="26" t="e">
        <f>+#REF!</f>
        <v>#REF!</v>
      </c>
      <c r="U39" s="13" t="e">
        <f>+#REF!</f>
        <v>#REF!</v>
      </c>
      <c r="V39" s="14" t="e">
        <f>+#REF!</f>
        <v>#REF!</v>
      </c>
      <c r="W39" s="13" t="e">
        <f>+#REF!</f>
        <v>#REF!</v>
      </c>
      <c r="X39" s="14" t="e">
        <f>+#REF!</f>
        <v>#REF!</v>
      </c>
      <c r="Y39" s="55" t="e">
        <f>+#REF!</f>
        <v>#REF!</v>
      </c>
      <c r="Z39" s="56" t="e">
        <f>+#REF!</f>
        <v>#REF!</v>
      </c>
    </row>
    <row r="40" spans="1:38" ht="18.95" customHeight="1" x14ac:dyDescent="0.15">
      <c r="A40" s="22"/>
      <c r="B40" s="203"/>
      <c r="C40" s="22"/>
      <c r="D40" s="129" t="s">
        <v>22</v>
      </c>
      <c r="E40" s="27"/>
      <c r="F40" s="21">
        <v>237249</v>
      </c>
      <c r="G40" s="27" t="e">
        <f>+#REF!</f>
        <v>#REF!</v>
      </c>
      <c r="H40" s="21" t="e">
        <f>+#REF!</f>
        <v>#REF!</v>
      </c>
      <c r="I40" s="27" t="e">
        <f>+#REF!</f>
        <v>#REF!</v>
      </c>
      <c r="J40" s="21" t="e">
        <f>+#REF!</f>
        <v>#REF!</v>
      </c>
      <c r="K40" s="27" t="e">
        <f>+#REF!</f>
        <v>#REF!</v>
      </c>
      <c r="L40" s="21" t="e">
        <f>+#REF!</f>
        <v>#REF!</v>
      </c>
      <c r="M40" s="27" t="e">
        <f>+#REF!</f>
        <v>#REF!</v>
      </c>
      <c r="N40" s="21" t="e">
        <f>+#REF!</f>
        <v>#REF!</v>
      </c>
      <c r="O40" s="27" t="e">
        <f>+#REF!</f>
        <v>#REF!</v>
      </c>
      <c r="P40" s="21" t="e">
        <f>+#REF!</f>
        <v>#REF!</v>
      </c>
      <c r="Q40" s="27" t="e">
        <f>+#REF!</f>
        <v>#REF!</v>
      </c>
      <c r="R40" s="21" t="e">
        <f>+#REF!</f>
        <v>#REF!</v>
      </c>
      <c r="S40" s="25" t="e">
        <f>+#REF!</f>
        <v>#REF!</v>
      </c>
      <c r="T40" s="26" t="e">
        <f>+#REF!</f>
        <v>#REF!</v>
      </c>
      <c r="U40" s="27" t="e">
        <f>+#REF!</f>
        <v>#REF!</v>
      </c>
      <c r="V40" s="21" t="e">
        <f>+#REF!</f>
        <v>#REF!</v>
      </c>
      <c r="W40" s="27" t="e">
        <f>+#REF!</f>
        <v>#REF!</v>
      </c>
      <c r="X40" s="21" t="e">
        <f>+#REF!</f>
        <v>#REF!</v>
      </c>
      <c r="Y40" s="58" t="e">
        <f>+#REF!</f>
        <v>#REF!</v>
      </c>
      <c r="Z40" s="59" t="e">
        <f>+#REF!</f>
        <v>#REF!</v>
      </c>
    </row>
    <row r="41" spans="1:38" ht="18.95" customHeight="1" x14ac:dyDescent="0.15">
      <c r="A41" s="22" t="s">
        <v>52</v>
      </c>
      <c r="B41" s="203"/>
      <c r="C41" s="22"/>
      <c r="D41" s="129" t="s">
        <v>24</v>
      </c>
      <c r="E41" s="27">
        <v>3227</v>
      </c>
      <c r="F41" s="21">
        <v>476017</v>
      </c>
      <c r="G41" s="27">
        <v>1010</v>
      </c>
      <c r="H41" s="21" t="e">
        <f>+#REF!</f>
        <v>#REF!</v>
      </c>
      <c r="I41" s="27">
        <v>2244</v>
      </c>
      <c r="J41" s="21" t="e">
        <f>+#REF!</f>
        <v>#REF!</v>
      </c>
      <c r="K41" s="27">
        <v>976</v>
      </c>
      <c r="L41" s="21" t="e">
        <f>+#REF!</f>
        <v>#REF!</v>
      </c>
      <c r="M41" s="27">
        <v>12759</v>
      </c>
      <c r="N41" s="21" t="e">
        <f>+#REF!</f>
        <v>#REF!</v>
      </c>
      <c r="O41" s="27">
        <v>3674</v>
      </c>
      <c r="P41" s="21" t="e">
        <f>+#REF!</f>
        <v>#REF!</v>
      </c>
      <c r="Q41" s="27">
        <v>56700</v>
      </c>
      <c r="R41" s="21" t="e">
        <f>+#REF!</f>
        <v>#REF!</v>
      </c>
      <c r="S41" s="25">
        <v>26193</v>
      </c>
      <c r="T41" s="26" t="e">
        <f>+#REF!</f>
        <v>#REF!</v>
      </c>
      <c r="U41" s="27">
        <v>6266</v>
      </c>
      <c r="V41" s="21" t="e">
        <f>+#REF!</f>
        <v>#REF!</v>
      </c>
      <c r="W41" s="27">
        <v>8963</v>
      </c>
      <c r="X41" s="21" t="e">
        <f>+#REF!</f>
        <v>#REF!</v>
      </c>
      <c r="Y41" s="58">
        <v>131723</v>
      </c>
      <c r="Z41" s="59" t="e">
        <f>+#REF!</f>
        <v>#REF!</v>
      </c>
    </row>
    <row r="42" spans="1:38" ht="18.95" customHeight="1" thickBot="1" x14ac:dyDescent="0.2">
      <c r="A42" s="22"/>
      <c r="B42" s="203"/>
      <c r="C42" s="22"/>
      <c r="D42" s="130" t="s">
        <v>44</v>
      </c>
      <c r="E42" s="199">
        <f>+(1256+1668)/(2414+2826)*100</f>
        <v>55.801526717557252</v>
      </c>
      <c r="F42" s="200" t="e">
        <f>+#REF!</f>
        <v>#REF!</v>
      </c>
      <c r="G42" s="199" t="e">
        <f>+#REF!</f>
        <v>#REF!</v>
      </c>
      <c r="H42" s="200" t="e">
        <f>+#REF!</f>
        <v>#REF!</v>
      </c>
      <c r="I42" s="199" t="e">
        <f>+#REF!</f>
        <v>#REF!</v>
      </c>
      <c r="J42" s="200" t="e">
        <f>+#REF!</f>
        <v>#REF!</v>
      </c>
      <c r="K42" s="199" t="e">
        <f>+#REF!</f>
        <v>#REF!</v>
      </c>
      <c r="L42" s="200" t="e">
        <f>+#REF!</f>
        <v>#REF!</v>
      </c>
      <c r="M42" s="199" t="e">
        <f>+#REF!</f>
        <v>#REF!</v>
      </c>
      <c r="N42" s="200" t="e">
        <f>+#REF!</f>
        <v>#REF!</v>
      </c>
      <c r="O42" s="199" t="e">
        <f>+#REF!</f>
        <v>#REF!</v>
      </c>
      <c r="P42" s="200" t="e">
        <f>+#REF!</f>
        <v>#REF!</v>
      </c>
      <c r="Q42" s="199" t="e">
        <f>+#REF!</f>
        <v>#REF!</v>
      </c>
      <c r="R42" s="200" t="e">
        <f>+#REF!</f>
        <v>#REF!</v>
      </c>
      <c r="S42" s="199" t="e">
        <f>+#REF!</f>
        <v>#REF!</v>
      </c>
      <c r="T42" s="200" t="e">
        <f>+#REF!</f>
        <v>#REF!</v>
      </c>
      <c r="U42" s="199" t="e">
        <f>+#REF!</f>
        <v>#REF!</v>
      </c>
      <c r="V42" s="200" t="e">
        <f>+#REF!</f>
        <v>#REF!</v>
      </c>
      <c r="W42" s="199" t="e">
        <f>+#REF!</f>
        <v>#REF!</v>
      </c>
      <c r="X42" s="200" t="e">
        <f>+#REF!</f>
        <v>#REF!</v>
      </c>
      <c r="Y42" s="199" t="e">
        <f>+#REF!</f>
        <v>#REF!</v>
      </c>
      <c r="Z42" s="200" t="e">
        <f>+#REF!</f>
        <v>#REF!</v>
      </c>
    </row>
    <row r="43" spans="1:38" ht="18.95" customHeight="1" x14ac:dyDescent="0.15">
      <c r="A43" s="22"/>
      <c r="B43" s="203"/>
      <c r="C43" s="12" t="s">
        <v>45</v>
      </c>
      <c r="D43" s="124" t="s">
        <v>21</v>
      </c>
      <c r="E43" s="94">
        <f t="shared" ref="E43:Z46" si="27">E20-E39</f>
        <v>1734</v>
      </c>
      <c r="F43" s="97">
        <f t="shared" si="27"/>
        <v>119587</v>
      </c>
      <c r="G43" s="94" t="e">
        <f t="shared" si="27"/>
        <v>#REF!</v>
      </c>
      <c r="H43" s="95" t="e">
        <f t="shared" si="27"/>
        <v>#REF!</v>
      </c>
      <c r="I43" s="96" t="e">
        <f t="shared" si="27"/>
        <v>#REF!</v>
      </c>
      <c r="J43" s="97" t="e">
        <f t="shared" si="27"/>
        <v>#REF!</v>
      </c>
      <c r="K43" s="94" t="e">
        <f t="shared" si="27"/>
        <v>#REF!</v>
      </c>
      <c r="L43" s="95" t="e">
        <f t="shared" si="27"/>
        <v>#REF!</v>
      </c>
      <c r="M43" s="96" t="e">
        <f t="shared" si="27"/>
        <v>#REF!</v>
      </c>
      <c r="N43" s="97" t="e">
        <f t="shared" si="27"/>
        <v>#REF!</v>
      </c>
      <c r="O43" s="94" t="e">
        <f t="shared" si="27"/>
        <v>#REF!</v>
      </c>
      <c r="P43" s="95" t="e">
        <f t="shared" si="27"/>
        <v>#REF!</v>
      </c>
      <c r="Q43" s="96" t="e">
        <f t="shared" si="27"/>
        <v>#REF!</v>
      </c>
      <c r="R43" s="97" t="e">
        <f t="shared" si="27"/>
        <v>#REF!</v>
      </c>
      <c r="S43" s="94" t="e">
        <f t="shared" si="27"/>
        <v>#REF!</v>
      </c>
      <c r="T43" s="95" t="e">
        <f t="shared" si="27"/>
        <v>#REF!</v>
      </c>
      <c r="U43" s="96" t="e">
        <f t="shared" si="27"/>
        <v>#REF!</v>
      </c>
      <c r="V43" s="97" t="e">
        <f t="shared" si="27"/>
        <v>#REF!</v>
      </c>
      <c r="W43" s="94" t="e">
        <f t="shared" si="27"/>
        <v>#REF!</v>
      </c>
      <c r="X43" s="95" t="e">
        <f t="shared" si="27"/>
        <v>#REF!</v>
      </c>
      <c r="Y43" s="94" t="e">
        <f t="shared" si="27"/>
        <v>#REF!</v>
      </c>
      <c r="Z43" s="95" t="e">
        <f t="shared" si="27"/>
        <v>#REF!</v>
      </c>
    </row>
    <row r="44" spans="1:38" ht="18.95" customHeight="1" x14ac:dyDescent="0.15">
      <c r="A44" s="22"/>
      <c r="B44" s="203"/>
      <c r="C44" s="22"/>
      <c r="D44" s="129" t="s">
        <v>22</v>
      </c>
      <c r="E44" s="98">
        <f t="shared" si="27"/>
        <v>995</v>
      </c>
      <c r="F44" s="101">
        <f t="shared" si="27"/>
        <v>-145809</v>
      </c>
      <c r="G44" s="98" t="e">
        <f t="shared" si="27"/>
        <v>#REF!</v>
      </c>
      <c r="H44" s="99" t="e">
        <f t="shared" si="27"/>
        <v>#REF!</v>
      </c>
      <c r="I44" s="100" t="e">
        <f t="shared" si="27"/>
        <v>#REF!</v>
      </c>
      <c r="J44" s="101" t="e">
        <f t="shared" si="27"/>
        <v>#REF!</v>
      </c>
      <c r="K44" s="98" t="e">
        <f t="shared" si="27"/>
        <v>#REF!</v>
      </c>
      <c r="L44" s="99" t="e">
        <f t="shared" si="27"/>
        <v>#REF!</v>
      </c>
      <c r="M44" s="100" t="e">
        <f t="shared" si="27"/>
        <v>#REF!</v>
      </c>
      <c r="N44" s="101" t="e">
        <f t="shared" si="27"/>
        <v>#REF!</v>
      </c>
      <c r="O44" s="98" t="e">
        <f t="shared" si="27"/>
        <v>#REF!</v>
      </c>
      <c r="P44" s="99" t="e">
        <f t="shared" si="27"/>
        <v>#REF!</v>
      </c>
      <c r="Q44" s="100" t="e">
        <f t="shared" si="27"/>
        <v>#REF!</v>
      </c>
      <c r="R44" s="101" t="e">
        <f t="shared" si="27"/>
        <v>#REF!</v>
      </c>
      <c r="S44" s="98" t="e">
        <f t="shared" si="27"/>
        <v>#REF!</v>
      </c>
      <c r="T44" s="99" t="e">
        <f t="shared" si="27"/>
        <v>#REF!</v>
      </c>
      <c r="U44" s="100" t="e">
        <f t="shared" si="27"/>
        <v>#REF!</v>
      </c>
      <c r="V44" s="101" t="e">
        <f t="shared" si="27"/>
        <v>#REF!</v>
      </c>
      <c r="W44" s="98" t="e">
        <f t="shared" si="27"/>
        <v>#REF!</v>
      </c>
      <c r="X44" s="99" t="e">
        <f t="shared" si="27"/>
        <v>#REF!</v>
      </c>
      <c r="Y44" s="98" t="e">
        <f t="shared" si="27"/>
        <v>#REF!</v>
      </c>
      <c r="Z44" s="99" t="e">
        <f t="shared" si="27"/>
        <v>#REF!</v>
      </c>
    </row>
    <row r="45" spans="1:38" ht="18.95" customHeight="1" x14ac:dyDescent="0.15">
      <c r="A45" s="22"/>
      <c r="B45" s="203"/>
      <c r="C45" s="22"/>
      <c r="D45" s="129" t="s">
        <v>24</v>
      </c>
      <c r="E45" s="98">
        <f t="shared" si="27"/>
        <v>-74</v>
      </c>
      <c r="F45" s="101">
        <f t="shared" si="27"/>
        <v>147591</v>
      </c>
      <c r="G45" s="98">
        <f t="shared" si="27"/>
        <v>169</v>
      </c>
      <c r="H45" s="99" t="e">
        <f t="shared" si="27"/>
        <v>#REF!</v>
      </c>
      <c r="I45" s="100">
        <f t="shared" si="27"/>
        <v>-395</v>
      </c>
      <c r="J45" s="101" t="e">
        <f t="shared" si="27"/>
        <v>#REF!</v>
      </c>
      <c r="K45" s="98">
        <f t="shared" si="27"/>
        <v>2704</v>
      </c>
      <c r="L45" s="99" t="e">
        <f t="shared" si="27"/>
        <v>#REF!</v>
      </c>
      <c r="M45" s="100">
        <f t="shared" si="27"/>
        <v>883.10000000000036</v>
      </c>
      <c r="N45" s="101" t="e">
        <f t="shared" si="27"/>
        <v>#REF!</v>
      </c>
      <c r="O45" s="98">
        <f t="shared" si="27"/>
        <v>765</v>
      </c>
      <c r="P45" s="99" t="e">
        <f t="shared" si="27"/>
        <v>#REF!</v>
      </c>
      <c r="Q45" s="100">
        <f t="shared" si="27"/>
        <v>1485</v>
      </c>
      <c r="R45" s="101" t="e">
        <f t="shared" si="27"/>
        <v>#REF!</v>
      </c>
      <c r="S45" s="98">
        <f t="shared" si="27"/>
        <v>2455</v>
      </c>
      <c r="T45" s="99" t="e">
        <f t="shared" si="27"/>
        <v>#REF!</v>
      </c>
      <c r="U45" s="100">
        <f t="shared" si="27"/>
        <v>-1961</v>
      </c>
      <c r="V45" s="101" t="e">
        <f t="shared" si="27"/>
        <v>#REF!</v>
      </c>
      <c r="W45" s="98">
        <f t="shared" si="27"/>
        <v>-1135</v>
      </c>
      <c r="X45" s="99" t="e">
        <f t="shared" si="27"/>
        <v>#REF!</v>
      </c>
      <c r="Y45" s="98">
        <f t="shared" si="27"/>
        <v>-4814.8999999999942</v>
      </c>
      <c r="Z45" s="99" t="e">
        <f t="shared" si="27"/>
        <v>#REF!</v>
      </c>
    </row>
    <row r="46" spans="1:38" ht="18.95" customHeight="1" thickBot="1" x14ac:dyDescent="0.2">
      <c r="A46" s="22"/>
      <c r="B46" s="203"/>
      <c r="C46" s="46"/>
      <c r="D46" s="130" t="s">
        <v>44</v>
      </c>
      <c r="E46" s="199">
        <f>E23-E42</f>
        <v>-13.027232046710857</v>
      </c>
      <c r="F46" s="200"/>
      <c r="G46" s="199" t="e">
        <f>G23-G42</f>
        <v>#REF!</v>
      </c>
      <c r="H46" s="200"/>
      <c r="I46" s="199" t="e">
        <f>I23-I42</f>
        <v>#REF!</v>
      </c>
      <c r="J46" s="200"/>
      <c r="K46" s="199" t="e">
        <f>K23-K42</f>
        <v>#REF!</v>
      </c>
      <c r="L46" s="200"/>
      <c r="M46" s="199" t="e">
        <f>M23-M42</f>
        <v>#REF!</v>
      </c>
      <c r="N46" s="200"/>
      <c r="O46" s="199" t="e">
        <f t="shared" si="27"/>
        <v>#REF!</v>
      </c>
      <c r="P46" s="200"/>
      <c r="Q46" s="199" t="e">
        <f t="shared" si="27"/>
        <v>#REF!</v>
      </c>
      <c r="R46" s="200"/>
      <c r="S46" s="199" t="e">
        <f t="shared" si="27"/>
        <v>#REF!</v>
      </c>
      <c r="T46" s="200"/>
      <c r="U46" s="199" t="e">
        <f t="shared" si="27"/>
        <v>#REF!</v>
      </c>
      <c r="V46" s="200"/>
      <c r="W46" s="199" t="e">
        <f t="shared" si="27"/>
        <v>#REF!</v>
      </c>
      <c r="X46" s="200"/>
      <c r="Y46" s="199" t="e">
        <f t="shared" si="27"/>
        <v>#REF!</v>
      </c>
      <c r="Z46" s="200"/>
      <c r="AA46" s="197"/>
      <c r="AB46" s="198"/>
      <c r="AC46" s="197"/>
      <c r="AD46" s="198"/>
      <c r="AE46" s="197"/>
      <c r="AF46" s="198"/>
      <c r="AG46" s="133"/>
      <c r="AH46" s="134"/>
      <c r="AI46" s="133"/>
      <c r="AJ46" s="134"/>
      <c r="AK46" s="133"/>
      <c r="AL46" s="134"/>
    </row>
    <row r="47" spans="1:38" ht="18.95" customHeight="1" x14ac:dyDescent="0.15">
      <c r="A47" s="22"/>
      <c r="B47" s="203"/>
      <c r="C47" s="22" t="s">
        <v>48</v>
      </c>
      <c r="D47" s="54" t="s">
        <v>21</v>
      </c>
      <c r="E47" s="75" t="e">
        <f t="shared" ref="E47:Z49" si="28">E20/E39*100</f>
        <v>#DIV/0!</v>
      </c>
      <c r="F47" s="76">
        <f t="shared" si="28"/>
        <v>200.11972137570746</v>
      </c>
      <c r="G47" s="75" t="e">
        <f t="shared" si="28"/>
        <v>#REF!</v>
      </c>
      <c r="H47" s="77" t="e">
        <f t="shared" si="28"/>
        <v>#REF!</v>
      </c>
      <c r="I47" s="78" t="e">
        <f t="shared" si="28"/>
        <v>#REF!</v>
      </c>
      <c r="J47" s="76" t="e">
        <f t="shared" si="28"/>
        <v>#REF!</v>
      </c>
      <c r="K47" s="75" t="e">
        <f t="shared" si="28"/>
        <v>#REF!</v>
      </c>
      <c r="L47" s="77" t="e">
        <f t="shared" si="28"/>
        <v>#REF!</v>
      </c>
      <c r="M47" s="78" t="e">
        <f t="shared" si="28"/>
        <v>#REF!</v>
      </c>
      <c r="N47" s="76" t="e">
        <f t="shared" si="28"/>
        <v>#REF!</v>
      </c>
      <c r="O47" s="75" t="e">
        <f t="shared" si="28"/>
        <v>#REF!</v>
      </c>
      <c r="P47" s="77" t="e">
        <f t="shared" si="28"/>
        <v>#REF!</v>
      </c>
      <c r="Q47" s="78" t="e">
        <f t="shared" si="28"/>
        <v>#REF!</v>
      </c>
      <c r="R47" s="76" t="e">
        <f t="shared" si="28"/>
        <v>#REF!</v>
      </c>
      <c r="S47" s="75" t="e">
        <f t="shared" si="28"/>
        <v>#REF!</v>
      </c>
      <c r="T47" s="77" t="e">
        <f t="shared" si="28"/>
        <v>#REF!</v>
      </c>
      <c r="U47" s="78" t="e">
        <f t="shared" si="28"/>
        <v>#REF!</v>
      </c>
      <c r="V47" s="76" t="e">
        <f t="shared" si="28"/>
        <v>#REF!</v>
      </c>
      <c r="W47" s="75" t="e">
        <f t="shared" si="28"/>
        <v>#REF!</v>
      </c>
      <c r="X47" s="77" t="e">
        <f t="shared" si="28"/>
        <v>#REF!</v>
      </c>
      <c r="Y47" s="75" t="e">
        <f t="shared" si="28"/>
        <v>#REF!</v>
      </c>
      <c r="Z47" s="77" t="e">
        <f t="shared" si="28"/>
        <v>#REF!</v>
      </c>
    </row>
    <row r="48" spans="1:38" ht="18.95" customHeight="1" x14ac:dyDescent="0.15">
      <c r="A48" s="22"/>
      <c r="B48" s="203"/>
      <c r="C48" s="22"/>
      <c r="D48" s="57" t="s">
        <v>22</v>
      </c>
      <c r="E48" s="67" t="e">
        <f t="shared" si="28"/>
        <v>#DIV/0!</v>
      </c>
      <c r="F48" s="70">
        <f t="shared" si="28"/>
        <v>38.541785213004061</v>
      </c>
      <c r="G48" s="67" t="e">
        <f t="shared" si="28"/>
        <v>#REF!</v>
      </c>
      <c r="H48" s="68" t="e">
        <f t="shared" si="28"/>
        <v>#REF!</v>
      </c>
      <c r="I48" s="69" t="e">
        <f t="shared" si="28"/>
        <v>#REF!</v>
      </c>
      <c r="J48" s="70" t="e">
        <f t="shared" si="28"/>
        <v>#REF!</v>
      </c>
      <c r="K48" s="67" t="e">
        <f t="shared" si="28"/>
        <v>#REF!</v>
      </c>
      <c r="L48" s="68" t="e">
        <f t="shared" si="28"/>
        <v>#REF!</v>
      </c>
      <c r="M48" s="69" t="e">
        <f t="shared" si="28"/>
        <v>#REF!</v>
      </c>
      <c r="N48" s="70" t="e">
        <f t="shared" si="28"/>
        <v>#REF!</v>
      </c>
      <c r="O48" s="67" t="e">
        <f t="shared" si="28"/>
        <v>#REF!</v>
      </c>
      <c r="P48" s="68" t="e">
        <f t="shared" si="28"/>
        <v>#REF!</v>
      </c>
      <c r="Q48" s="69" t="e">
        <f t="shared" si="28"/>
        <v>#REF!</v>
      </c>
      <c r="R48" s="70" t="e">
        <f t="shared" si="28"/>
        <v>#REF!</v>
      </c>
      <c r="S48" s="67" t="e">
        <f t="shared" si="28"/>
        <v>#REF!</v>
      </c>
      <c r="T48" s="68" t="e">
        <f t="shared" si="28"/>
        <v>#REF!</v>
      </c>
      <c r="U48" s="69" t="e">
        <f t="shared" si="28"/>
        <v>#REF!</v>
      </c>
      <c r="V48" s="70" t="e">
        <f t="shared" si="28"/>
        <v>#REF!</v>
      </c>
      <c r="W48" s="67" t="e">
        <f t="shared" si="28"/>
        <v>#REF!</v>
      </c>
      <c r="X48" s="68" t="e">
        <f t="shared" si="28"/>
        <v>#REF!</v>
      </c>
      <c r="Y48" s="67" t="e">
        <f t="shared" si="28"/>
        <v>#REF!</v>
      </c>
      <c r="Z48" s="68" t="e">
        <f t="shared" si="28"/>
        <v>#REF!</v>
      </c>
    </row>
    <row r="49" spans="1:26" ht="18.95" customHeight="1" thickBot="1" x14ac:dyDescent="0.2">
      <c r="A49" s="46"/>
      <c r="B49" s="204"/>
      <c r="C49" s="46"/>
      <c r="D49" s="47" t="s">
        <v>24</v>
      </c>
      <c r="E49" s="71">
        <f t="shared" si="28"/>
        <v>97.706848466067555</v>
      </c>
      <c r="F49" s="74">
        <f t="shared" si="28"/>
        <v>131.00540526913954</v>
      </c>
      <c r="G49" s="71">
        <f t="shared" si="28"/>
        <v>116.73267326732673</v>
      </c>
      <c r="H49" s="72" t="e">
        <f t="shared" si="28"/>
        <v>#REF!</v>
      </c>
      <c r="I49" s="73">
        <f t="shared" si="28"/>
        <v>82.397504456327979</v>
      </c>
      <c r="J49" s="74" t="e">
        <f t="shared" si="28"/>
        <v>#REF!</v>
      </c>
      <c r="K49" s="71">
        <f t="shared" si="28"/>
        <v>377.0491803278689</v>
      </c>
      <c r="L49" s="72" t="e">
        <f t="shared" si="28"/>
        <v>#REF!</v>
      </c>
      <c r="M49" s="73">
        <f t="shared" si="28"/>
        <v>106.92138882357551</v>
      </c>
      <c r="N49" s="74" t="e">
        <f t="shared" si="28"/>
        <v>#REF!</v>
      </c>
      <c r="O49" s="71">
        <f t="shared" si="28"/>
        <v>120.8219923788786</v>
      </c>
      <c r="P49" s="72" t="e">
        <f t="shared" si="28"/>
        <v>#REF!</v>
      </c>
      <c r="Q49" s="73">
        <f t="shared" si="28"/>
        <v>102.61904761904761</v>
      </c>
      <c r="R49" s="74" t="e">
        <f t="shared" si="28"/>
        <v>#REF!</v>
      </c>
      <c r="S49" s="71">
        <f t="shared" si="28"/>
        <v>109.37273317298515</v>
      </c>
      <c r="T49" s="72" t="e">
        <f t="shared" si="28"/>
        <v>#REF!</v>
      </c>
      <c r="U49" s="73">
        <f t="shared" si="28"/>
        <v>68.704117459304186</v>
      </c>
      <c r="V49" s="74" t="e">
        <f t="shared" si="28"/>
        <v>#REF!</v>
      </c>
      <c r="W49" s="71">
        <f t="shared" si="28"/>
        <v>87.336829186656246</v>
      </c>
      <c r="X49" s="72" t="e">
        <f t="shared" si="28"/>
        <v>#REF!</v>
      </c>
      <c r="Y49" s="71">
        <f t="shared" si="28"/>
        <v>96.344677846693443</v>
      </c>
      <c r="Z49" s="72" t="e">
        <f t="shared" si="28"/>
        <v>#REF!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10品目別管理表 (令和4年10月)</vt:lpstr>
      <vt:lpstr>(令和4年9月)</vt:lpstr>
      <vt:lpstr>(令和4年8月)</vt:lpstr>
      <vt:lpstr>(令和4年7月)</vt:lpstr>
      <vt:lpstr>(令和4年6月) </vt:lpstr>
      <vt:lpstr>(令和4年5月) </vt:lpstr>
      <vt:lpstr>(令和4年4月) </vt:lpstr>
      <vt:lpstr>(令和4年3月) </vt:lpstr>
      <vt:lpstr>'(令和4年3月) '!Print_Area</vt:lpstr>
      <vt:lpstr>'(令和4年4月) '!Print_Area</vt:lpstr>
      <vt:lpstr>'(令和4年5月) '!Print_Area</vt:lpstr>
      <vt:lpstr>'(令和4年6月) '!Print_Area</vt:lpstr>
      <vt:lpstr>'(令和4年7月)'!Print_Area</vt:lpstr>
      <vt:lpstr>'(令和4年8月)'!Print_Area</vt:lpstr>
      <vt:lpstr>'(令和4年9月)'!Print_Area</vt:lpstr>
      <vt:lpstr>'10品目別管理表 (令和4年10月)'!Print_Area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2022-04-13T23:29:43Z</cp:lastPrinted>
  <dcterms:created xsi:type="dcterms:W3CDTF">2016-05-20T01:46:25Z</dcterms:created>
  <dcterms:modified xsi:type="dcterms:W3CDTF">2022-11-18T02:31:53Z</dcterms:modified>
</cp:coreProperties>
</file>