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29040" windowHeight="15720" activeTab="0"/>
  </bookViews>
  <sheets>
    <sheet name="10品目別管理表 (令和4年11月)" sheetId="22" r:id="rId1"/>
    <sheet name="（令和4年10月）" sheetId="23" r:id="rId2"/>
    <sheet name="(令和4年9月)" sheetId="21" r:id="rId3"/>
    <sheet name="(令和4年8月)" sheetId="20" r:id="rId4"/>
    <sheet name="(令和4年7月)" sheetId="19" r:id="rId5"/>
    <sheet name="(令和4年6月) " sheetId="17" r:id="rId6"/>
    <sheet name="(令和4年5月) " sheetId="9" r:id="rId7"/>
    <sheet name="(令和4年4月) " sheetId="6" r:id="rId8"/>
    <sheet name="(令和4年3月) " sheetId="18" r:id="rId9"/>
  </sheets>
  <definedNames>
    <definedName name="_xlnm.Print_Area" localSheetId="1">'（令和4年10月）'!$A$1:$Z$49</definedName>
    <definedName name="_xlnm.Print_Area" localSheetId="8">'(令和4年3月) '!$A$1:$Z$49</definedName>
    <definedName name="_xlnm.Print_Area" localSheetId="7">'(令和4年4月) '!$A$1:$Z$49</definedName>
    <definedName name="_xlnm.Print_Area" localSheetId="6">'(令和4年5月) '!$A$1:$Z$49</definedName>
    <definedName name="_xlnm.Print_Area" localSheetId="5">'(令和4年6月) '!$A$1:$Z$49</definedName>
    <definedName name="_xlnm.Print_Area" localSheetId="4">'(令和4年7月)'!$A$1:$Z$49</definedName>
    <definedName name="_xlnm.Print_Area" localSheetId="3">'(令和4年8月)'!$A$1:$Z$49</definedName>
    <definedName name="_xlnm.Print_Area" localSheetId="2">'(令和4年9月)'!$A$1:$Z$49</definedName>
    <definedName name="_xlnm.Print_Area" localSheetId="0">'10品目別管理表 (令和4年11月)'!$A$1:$Z$49</definedName>
  </definedNames>
  <calcPr calcId="191029"/>
</workbook>
</file>

<file path=xl/sharedStrings.xml><?xml version="1.0" encoding="utf-8"?>
<sst xmlns="http://schemas.openxmlformats.org/spreadsheetml/2006/main" count="1152" uniqueCount="72">
  <si>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</si>
  <si>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</si>
  <si>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</si>
  <si>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</si>
  <si>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</si>
  <si>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</si>
  <si>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</si>
  <si>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</si>
  <si>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</si>
  <si>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</si>
  <si>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</si>
  <si>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</si>
  <si>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</si>
  <si>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</si>
  <si>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</si>
  <si>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</si>
  <si>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</si>
  <si>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</si>
  <si>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</si>
  <si>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</si>
  <si>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</si>
  <si>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</si>
  <si>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</si>
  <si>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</si>
  <si>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</si>
  <si>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</si>
  <si>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</si>
  <si>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</si>
  <si>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</si>
  <si>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</si>
  <si>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</si>
  <si>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</si>
  <si>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</si>
  <si>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</si>
  <si>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</si>
  <si>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</si>
  <si>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</si>
  <si>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</si>
  <si>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</si>
  <si>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</si>
  <si>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</si>
  <si>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</si>
  <si>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</si>
  <si>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</si>
  <si>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</si>
  <si>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</si>
  <si>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</si>
  <si>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</si>
  <si>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</si>
  <si>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</si>
  <si>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</si>
  <si>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</si>
  <si>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</si>
  <si>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</si>
  <si>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</si>
  <si>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</si>
  <si>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</si>
  <si>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</si>
  <si>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</si>
  <si>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</si>
  <si>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</si>
  <si>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</si>
  <si>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</si>
  <si>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</si>
  <si>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</si>
  <si>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令和4年4月</t>
  </si>
  <si>
    <t>令和4年3月</t>
  </si>
  <si>
    <t>令和4年7月</t>
  </si>
  <si>
    <t>令和4年8月</t>
  </si>
  <si>
    <t>令和4年9月</t>
  </si>
  <si>
    <t>令和4年10月</t>
  </si>
  <si>
    <t>令和4年11月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</si>
</sst>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.0_ "/>
    <numFmt numFmtId="178" formatCode="#,##0.0_ ;[Red]\-#,##0.0\ "/>
    <numFmt numFmtId="179" formatCode="#,##0;&quot;△ &quot;#,##0"/>
    <numFmt numFmtId="180" formatCode="0_ 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9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0" fontId="10" fillId="0" borderId="56" xfId="0" applyFont="1" applyBorder="1" applyAlignment="1">
      <alignment horizontal="center"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7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6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61" xfId="22" applyNumberFormat="1" applyFont="1" applyBorder="1">
      <alignment/>
      <protection/>
    </xf>
    <xf numFmtId="0" fontId="2" fillId="0" borderId="61" xfId="22" applyBorder="1">
      <alignment/>
      <protection/>
    </xf>
    <xf numFmtId="0" fontId="5" fillId="0" borderId="61" xfId="22" applyFont="1" applyBorder="1">
      <alignment/>
      <protection/>
    </xf>
    <xf numFmtId="0" fontId="6" fillId="0" borderId="61" xfId="22" applyFont="1" applyBorder="1">
      <alignment/>
      <protection/>
    </xf>
    <xf numFmtId="0" fontId="7" fillId="0" borderId="6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3" xfId="0" applyNumberFormat="1" applyFont="1" applyBorder="1" applyAlignment="1">
      <alignment horizontal="center"/>
    </xf>
    <xf numFmtId="180" fontId="2" fillId="0" borderId="23" xfId="22" applyNumberFormat="1" applyBorder="1" applyAlignment="1">
      <alignment horizontal="center"/>
      <protection/>
    </xf>
    <xf numFmtId="180" fontId="2" fillId="0" borderId="51" xfId="22" applyNumberFormat="1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20" sqref="Y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71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9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7"/>
      <c r="D6" s="85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80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81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9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80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8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81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9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80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9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8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82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87.122933001148</v>
      </c>
      <c r="F23" s="141"/>
      <c r="G23" s="140">
        <f>(G20+G21)/(G22+G41)*100</f>
        <v>90.05320296705155</v>
      </c>
      <c r="H23" s="141"/>
      <c r="I23" s="140">
        <f>(I20+I21)/(I22+I41)*100</f>
        <v>49.05546623794213</v>
      </c>
      <c r="J23" s="141"/>
      <c r="K23" s="140">
        <f>(K20+K21)/(K22+K41)*100</f>
        <v>32.900544022787685</v>
      </c>
      <c r="L23" s="141"/>
      <c r="M23" s="140">
        <f>(M20+M21)/(M22+M41)*100</f>
        <v>51.64549160481437</v>
      </c>
      <c r="N23" s="141"/>
      <c r="O23" s="140">
        <f>(O20+O21)/(O22+O41)*100</f>
        <v>85.09244992295841</v>
      </c>
      <c r="P23" s="141"/>
      <c r="Q23" s="140">
        <f>(Q20+Q21)/(Q22+Q41)*100</f>
        <v>46.04045794728526</v>
      </c>
      <c r="R23" s="141"/>
      <c r="S23" s="140">
        <f>(S20+S21)/(S22+S41)*100</f>
        <v>175.59725537988948</v>
      </c>
      <c r="T23" s="141"/>
      <c r="U23" s="140">
        <f>(U20+U21)/(U22+U41)*100</f>
        <v>107.65726177127213</v>
      </c>
      <c r="V23" s="141"/>
      <c r="W23" s="140">
        <f>(W20+W21)/(W22+W41)*100</f>
        <v>90.73146561102978</v>
      </c>
      <c r="X23" s="141"/>
      <c r="Y23" s="140">
        <f>(Y20+Y21)/(Y22+Y41)*100</f>
        <v>81.14419473428731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231212.4004119018</v>
      </c>
      <c r="F24" s="143"/>
      <c r="G24" s="136">
        <f>H22/G22*1000</f>
        <v>430074.98399556754</v>
      </c>
      <c r="H24" s="137"/>
      <c r="I24" s="138">
        <f>J22/I22*1000</f>
        <v>1061013.508519811</v>
      </c>
      <c r="J24" s="139"/>
      <c r="K24" s="136">
        <f>L22/K22*1000</f>
        <v>180029.7963104678</v>
      </c>
      <c r="L24" s="137"/>
      <c r="M24" s="138">
        <f>N22/M22*1000</f>
        <v>210435.56487771086</v>
      </c>
      <c r="N24" s="139"/>
      <c r="O24" s="136">
        <f>P22/O22*1000</f>
        <v>274224.77773482795</v>
      </c>
      <c r="P24" s="137"/>
      <c r="Q24" s="138">
        <f>R22/Q22*1000</f>
        <v>177740.8534276391</v>
      </c>
      <c r="R24" s="139"/>
      <c r="S24" s="136">
        <f>T22/S22*1000</f>
        <v>88436.84870069912</v>
      </c>
      <c r="T24" s="137"/>
      <c r="U24" s="138">
        <f>V22/U22*1000</f>
        <v>294733.21077596967</v>
      </c>
      <c r="V24" s="139"/>
      <c r="W24" s="136">
        <f>X22/W22*1000</f>
        <v>262977.5370515297</v>
      </c>
      <c r="X24" s="137"/>
      <c r="Y24" s="138">
        <f>Z22/Y22*1000</f>
        <v>208594.73227077915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1344</v>
      </c>
      <c r="F27" s="103">
        <v>216773</v>
      </c>
      <c r="G27" s="118">
        <v>816</v>
      </c>
      <c r="H27" s="104">
        <v>259960</v>
      </c>
      <c r="I27" s="102">
        <v>3453</v>
      </c>
      <c r="J27" s="103">
        <v>5742920</v>
      </c>
      <c r="K27" s="106">
        <v>1507</v>
      </c>
      <c r="L27" s="104">
        <v>3357938</v>
      </c>
      <c r="M27" s="102">
        <v>10213</v>
      </c>
      <c r="N27" s="103">
        <v>1609633</v>
      </c>
      <c r="O27" s="106">
        <v>5029</v>
      </c>
      <c r="P27" s="104">
        <v>1700687</v>
      </c>
      <c r="Q27" s="102">
        <v>27936</v>
      </c>
      <c r="R27" s="103">
        <v>5577996</v>
      </c>
      <c r="S27" s="106">
        <v>46784</v>
      </c>
      <c r="T27" s="104">
        <v>9606212</v>
      </c>
      <c r="U27" s="102">
        <v>4688</v>
      </c>
      <c r="V27" s="103">
        <v>2184931</v>
      </c>
      <c r="W27" s="102">
        <v>7899</v>
      </c>
      <c r="X27" s="104">
        <v>1628976</v>
      </c>
      <c r="Y27" s="114">
        <v>109669</v>
      </c>
      <c r="Z27" s="115">
        <v>31886026</v>
      </c>
    </row>
    <row r="28" spans="1:26" ht="18.95" customHeight="1">
      <c r="A28" s="22"/>
      <c r="B28" s="133"/>
      <c r="C28" s="7"/>
      <c r="D28" s="57" t="s">
        <v>22</v>
      </c>
      <c r="E28" s="110">
        <v>1353</v>
      </c>
      <c r="F28" s="111">
        <v>136911</v>
      </c>
      <c r="G28" s="108">
        <v>724</v>
      </c>
      <c r="H28" s="109">
        <v>227448</v>
      </c>
      <c r="I28" s="110">
        <v>3323</v>
      </c>
      <c r="J28" s="111">
        <v>5669358</v>
      </c>
      <c r="K28" s="112">
        <v>1558</v>
      </c>
      <c r="L28" s="109">
        <v>3444809</v>
      </c>
      <c r="M28" s="110">
        <v>9557</v>
      </c>
      <c r="N28" s="111">
        <v>1544457</v>
      </c>
      <c r="O28" s="112">
        <v>4987</v>
      </c>
      <c r="P28" s="109">
        <v>1649450</v>
      </c>
      <c r="Q28" s="110">
        <v>28351</v>
      </c>
      <c r="R28" s="111">
        <v>5521443</v>
      </c>
      <c r="S28" s="112">
        <v>45192</v>
      </c>
      <c r="T28" s="109">
        <v>9508815</v>
      </c>
      <c r="U28" s="110">
        <v>5127</v>
      </c>
      <c r="V28" s="111">
        <v>2373529</v>
      </c>
      <c r="W28" s="110">
        <v>7719</v>
      </c>
      <c r="X28" s="109">
        <v>1578144</v>
      </c>
      <c r="Y28" s="113">
        <v>107891</v>
      </c>
      <c r="Z28" s="107">
        <v>31654364</v>
      </c>
    </row>
    <row r="29" spans="1:26" ht="18.95" customHeight="1" thickBot="1">
      <c r="A29" s="22"/>
      <c r="B29" s="133"/>
      <c r="C29" s="7"/>
      <c r="D29" s="57" t="s">
        <v>24</v>
      </c>
      <c r="E29" s="113">
        <v>3616</v>
      </c>
      <c r="F29" s="107">
        <v>828739</v>
      </c>
      <c r="G29" s="119">
        <v>941</v>
      </c>
      <c r="H29" s="117">
        <v>415781</v>
      </c>
      <c r="I29" s="113">
        <v>1991</v>
      </c>
      <c r="J29" s="107">
        <v>1048608</v>
      </c>
      <c r="K29" s="116">
        <v>2418</v>
      </c>
      <c r="L29" s="117">
        <v>2761521</v>
      </c>
      <c r="M29" s="113">
        <v>17588</v>
      </c>
      <c r="N29" s="107">
        <v>3144392</v>
      </c>
      <c r="O29" s="116">
        <v>4671</v>
      </c>
      <c r="P29" s="117">
        <v>1259895</v>
      </c>
      <c r="Q29" s="113">
        <v>58623</v>
      </c>
      <c r="R29" s="107">
        <v>10256570</v>
      </c>
      <c r="S29" s="116">
        <v>32422</v>
      </c>
      <c r="T29" s="117">
        <v>2749220</v>
      </c>
      <c r="U29" s="113">
        <v>3322</v>
      </c>
      <c r="V29" s="107">
        <v>615536</v>
      </c>
      <c r="W29" s="113">
        <v>8786</v>
      </c>
      <c r="X29" s="117">
        <v>1923624</v>
      </c>
      <c r="Y29" s="113">
        <v>134378</v>
      </c>
      <c r="Z29" s="107">
        <v>25003886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58.4</v>
      </c>
      <c r="F30" s="135"/>
      <c r="G30" s="130">
        <v>80.3</v>
      </c>
      <c r="H30" s="135"/>
      <c r="I30" s="130">
        <v>157.5</v>
      </c>
      <c r="J30" s="135"/>
      <c r="K30" s="130">
        <v>69.5</v>
      </c>
      <c r="L30" s="135"/>
      <c r="M30" s="130">
        <v>46.4</v>
      </c>
      <c r="N30" s="135"/>
      <c r="O30" s="130">
        <v>110.8</v>
      </c>
      <c r="P30" s="135"/>
      <c r="Q30" s="130">
        <v>52.3</v>
      </c>
      <c r="R30" s="135"/>
      <c r="S30" s="130">
        <v>150.4</v>
      </c>
      <c r="T30" s="135"/>
      <c r="U30" s="130">
        <v>60.7</v>
      </c>
      <c r="V30" s="135"/>
      <c r="W30" s="130">
        <v>83.8</v>
      </c>
      <c r="X30" s="135"/>
      <c r="Y30" s="130">
        <v>81.5</v>
      </c>
      <c r="Z30" s="131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237.5</v>
      </c>
      <c r="F31" s="95">
        <f aca="true" t="shared" si="5" ref="F31:Z33">F20-F27</f>
        <v>72121</v>
      </c>
      <c r="G31" s="96">
        <f t="shared" si="5"/>
        <v>432.845</v>
      </c>
      <c r="H31" s="97">
        <f t="shared" si="5"/>
        <v>196341</v>
      </c>
      <c r="I31" s="94">
        <f t="shared" si="5"/>
        <v>-1117</v>
      </c>
      <c r="J31" s="95">
        <f t="shared" si="5"/>
        <v>-1954717.7999999998</v>
      </c>
      <c r="K31" s="96">
        <f t="shared" si="5"/>
        <v>583</v>
      </c>
      <c r="L31" s="97">
        <f t="shared" si="5"/>
        <v>1080904</v>
      </c>
      <c r="M31" s="94">
        <f t="shared" si="5"/>
        <v>-2860.84</v>
      </c>
      <c r="N31" s="95">
        <f t="shared" si="5"/>
        <v>352624.75</v>
      </c>
      <c r="O31" s="96">
        <f t="shared" si="5"/>
        <v>-629</v>
      </c>
      <c r="P31" s="97">
        <f t="shared" si="5"/>
        <v>-186611</v>
      </c>
      <c r="Q31" s="94">
        <f t="shared" si="5"/>
        <v>83.79999999999927</v>
      </c>
      <c r="R31" s="95">
        <f t="shared" si="5"/>
        <v>-407478.5</v>
      </c>
      <c r="S31" s="96">
        <f t="shared" si="5"/>
        <v>6181</v>
      </c>
      <c r="T31" s="97">
        <f t="shared" si="5"/>
        <v>-1139900</v>
      </c>
      <c r="U31" s="94">
        <f t="shared" si="5"/>
        <v>97.10000000000036</v>
      </c>
      <c r="V31" s="95">
        <f t="shared" si="5"/>
        <v>-652132.5</v>
      </c>
      <c r="W31" s="96">
        <f t="shared" si="5"/>
        <v>-493.15800000000036</v>
      </c>
      <c r="X31" s="97">
        <f t="shared" si="5"/>
        <v>57035.5</v>
      </c>
      <c r="Y31" s="94">
        <f t="shared" si="5"/>
        <v>2515.247000000003</v>
      </c>
      <c r="Z31" s="95">
        <f t="shared" si="5"/>
        <v>-2581813.5500000007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6" ref="E32:T33">E21-E28</f>
        <v>632.4000000000001</v>
      </c>
      <c r="F32" s="99">
        <f t="shared" si="6"/>
        <v>133934</v>
      </c>
      <c r="G32" s="100">
        <f t="shared" si="6"/>
        <v>648.031</v>
      </c>
      <c r="H32" s="101">
        <f t="shared" si="6"/>
        <v>271668</v>
      </c>
      <c r="I32" s="98">
        <f t="shared" si="6"/>
        <v>-777</v>
      </c>
      <c r="J32" s="99">
        <f t="shared" si="6"/>
        <v>-1447770.7000000002</v>
      </c>
      <c r="K32" s="100">
        <f t="shared" si="6"/>
        <v>325.29999999999995</v>
      </c>
      <c r="L32" s="101">
        <f t="shared" si="6"/>
        <v>662075</v>
      </c>
      <c r="M32" s="98">
        <f t="shared" si="6"/>
        <v>688.0599999999995</v>
      </c>
      <c r="N32" s="99">
        <f t="shared" si="6"/>
        <v>768365.25</v>
      </c>
      <c r="O32" s="100">
        <f t="shared" si="6"/>
        <v>-551</v>
      </c>
      <c r="P32" s="101">
        <f t="shared" si="6"/>
        <v>-153336</v>
      </c>
      <c r="Q32" s="98">
        <f t="shared" si="6"/>
        <v>-536.7999999999993</v>
      </c>
      <c r="R32" s="99">
        <f t="shared" si="6"/>
        <v>-396380.7000000002</v>
      </c>
      <c r="S32" s="100">
        <f t="shared" si="6"/>
        <v>7024</v>
      </c>
      <c r="T32" s="101">
        <f t="shared" si="6"/>
        <v>-1049773</v>
      </c>
      <c r="U32" s="98">
        <f t="shared" si="5"/>
        <v>745</v>
      </c>
      <c r="V32" s="99">
        <f t="shared" si="5"/>
        <v>-179433.5</v>
      </c>
      <c r="W32" s="100">
        <f t="shared" si="5"/>
        <v>-684.6379999999999</v>
      </c>
      <c r="X32" s="101">
        <f t="shared" si="5"/>
        <v>-11861</v>
      </c>
      <c r="Y32" s="98">
        <f t="shared" si="5"/>
        <v>7513.353000000003</v>
      </c>
      <c r="Z32" s="99">
        <f t="shared" si="5"/>
        <v>-1402512.6499999985</v>
      </c>
    </row>
    <row r="33" spans="1:26" ht="18.95" customHeight="1">
      <c r="A33" s="22"/>
      <c r="B33" s="133"/>
      <c r="C33" s="7"/>
      <c r="D33" s="85" t="s">
        <v>24</v>
      </c>
      <c r="E33" s="98">
        <f t="shared" si="6"/>
        <v>-1770.9</v>
      </c>
      <c r="F33" s="99">
        <f t="shared" si="5"/>
        <v>-402129</v>
      </c>
      <c r="G33" s="100">
        <f t="shared" si="5"/>
        <v>452.36400000000003</v>
      </c>
      <c r="H33" s="101">
        <f t="shared" si="5"/>
        <v>183470</v>
      </c>
      <c r="I33" s="98">
        <f t="shared" si="5"/>
        <v>2880</v>
      </c>
      <c r="J33" s="99">
        <f t="shared" si="5"/>
        <v>4119588.8</v>
      </c>
      <c r="K33" s="100">
        <f t="shared" si="5"/>
        <v>3723.7</v>
      </c>
      <c r="L33" s="101">
        <f t="shared" si="5"/>
        <v>-1655832</v>
      </c>
      <c r="M33" s="98">
        <f t="shared" si="5"/>
        <v>-1997.8999999999996</v>
      </c>
      <c r="N33" s="99">
        <f t="shared" si="5"/>
        <v>136319.5</v>
      </c>
      <c r="O33" s="100">
        <f t="shared" si="5"/>
        <v>503</v>
      </c>
      <c r="P33" s="101">
        <f t="shared" si="5"/>
        <v>158944</v>
      </c>
      <c r="Q33" s="98">
        <f t="shared" si="5"/>
        <v>2115.600000000006</v>
      </c>
      <c r="R33" s="99">
        <f t="shared" si="5"/>
        <v>539160.5999999996</v>
      </c>
      <c r="S33" s="100">
        <f t="shared" si="5"/>
        <v>-2098</v>
      </c>
      <c r="T33" s="101">
        <f t="shared" si="5"/>
        <v>-67461</v>
      </c>
      <c r="U33" s="98">
        <f t="shared" si="5"/>
        <v>1084.1000000000004</v>
      </c>
      <c r="V33" s="99">
        <f t="shared" si="5"/>
        <v>683088</v>
      </c>
      <c r="W33" s="100">
        <f t="shared" si="5"/>
        <v>-642.6789999999992</v>
      </c>
      <c r="X33" s="101">
        <f t="shared" si="5"/>
        <v>217886.5</v>
      </c>
      <c r="Y33" s="98">
        <f t="shared" si="5"/>
        <v>4249.2850000000035</v>
      </c>
      <c r="Z33" s="99">
        <f t="shared" si="5"/>
        <v>3913035.3999999985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28.722933001148</v>
      </c>
      <c r="F34" s="123"/>
      <c r="G34" s="128">
        <f aca="true" t="shared" si="7" ref="G34">+G23-G30</f>
        <v>9.75320296705155</v>
      </c>
      <c r="H34" s="129"/>
      <c r="I34" s="124">
        <f aca="true" t="shared" si="8" ref="I34">+I23-I30</f>
        <v>-108.44453376205787</v>
      </c>
      <c r="J34" s="123"/>
      <c r="K34" s="128">
        <f aca="true" t="shared" si="9" ref="K34">+K23-K30</f>
        <v>-36.599455977212315</v>
      </c>
      <c r="L34" s="129"/>
      <c r="M34" s="124">
        <f aca="true" t="shared" si="10" ref="M34">+M23-M30</f>
        <v>5.245491604814369</v>
      </c>
      <c r="N34" s="123"/>
      <c r="O34" s="128">
        <f aca="true" t="shared" si="11" ref="O34">+O23-O30</f>
        <v>-25.70755007704159</v>
      </c>
      <c r="P34" s="129"/>
      <c r="Q34" s="124">
        <f aca="true" t="shared" si="12" ref="Q34">+Q23-Q30</f>
        <v>-6.259542052714735</v>
      </c>
      <c r="R34" s="123"/>
      <c r="S34" s="128">
        <f aca="true" t="shared" si="13" ref="S34">+S23-S30</f>
        <v>25.19725537988947</v>
      </c>
      <c r="T34" s="129"/>
      <c r="U34" s="124">
        <f aca="true" t="shared" si="14" ref="U34">+U23-U30</f>
        <v>46.95726177127213</v>
      </c>
      <c r="V34" s="123"/>
      <c r="W34" s="128">
        <f aca="true" t="shared" si="15" ref="W34">+W23-W30</f>
        <v>6.931465611029779</v>
      </c>
      <c r="X34" s="129"/>
      <c r="Y34" s="124">
        <f aca="true" t="shared" si="16" ref="Y34">+Y23-Y30</f>
        <v>-0.35580526571268933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7" ref="E35:Z37">E20/E27*100</f>
        <v>117.67113095238095</v>
      </c>
      <c r="F35" s="64">
        <f t="shared" si="17"/>
        <v>133.2702873512845</v>
      </c>
      <c r="G35" s="65">
        <f t="shared" si="17"/>
        <v>153.04473039215688</v>
      </c>
      <c r="H35" s="66">
        <f t="shared" si="17"/>
        <v>175.5273888290506</v>
      </c>
      <c r="I35" s="63">
        <f t="shared" si="17"/>
        <v>67.65131769475818</v>
      </c>
      <c r="J35" s="64">
        <f t="shared" si="17"/>
        <v>65.96299791743573</v>
      </c>
      <c r="K35" s="65">
        <f t="shared" si="17"/>
        <v>138.68613138686132</v>
      </c>
      <c r="L35" s="66">
        <f t="shared" si="17"/>
        <v>132.18951630435106</v>
      </c>
      <c r="M35" s="63">
        <f t="shared" si="17"/>
        <v>71.98825026926467</v>
      </c>
      <c r="N35" s="64">
        <f t="shared" si="17"/>
        <v>121.90715212722402</v>
      </c>
      <c r="O35" s="65">
        <f t="shared" si="17"/>
        <v>87.49254324915489</v>
      </c>
      <c r="P35" s="66">
        <f t="shared" si="17"/>
        <v>89.0273166079355</v>
      </c>
      <c r="Q35" s="63">
        <f t="shared" si="17"/>
        <v>100.29997136311567</v>
      </c>
      <c r="R35" s="64">
        <f t="shared" si="17"/>
        <v>92.69489436708093</v>
      </c>
      <c r="S35" s="65">
        <f t="shared" si="17"/>
        <v>113.21178180574556</v>
      </c>
      <c r="T35" s="66">
        <f t="shared" si="17"/>
        <v>88.13372013859365</v>
      </c>
      <c r="U35" s="63">
        <f t="shared" si="17"/>
        <v>102.0712457337884</v>
      </c>
      <c r="V35" s="64">
        <f t="shared" si="17"/>
        <v>70.15317646186539</v>
      </c>
      <c r="W35" s="65">
        <f t="shared" si="17"/>
        <v>93.7567033801747</v>
      </c>
      <c r="X35" s="66">
        <f t="shared" si="17"/>
        <v>103.5013100254393</v>
      </c>
      <c r="Y35" s="63">
        <f t="shared" si="17"/>
        <v>102.29348950022342</v>
      </c>
      <c r="Z35" s="64">
        <f t="shared" si="17"/>
        <v>91.90299364994559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7"/>
        <v>146.74057649667407</v>
      </c>
      <c r="F36" s="68">
        <f t="shared" si="17"/>
        <v>197.82559472942276</v>
      </c>
      <c r="G36" s="69">
        <f t="shared" si="17"/>
        <v>189.50704419889502</v>
      </c>
      <c r="H36" s="70">
        <f t="shared" si="17"/>
        <v>219.44180647884352</v>
      </c>
      <c r="I36" s="67">
        <f t="shared" si="17"/>
        <v>76.61751429431237</v>
      </c>
      <c r="J36" s="68">
        <f t="shared" si="17"/>
        <v>74.46323375592087</v>
      </c>
      <c r="K36" s="69">
        <f t="shared" si="17"/>
        <v>120.8793324775353</v>
      </c>
      <c r="L36" s="70">
        <f t="shared" si="17"/>
        <v>119.2194980911859</v>
      </c>
      <c r="M36" s="67">
        <f t="shared" si="17"/>
        <v>107.19953960447839</v>
      </c>
      <c r="N36" s="68">
        <f t="shared" si="17"/>
        <v>149.74986354427477</v>
      </c>
      <c r="O36" s="69">
        <f t="shared" si="17"/>
        <v>88.95127331060758</v>
      </c>
      <c r="P36" s="70">
        <f t="shared" si="17"/>
        <v>90.70381036102944</v>
      </c>
      <c r="Q36" s="67">
        <f t="shared" si="17"/>
        <v>98.10659236005786</v>
      </c>
      <c r="R36" s="68">
        <f t="shared" si="17"/>
        <v>92.82106688414603</v>
      </c>
      <c r="S36" s="69">
        <f t="shared" si="17"/>
        <v>115.54257390688618</v>
      </c>
      <c r="T36" s="70">
        <f t="shared" si="17"/>
        <v>88.96000185091413</v>
      </c>
      <c r="U36" s="67">
        <f t="shared" si="17"/>
        <v>114.53091476496976</v>
      </c>
      <c r="V36" s="68">
        <f t="shared" si="17"/>
        <v>92.44022297599903</v>
      </c>
      <c r="W36" s="69">
        <f t="shared" si="17"/>
        <v>91.13048322321544</v>
      </c>
      <c r="X36" s="70">
        <f t="shared" si="17"/>
        <v>99.24842092990247</v>
      </c>
      <c r="Y36" s="67">
        <f t="shared" si="17"/>
        <v>106.96383664995226</v>
      </c>
      <c r="Z36" s="68">
        <f t="shared" si="17"/>
        <v>95.56929133057294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7"/>
        <v>51.02599557522124</v>
      </c>
      <c r="F37" s="72">
        <f t="shared" si="17"/>
        <v>51.477003013011334</v>
      </c>
      <c r="G37" s="73">
        <f t="shared" si="17"/>
        <v>148.07268862911795</v>
      </c>
      <c r="H37" s="74">
        <f t="shared" si="17"/>
        <v>144.12659549137646</v>
      </c>
      <c r="I37" s="71">
        <f t="shared" si="17"/>
        <v>244.65092918131592</v>
      </c>
      <c r="J37" s="72">
        <f t="shared" si="17"/>
        <v>492.8626140559675</v>
      </c>
      <c r="K37" s="73">
        <f t="shared" si="17"/>
        <v>253.9991728701406</v>
      </c>
      <c r="L37" s="74">
        <f t="shared" si="17"/>
        <v>40.03913060954452</v>
      </c>
      <c r="M37" s="71">
        <f t="shared" si="17"/>
        <v>88.64055037525586</v>
      </c>
      <c r="N37" s="72">
        <f t="shared" si="17"/>
        <v>104.33532142302869</v>
      </c>
      <c r="O37" s="73">
        <f t="shared" si="17"/>
        <v>110.76857204024834</v>
      </c>
      <c r="P37" s="74">
        <f t="shared" si="17"/>
        <v>112.6156544791431</v>
      </c>
      <c r="Q37" s="71">
        <f t="shared" si="17"/>
        <v>103.60882247582009</v>
      </c>
      <c r="R37" s="72">
        <f t="shared" si="17"/>
        <v>105.25673397636832</v>
      </c>
      <c r="S37" s="73">
        <f t="shared" si="17"/>
        <v>93.52908518906915</v>
      </c>
      <c r="T37" s="74">
        <f t="shared" si="17"/>
        <v>97.54617673376448</v>
      </c>
      <c r="U37" s="71">
        <f t="shared" si="17"/>
        <v>132.633955448525</v>
      </c>
      <c r="V37" s="72">
        <f t="shared" si="17"/>
        <v>210.97450027293286</v>
      </c>
      <c r="W37" s="73">
        <f t="shared" si="17"/>
        <v>92.68519235146826</v>
      </c>
      <c r="X37" s="74">
        <f t="shared" si="17"/>
        <v>111.32687573039222</v>
      </c>
      <c r="Y37" s="71">
        <f t="shared" si="17"/>
        <v>103.16218800696544</v>
      </c>
      <c r="Z37" s="72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822</v>
      </c>
      <c r="F39" s="14">
        <v>74866</v>
      </c>
      <c r="G39" s="13">
        <v>1348</v>
      </c>
      <c r="H39" s="14">
        <v>498696</v>
      </c>
      <c r="I39" s="13">
        <v>2816</v>
      </c>
      <c r="J39" s="14">
        <v>4639230</v>
      </c>
      <c r="K39" s="13">
        <v>1765</v>
      </c>
      <c r="L39" s="14">
        <v>3821208</v>
      </c>
      <c r="M39" s="13">
        <v>12346</v>
      </c>
      <c r="N39" s="14">
        <v>3009437</v>
      </c>
      <c r="O39" s="13">
        <v>4350</v>
      </c>
      <c r="P39" s="14">
        <v>1439242</v>
      </c>
      <c r="Q39" s="13">
        <v>26830</v>
      </c>
      <c r="R39" s="14">
        <v>5115434</v>
      </c>
      <c r="S39" s="25">
        <v>48073</v>
      </c>
      <c r="T39" s="26">
        <v>7969145</v>
      </c>
      <c r="U39" s="13">
        <v>4481</v>
      </c>
      <c r="V39" s="14">
        <v>1563340</v>
      </c>
      <c r="W39" s="13">
        <v>5807</v>
      </c>
      <c r="X39" s="14">
        <v>1158934</v>
      </c>
      <c r="Y39" s="55">
        <v>108638</v>
      </c>
      <c r="Z39" s="56">
        <v>29289532</v>
      </c>
    </row>
    <row r="40" spans="1:26" ht="18.95" customHeight="1">
      <c r="A40" s="22"/>
      <c r="B40" s="126"/>
      <c r="C40" s="22"/>
      <c r="D40" s="86" t="s">
        <v>22</v>
      </c>
      <c r="E40" s="27">
        <v>916</v>
      </c>
      <c r="F40" s="21">
        <v>78680</v>
      </c>
      <c r="G40" s="27">
        <v>1317</v>
      </c>
      <c r="H40" s="21">
        <v>491367</v>
      </c>
      <c r="I40" s="27">
        <v>2183</v>
      </c>
      <c r="J40" s="21">
        <v>4490212</v>
      </c>
      <c r="K40" s="27">
        <v>1862</v>
      </c>
      <c r="L40" s="21">
        <v>4058515</v>
      </c>
      <c r="M40" s="27">
        <v>11943</v>
      </c>
      <c r="N40" s="21">
        <v>2843682</v>
      </c>
      <c r="O40" s="27">
        <v>4083</v>
      </c>
      <c r="P40" s="21">
        <v>1360514</v>
      </c>
      <c r="Q40" s="27">
        <v>26142</v>
      </c>
      <c r="R40" s="21">
        <v>5070634</v>
      </c>
      <c r="S40" s="25">
        <v>45905</v>
      </c>
      <c r="T40" s="26">
        <v>7506150</v>
      </c>
      <c r="U40" s="27">
        <v>5304</v>
      </c>
      <c r="V40" s="21">
        <v>1773717</v>
      </c>
      <c r="W40" s="27">
        <v>6152</v>
      </c>
      <c r="X40" s="21">
        <v>1244113</v>
      </c>
      <c r="Y40" s="58">
        <v>105807</v>
      </c>
      <c r="Z40" s="59">
        <v>28917584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2249</v>
      </c>
      <c r="F41" s="21">
        <v>408561</v>
      </c>
      <c r="G41" s="27">
        <v>1517</v>
      </c>
      <c r="H41" s="21">
        <v>642066</v>
      </c>
      <c r="I41" s="27">
        <v>5081</v>
      </c>
      <c r="J41" s="21">
        <v>5601582</v>
      </c>
      <c r="K41" s="27">
        <v>5935</v>
      </c>
      <c r="L41" s="21">
        <v>773731</v>
      </c>
      <c r="M41" s="27">
        <v>18483</v>
      </c>
      <c r="N41" s="21">
        <v>3631276</v>
      </c>
      <c r="O41" s="27">
        <v>5210</v>
      </c>
      <c r="P41" s="21">
        <v>1400877</v>
      </c>
      <c r="Q41" s="27">
        <v>60533</v>
      </c>
      <c r="R41" s="21">
        <v>10750275</v>
      </c>
      <c r="S41" s="25">
        <v>29575</v>
      </c>
      <c r="T41" s="26">
        <v>2674489</v>
      </c>
      <c r="U41" s="27">
        <v>5493</v>
      </c>
      <c r="V41" s="21">
        <v>1959921</v>
      </c>
      <c r="W41" s="27">
        <v>7772</v>
      </c>
      <c r="X41" s="21">
        <v>2021782</v>
      </c>
      <c r="Y41" s="58">
        <v>141847</v>
      </c>
      <c r="Z41" s="59">
        <v>29864560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40.1849710982659</v>
      </c>
      <c r="F42" s="123"/>
      <c r="G42" s="122">
        <f>+(G39+G40)/(G41+'(令和4年8月)'!G41)*100</f>
        <v>87.95379537953795</v>
      </c>
      <c r="H42" s="123"/>
      <c r="I42" s="122">
        <f>+(I39+I40)/(I41+'(令和4年8月)'!I41)*100</f>
        <v>68.32034987016536</v>
      </c>
      <c r="J42" s="123"/>
      <c r="K42" s="122">
        <f>+(K39+K40)/(K41+'(令和4年8月)'!K41)*100</f>
        <v>31.944689096353706</v>
      </c>
      <c r="L42" s="123"/>
      <c r="M42" s="122">
        <f>+(M39+M40)/(M41+'(令和4年8月)'!M41)*100</f>
        <v>68.31383379181518</v>
      </c>
      <c r="N42" s="123"/>
      <c r="O42" s="122">
        <f>+(O39+O40)/(O41+'(令和4年8月)'!O41)*100</f>
        <v>82.99379982285208</v>
      </c>
      <c r="P42" s="123"/>
      <c r="Q42" s="122">
        <f>+(Q39+Q40)/(Q41+'(令和4年8月)'!Q41)*100</f>
        <v>43.49025467562109</v>
      </c>
      <c r="R42" s="123"/>
      <c r="S42" s="122">
        <f>+(S39+S40)/(S41+'(令和4年8月)'!S41)*100</f>
        <v>156.35637634140252</v>
      </c>
      <c r="T42" s="123"/>
      <c r="U42" s="122">
        <f>+(U39+U40)/(U41+'(令和4年8月)'!U41)*100</f>
        <v>94.0413262854397</v>
      </c>
      <c r="V42" s="123"/>
      <c r="W42" s="122">
        <f>+(W39+W40)/(W41+'(令和4年8月)'!W41)*100</f>
        <v>75.99771225216065</v>
      </c>
      <c r="X42" s="123"/>
      <c r="Y42" s="122">
        <f>+(Y39+Y40)/(Y41+'(令和4年8月)'!Y41)*100</f>
        <v>76.64525110177304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759.5</v>
      </c>
      <c r="F43" s="97">
        <f t="shared" si="18"/>
        <v>214028</v>
      </c>
      <c r="G43" s="94">
        <f t="shared" si="18"/>
        <v>-99.15499999999997</v>
      </c>
      <c r="H43" s="95">
        <f t="shared" si="18"/>
        <v>-42395</v>
      </c>
      <c r="I43" s="96">
        <f t="shared" si="18"/>
        <v>-480</v>
      </c>
      <c r="J43" s="97">
        <f t="shared" si="18"/>
        <v>-851027.7999999998</v>
      </c>
      <c r="K43" s="94">
        <f t="shared" si="18"/>
        <v>325</v>
      </c>
      <c r="L43" s="95">
        <f t="shared" si="18"/>
        <v>617634</v>
      </c>
      <c r="M43" s="96">
        <f t="shared" si="18"/>
        <v>-4993.84</v>
      </c>
      <c r="N43" s="97">
        <f t="shared" si="18"/>
        <v>-1047179.25</v>
      </c>
      <c r="O43" s="94">
        <f t="shared" si="18"/>
        <v>50</v>
      </c>
      <c r="P43" s="95">
        <f t="shared" si="18"/>
        <v>74834</v>
      </c>
      <c r="Q43" s="96">
        <f t="shared" si="18"/>
        <v>1189.7999999999993</v>
      </c>
      <c r="R43" s="97">
        <f t="shared" si="18"/>
        <v>55083.5</v>
      </c>
      <c r="S43" s="94">
        <f t="shared" si="18"/>
        <v>4892</v>
      </c>
      <c r="T43" s="95">
        <f t="shared" si="18"/>
        <v>497167</v>
      </c>
      <c r="U43" s="96">
        <f t="shared" si="18"/>
        <v>304.10000000000036</v>
      </c>
      <c r="V43" s="97">
        <f t="shared" si="18"/>
        <v>-30541.5</v>
      </c>
      <c r="W43" s="94">
        <f t="shared" si="18"/>
        <v>1598.8419999999996</v>
      </c>
      <c r="X43" s="95">
        <f t="shared" si="18"/>
        <v>527077.5</v>
      </c>
      <c r="Y43" s="94">
        <f t="shared" si="18"/>
        <v>3546.247000000003</v>
      </c>
      <c r="Z43" s="95">
        <f t="shared" si="18"/>
        <v>14680.449999999255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1069.4</v>
      </c>
      <c r="F44" s="101">
        <f t="shared" si="18"/>
        <v>192165</v>
      </c>
      <c r="G44" s="98">
        <f t="shared" si="18"/>
        <v>55.03099999999995</v>
      </c>
      <c r="H44" s="99">
        <f t="shared" si="18"/>
        <v>7749</v>
      </c>
      <c r="I44" s="100">
        <f t="shared" si="18"/>
        <v>363</v>
      </c>
      <c r="J44" s="101">
        <f t="shared" si="18"/>
        <v>-268624.7000000002</v>
      </c>
      <c r="K44" s="98">
        <f t="shared" si="18"/>
        <v>21.299999999999955</v>
      </c>
      <c r="L44" s="99">
        <f t="shared" si="18"/>
        <v>48369</v>
      </c>
      <c r="M44" s="100">
        <f t="shared" si="18"/>
        <v>-1697.9400000000005</v>
      </c>
      <c r="N44" s="101">
        <f t="shared" si="18"/>
        <v>-530859.75</v>
      </c>
      <c r="O44" s="98">
        <f t="shared" si="18"/>
        <v>353</v>
      </c>
      <c r="P44" s="99">
        <f t="shared" si="18"/>
        <v>135600</v>
      </c>
      <c r="Q44" s="100">
        <f t="shared" si="18"/>
        <v>1672.2000000000007</v>
      </c>
      <c r="R44" s="101">
        <f t="shared" si="18"/>
        <v>54428.299999999814</v>
      </c>
      <c r="S44" s="98">
        <f t="shared" si="18"/>
        <v>6311</v>
      </c>
      <c r="T44" s="99">
        <f t="shared" si="18"/>
        <v>952892</v>
      </c>
      <c r="U44" s="100">
        <f t="shared" si="18"/>
        <v>568</v>
      </c>
      <c r="V44" s="101">
        <f t="shared" si="18"/>
        <v>420378.5</v>
      </c>
      <c r="W44" s="98">
        <f t="shared" si="18"/>
        <v>882.3620000000001</v>
      </c>
      <c r="X44" s="99">
        <f t="shared" si="18"/>
        <v>322170</v>
      </c>
      <c r="Y44" s="98">
        <f t="shared" si="18"/>
        <v>9597.353000000003</v>
      </c>
      <c r="Z44" s="99">
        <f t="shared" si="18"/>
        <v>1334267.3500000015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-403.9000000000001</v>
      </c>
      <c r="F45" s="101">
        <f t="shared" si="18"/>
        <v>18049</v>
      </c>
      <c r="G45" s="98">
        <f t="shared" si="18"/>
        <v>-123.63599999999997</v>
      </c>
      <c r="H45" s="99">
        <f t="shared" si="18"/>
        <v>-42815</v>
      </c>
      <c r="I45" s="100">
        <f t="shared" si="18"/>
        <v>-210</v>
      </c>
      <c r="J45" s="101">
        <f t="shared" si="18"/>
        <v>-433385.2000000002</v>
      </c>
      <c r="K45" s="98">
        <f t="shared" si="18"/>
        <v>206.69999999999982</v>
      </c>
      <c r="L45" s="99">
        <f t="shared" si="18"/>
        <v>331958</v>
      </c>
      <c r="M45" s="100">
        <f t="shared" si="18"/>
        <v>-2892.8999999999996</v>
      </c>
      <c r="N45" s="101">
        <f t="shared" si="18"/>
        <v>-350564.5</v>
      </c>
      <c r="O45" s="98">
        <f t="shared" si="18"/>
        <v>-36</v>
      </c>
      <c r="P45" s="99">
        <f t="shared" si="18"/>
        <v>17962</v>
      </c>
      <c r="Q45" s="100">
        <f t="shared" si="18"/>
        <v>205.60000000000582</v>
      </c>
      <c r="R45" s="101">
        <f t="shared" si="18"/>
        <v>45455.59999999963</v>
      </c>
      <c r="S45" s="98">
        <f t="shared" si="18"/>
        <v>749</v>
      </c>
      <c r="T45" s="99">
        <f t="shared" si="18"/>
        <v>7270</v>
      </c>
      <c r="U45" s="100">
        <f t="shared" si="18"/>
        <v>-1086.8999999999996</v>
      </c>
      <c r="V45" s="101">
        <f t="shared" si="18"/>
        <v>-661297</v>
      </c>
      <c r="W45" s="98">
        <f t="shared" si="18"/>
        <v>371.3210000000008</v>
      </c>
      <c r="X45" s="99">
        <f t="shared" si="18"/>
        <v>119728.5</v>
      </c>
      <c r="Y45" s="98">
        <f t="shared" si="18"/>
        <v>-3219.7149999999965</v>
      </c>
      <c r="Z45" s="99">
        <f t="shared" si="18"/>
        <v>-947638.6000000015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46.9379619028821</v>
      </c>
      <c r="F46" s="123"/>
      <c r="G46" s="122">
        <f>G23-G42</f>
        <v>2.0994075875135962</v>
      </c>
      <c r="H46" s="123"/>
      <c r="I46" s="122">
        <f>I23-I42</f>
        <v>-19.26488363222323</v>
      </c>
      <c r="J46" s="123"/>
      <c r="K46" s="122">
        <f>K23-K42</f>
        <v>0.9558549264339788</v>
      </c>
      <c r="L46" s="123"/>
      <c r="M46" s="122">
        <f>M23-M42</f>
        <v>-16.668342187000817</v>
      </c>
      <c r="N46" s="123"/>
      <c r="O46" s="122">
        <f t="shared" si="18"/>
        <v>2.098650100106326</v>
      </c>
      <c r="P46" s="123"/>
      <c r="Q46" s="122">
        <f t="shared" si="18"/>
        <v>2.5502032716641736</v>
      </c>
      <c r="R46" s="123"/>
      <c r="S46" s="122">
        <f t="shared" si="18"/>
        <v>19.240879038486952</v>
      </c>
      <c r="T46" s="123"/>
      <c r="U46" s="122">
        <f t="shared" si="18"/>
        <v>13.615935485832438</v>
      </c>
      <c r="V46" s="123"/>
      <c r="W46" s="122">
        <f t="shared" si="18"/>
        <v>14.733753358869123</v>
      </c>
      <c r="X46" s="123"/>
      <c r="Y46" s="122">
        <f t="shared" si="18"/>
        <v>4.498943632514269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192.39659367396592</v>
      </c>
      <c r="F47" s="76">
        <f t="shared" si="19"/>
        <v>385.8814415088291</v>
      </c>
      <c r="G47" s="75">
        <f t="shared" si="19"/>
        <v>92.6442878338279</v>
      </c>
      <c r="H47" s="77">
        <f t="shared" si="19"/>
        <v>91.49882894589089</v>
      </c>
      <c r="I47" s="78">
        <f t="shared" si="19"/>
        <v>82.95454545454545</v>
      </c>
      <c r="J47" s="76">
        <f t="shared" si="19"/>
        <v>81.6558394388724</v>
      </c>
      <c r="K47" s="75">
        <f t="shared" si="19"/>
        <v>118.41359773371106</v>
      </c>
      <c r="L47" s="77">
        <f t="shared" si="19"/>
        <v>116.16331798740084</v>
      </c>
      <c r="M47" s="78">
        <f t="shared" si="19"/>
        <v>59.55094767536045</v>
      </c>
      <c r="N47" s="76">
        <f t="shared" si="19"/>
        <v>65.20348324287897</v>
      </c>
      <c r="O47" s="75">
        <f t="shared" si="19"/>
        <v>101.14942528735634</v>
      </c>
      <c r="P47" s="77">
        <f t="shared" si="19"/>
        <v>105.19954253697432</v>
      </c>
      <c r="Q47" s="78">
        <f t="shared" si="19"/>
        <v>104.43458814759596</v>
      </c>
      <c r="R47" s="76">
        <f t="shared" si="19"/>
        <v>101.07680990508332</v>
      </c>
      <c r="S47" s="75">
        <f t="shared" si="19"/>
        <v>110.17619037713477</v>
      </c>
      <c r="T47" s="77">
        <f t="shared" si="19"/>
        <v>106.23864919009505</v>
      </c>
      <c r="U47" s="78">
        <f t="shared" si="19"/>
        <v>106.78643160008927</v>
      </c>
      <c r="V47" s="76">
        <f t="shared" si="19"/>
        <v>98.04639425844665</v>
      </c>
      <c r="W47" s="75">
        <f t="shared" si="19"/>
        <v>127.53301188221111</v>
      </c>
      <c r="X47" s="77">
        <f t="shared" si="19"/>
        <v>145.47950961832166</v>
      </c>
      <c r="Y47" s="75">
        <f t="shared" si="19"/>
        <v>103.26427861337655</v>
      </c>
      <c r="Z47" s="77">
        <f t="shared" si="19"/>
        <v>100.05012183192275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216.74672489082968</v>
      </c>
      <c r="F48" s="70">
        <f t="shared" si="19"/>
        <v>344.23614641586175</v>
      </c>
      <c r="G48" s="67">
        <f t="shared" si="19"/>
        <v>104.17851176917236</v>
      </c>
      <c r="H48" s="68">
        <f t="shared" si="19"/>
        <v>101.5770289824103</v>
      </c>
      <c r="I48" s="69">
        <f t="shared" si="19"/>
        <v>116.62849289967934</v>
      </c>
      <c r="J48" s="70">
        <f t="shared" si="19"/>
        <v>94.01754972816427</v>
      </c>
      <c r="K48" s="67">
        <f t="shared" si="19"/>
        <v>101.14393125671322</v>
      </c>
      <c r="L48" s="68">
        <f t="shared" si="19"/>
        <v>101.19179059335744</v>
      </c>
      <c r="M48" s="69">
        <f t="shared" si="19"/>
        <v>85.78296910324039</v>
      </c>
      <c r="N48" s="70">
        <f t="shared" si="19"/>
        <v>81.33195800374303</v>
      </c>
      <c r="O48" s="67">
        <f t="shared" si="19"/>
        <v>108.64560372275287</v>
      </c>
      <c r="P48" s="68">
        <f t="shared" si="19"/>
        <v>109.96682136310247</v>
      </c>
      <c r="Q48" s="69">
        <f t="shared" si="19"/>
        <v>106.39660316731695</v>
      </c>
      <c r="R48" s="70">
        <f t="shared" si="19"/>
        <v>101.07340226094014</v>
      </c>
      <c r="S48" s="67">
        <f t="shared" si="19"/>
        <v>113.74795773880841</v>
      </c>
      <c r="T48" s="68">
        <f t="shared" si="19"/>
        <v>112.6948169167949</v>
      </c>
      <c r="U48" s="69">
        <f t="shared" si="19"/>
        <v>110.70889894419307</v>
      </c>
      <c r="V48" s="70">
        <f t="shared" si="19"/>
        <v>123.70042684374114</v>
      </c>
      <c r="W48" s="67">
        <f t="shared" si="19"/>
        <v>114.34268530559169</v>
      </c>
      <c r="X48" s="68">
        <f t="shared" si="19"/>
        <v>125.89555771863168</v>
      </c>
      <c r="Y48" s="67">
        <f t="shared" si="19"/>
        <v>109.07062198153241</v>
      </c>
      <c r="Z48" s="68">
        <f t="shared" si="19"/>
        <v>104.61403466485997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82.0409070698088</v>
      </c>
      <c r="F49" s="74">
        <f t="shared" si="19"/>
        <v>104.41770017206733</v>
      </c>
      <c r="G49" s="71">
        <f t="shared" si="19"/>
        <v>91.84996704021094</v>
      </c>
      <c r="H49" s="72">
        <f t="shared" si="19"/>
        <v>93.33168241271147</v>
      </c>
      <c r="I49" s="73">
        <f t="shared" si="19"/>
        <v>95.86695532375516</v>
      </c>
      <c r="J49" s="74">
        <f t="shared" si="19"/>
        <v>92.26316422753429</v>
      </c>
      <c r="K49" s="71">
        <f t="shared" si="19"/>
        <v>103.48272957034541</v>
      </c>
      <c r="L49" s="72">
        <f t="shared" si="19"/>
        <v>142.90354141167924</v>
      </c>
      <c r="M49" s="73">
        <f t="shared" si="19"/>
        <v>84.34832007790943</v>
      </c>
      <c r="N49" s="74">
        <f t="shared" si="19"/>
        <v>90.34596929564154</v>
      </c>
      <c r="O49" s="71">
        <f t="shared" si="19"/>
        <v>99.30902111324377</v>
      </c>
      <c r="P49" s="72">
        <f t="shared" si="19"/>
        <v>101.28219679529325</v>
      </c>
      <c r="Q49" s="73">
        <f t="shared" si="19"/>
        <v>100.33964944740885</v>
      </c>
      <c r="R49" s="74">
        <f t="shared" si="19"/>
        <v>100.42283197406579</v>
      </c>
      <c r="S49" s="71">
        <f t="shared" si="19"/>
        <v>102.53254437869823</v>
      </c>
      <c r="T49" s="72">
        <f t="shared" si="19"/>
        <v>100.2718276276328</v>
      </c>
      <c r="U49" s="73">
        <f t="shared" si="19"/>
        <v>80.21299836155107</v>
      </c>
      <c r="V49" s="74">
        <f t="shared" si="19"/>
        <v>66.25899717386568</v>
      </c>
      <c r="W49" s="71">
        <f t="shared" si="19"/>
        <v>104.77767627380341</v>
      </c>
      <c r="X49" s="72">
        <f t="shared" si="19"/>
        <v>105.92192926833852</v>
      </c>
      <c r="Y49" s="71">
        <f t="shared" si="19"/>
        <v>97.7301493863106</v>
      </c>
      <c r="Z49" s="72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11" sqref="G1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70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7"/>
      <c r="D6" s="85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8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37.84843205574913</v>
      </c>
      <c r="F23" s="141"/>
      <c r="G23" s="140">
        <f>(G20+G21)/(G22+G41)*100</f>
        <v>88.74376779737223</v>
      </c>
      <c r="H23" s="141"/>
      <c r="I23" s="140">
        <f>(I20+I21)/(I22+I41)*100</f>
        <v>52.46090880470143</v>
      </c>
      <c r="J23" s="141"/>
      <c r="K23" s="140">
        <f>(K20+K21)/(K22+K41)*100</f>
        <v>30.308347956881427</v>
      </c>
      <c r="L23" s="141"/>
      <c r="M23" s="140">
        <f>(M20+M21)/(M22+M41)*100</f>
        <v>66.43195893544606</v>
      </c>
      <c r="N23" s="141"/>
      <c r="O23" s="140">
        <f>(O20+O21)/(O22+O41)*100</f>
        <v>83.05919432679995</v>
      </c>
      <c r="P23" s="141"/>
      <c r="Q23" s="140">
        <f>(Q20+Q21)/(Q22+Q41)*100</f>
        <v>44.004718470152355</v>
      </c>
      <c r="R23" s="141"/>
      <c r="S23" s="140">
        <f>(S20+S21)/(S22+S41)*100</f>
        <v>164.92576603137834</v>
      </c>
      <c r="T23" s="141"/>
      <c r="U23" s="140">
        <f>(U20+U21)/(U22+U41)*100</f>
        <v>82.86053010415785</v>
      </c>
      <c r="V23" s="141"/>
      <c r="W23" s="140">
        <f>(W20+W21)/(W22+W41)*100</f>
        <v>75.26622800712843</v>
      </c>
      <c r="X23" s="141"/>
      <c r="Y23" s="140">
        <f>(Y20+Y21)/(Y22+Y41)*100</f>
        <v>76.35180442644933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181663.40595820363</v>
      </c>
      <c r="F24" s="143"/>
      <c r="G24" s="136">
        <f>H22/G22*1000</f>
        <v>423372.786917675</v>
      </c>
      <c r="H24" s="137"/>
      <c r="I24" s="138">
        <f>J22/I22*1000</f>
        <v>1102456.6030308995</v>
      </c>
      <c r="J24" s="139"/>
      <c r="K24" s="136">
        <f>L22/K22*1000</f>
        <v>130367.48104465038</v>
      </c>
      <c r="L24" s="137"/>
      <c r="M24" s="138">
        <f>N22/M22*1000</f>
        <v>196465.72526105065</v>
      </c>
      <c r="N24" s="139"/>
      <c r="O24" s="136">
        <f>P22/O22*1000</f>
        <v>268882.3416506718</v>
      </c>
      <c r="P24" s="137"/>
      <c r="Q24" s="138">
        <f>R22/Q22*1000</f>
        <v>177593.62661688667</v>
      </c>
      <c r="R24" s="139"/>
      <c r="S24" s="136">
        <f>T22/S22*1000</f>
        <v>90430.73541842774</v>
      </c>
      <c r="T24" s="137"/>
      <c r="U24" s="138">
        <f>V22/U22*1000</f>
        <v>356803.386127799</v>
      </c>
      <c r="V24" s="139"/>
      <c r="W24" s="136">
        <f>X22/W22*1000</f>
        <v>260141.96636292478</v>
      </c>
      <c r="X24" s="137"/>
      <c r="Y24" s="138">
        <f>Z22/Y22*1000</f>
        <v>210540.07260521274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1544</v>
      </c>
      <c r="F27" s="103">
        <v>264044</v>
      </c>
      <c r="G27" s="118">
        <v>702</v>
      </c>
      <c r="H27" s="104">
        <v>229324</v>
      </c>
      <c r="I27" s="102">
        <v>3323</v>
      </c>
      <c r="J27" s="103">
        <v>920495</v>
      </c>
      <c r="K27" s="106">
        <v>1756</v>
      </c>
      <c r="L27" s="104">
        <v>3857768</v>
      </c>
      <c r="M27" s="102">
        <v>11423</v>
      </c>
      <c r="N27" s="103">
        <v>1847720</v>
      </c>
      <c r="O27" s="106">
        <v>4758</v>
      </c>
      <c r="P27" s="104">
        <v>1544515</v>
      </c>
      <c r="Q27" s="102">
        <v>28965</v>
      </c>
      <c r="R27" s="103">
        <v>5784294</v>
      </c>
      <c r="S27" s="106">
        <v>57646</v>
      </c>
      <c r="T27" s="104">
        <v>10658332</v>
      </c>
      <c r="U27" s="102">
        <v>4614</v>
      </c>
      <c r="V27" s="103">
        <v>1759539</v>
      </c>
      <c r="W27" s="102">
        <v>8249</v>
      </c>
      <c r="X27" s="104">
        <v>1553356</v>
      </c>
      <c r="Y27" s="114">
        <v>122980</v>
      </c>
      <c r="Z27" s="115">
        <v>28419387</v>
      </c>
    </row>
    <row r="28" spans="1:26" ht="18.95" customHeight="1">
      <c r="A28" s="22"/>
      <c r="B28" s="133"/>
      <c r="C28" s="7"/>
      <c r="D28" s="57" t="s">
        <v>22</v>
      </c>
      <c r="E28" s="110">
        <v>1164</v>
      </c>
      <c r="F28" s="111">
        <v>123315</v>
      </c>
      <c r="G28" s="108">
        <v>723</v>
      </c>
      <c r="H28" s="109">
        <v>240400</v>
      </c>
      <c r="I28" s="110">
        <v>3564</v>
      </c>
      <c r="J28" s="111">
        <v>945330</v>
      </c>
      <c r="K28" s="112">
        <v>1743</v>
      </c>
      <c r="L28" s="109">
        <v>4285197</v>
      </c>
      <c r="M28" s="110">
        <v>10621</v>
      </c>
      <c r="N28" s="111">
        <v>1739834</v>
      </c>
      <c r="O28" s="112">
        <v>4649</v>
      </c>
      <c r="P28" s="109">
        <v>1535301</v>
      </c>
      <c r="Q28" s="110">
        <v>27570</v>
      </c>
      <c r="R28" s="111">
        <v>5435951</v>
      </c>
      <c r="S28" s="112">
        <v>57338</v>
      </c>
      <c r="T28" s="109">
        <v>10584830</v>
      </c>
      <c r="U28" s="110">
        <v>6795</v>
      </c>
      <c r="V28" s="111">
        <v>3245682</v>
      </c>
      <c r="W28" s="110">
        <v>8316</v>
      </c>
      <c r="X28" s="109">
        <v>1610869</v>
      </c>
      <c r="Y28" s="113">
        <v>122483</v>
      </c>
      <c r="Z28" s="107">
        <v>29746709</v>
      </c>
    </row>
    <row r="29" spans="1:26" ht="18.95" customHeight="1" thickBot="1">
      <c r="A29" s="22"/>
      <c r="B29" s="133"/>
      <c r="C29" s="7"/>
      <c r="D29" s="57" t="s">
        <v>24</v>
      </c>
      <c r="E29" s="113">
        <v>3625</v>
      </c>
      <c r="F29" s="107">
        <v>748877</v>
      </c>
      <c r="G29" s="119">
        <v>849</v>
      </c>
      <c r="H29" s="117">
        <v>383269</v>
      </c>
      <c r="I29" s="113">
        <v>1861</v>
      </c>
      <c r="J29" s="107">
        <v>975046</v>
      </c>
      <c r="K29" s="116">
        <v>2469</v>
      </c>
      <c r="L29" s="117">
        <v>2848392</v>
      </c>
      <c r="M29" s="113">
        <v>16932</v>
      </c>
      <c r="N29" s="107">
        <v>3079216</v>
      </c>
      <c r="O29" s="116">
        <v>4629</v>
      </c>
      <c r="P29" s="117">
        <v>1208658</v>
      </c>
      <c r="Q29" s="113">
        <v>59038</v>
      </c>
      <c r="R29" s="107">
        <v>10200017</v>
      </c>
      <c r="S29" s="116">
        <v>30830</v>
      </c>
      <c r="T29" s="117">
        <v>2651823</v>
      </c>
      <c r="U29" s="113">
        <v>3761</v>
      </c>
      <c r="V29" s="107">
        <v>804134</v>
      </c>
      <c r="W29" s="113">
        <v>8606</v>
      </c>
      <c r="X29" s="117">
        <v>1872792</v>
      </c>
      <c r="Y29" s="113">
        <v>132600</v>
      </c>
      <c r="Z29" s="107">
        <v>24772224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58.4</v>
      </c>
      <c r="F30" s="135"/>
      <c r="G30" s="130">
        <v>80.3</v>
      </c>
      <c r="H30" s="135"/>
      <c r="I30" s="130">
        <v>157.5</v>
      </c>
      <c r="J30" s="135"/>
      <c r="K30" s="130">
        <v>69.5</v>
      </c>
      <c r="L30" s="135"/>
      <c r="M30" s="130">
        <v>46.4</v>
      </c>
      <c r="N30" s="135"/>
      <c r="O30" s="130">
        <v>110.8</v>
      </c>
      <c r="P30" s="135"/>
      <c r="Q30" s="130">
        <v>52.3</v>
      </c>
      <c r="R30" s="135"/>
      <c r="S30" s="130">
        <v>150.4</v>
      </c>
      <c r="T30" s="135"/>
      <c r="U30" s="130">
        <v>60.7</v>
      </c>
      <c r="V30" s="135"/>
      <c r="W30" s="130">
        <v>83.8</v>
      </c>
      <c r="X30" s="135"/>
      <c r="Y30" s="130">
        <v>81.5</v>
      </c>
      <c r="Z30" s="131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133"/>
      <c r="C33" s="7"/>
      <c r="D33" s="85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-20.55156794425087</v>
      </c>
      <c r="F34" s="123"/>
      <c r="G34" s="128">
        <f aca="true" t="shared" si="7" ref="G34">+G23-G30</f>
        <v>8.443767797372232</v>
      </c>
      <c r="H34" s="129"/>
      <c r="I34" s="124">
        <f aca="true" t="shared" si="8" ref="I34">+I23-I30</f>
        <v>-105.03909119529857</v>
      </c>
      <c r="J34" s="123"/>
      <c r="K34" s="128">
        <f aca="true" t="shared" si="9" ref="K34">+K23-K30</f>
        <v>-39.19165204311857</v>
      </c>
      <c r="L34" s="129"/>
      <c r="M34" s="124">
        <f aca="true" t="shared" si="10" ref="M34">+M23-M30</f>
        <v>20.031958935446063</v>
      </c>
      <c r="N34" s="123"/>
      <c r="O34" s="128">
        <f aca="true" t="shared" si="11" ref="O34">+O23-O30</f>
        <v>-27.740805673200043</v>
      </c>
      <c r="P34" s="129"/>
      <c r="Q34" s="124">
        <f aca="true" t="shared" si="12" ref="Q34">+Q23-Q30</f>
        <v>-8.295281529847642</v>
      </c>
      <c r="R34" s="123"/>
      <c r="S34" s="128">
        <f aca="true" t="shared" si="13" ref="S34">+S23-S30</f>
        <v>14.525766031378339</v>
      </c>
      <c r="T34" s="129"/>
      <c r="U34" s="124">
        <f aca="true" t="shared" si="14" ref="U34">+U23-U30</f>
        <v>22.160530104157843</v>
      </c>
      <c r="V34" s="123"/>
      <c r="W34" s="128">
        <f aca="true" t="shared" si="15" ref="W34">+W23-W30</f>
        <v>-8.533771992871564</v>
      </c>
      <c r="X34" s="129"/>
      <c r="Y34" s="124">
        <f aca="true" t="shared" si="16" ref="Y34">+Y23-Y30</f>
        <v>-5.148195573550666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81.2212878424312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-18.34075101734433</v>
      </c>
      <c r="F46" s="123"/>
      <c r="G46" s="122">
        <f>G23-G42</f>
        <v>5.415991872063799</v>
      </c>
      <c r="H46" s="123"/>
      <c r="I46" s="122">
        <f>I23-I42</f>
        <v>-53.2991151330604</v>
      </c>
      <c r="J46" s="123"/>
      <c r="K46" s="122">
        <f>K23-K42</f>
        <v>-10.325657806807335</v>
      </c>
      <c r="L46" s="123"/>
      <c r="M46" s="122">
        <f>M23-M42</f>
        <v>22.643973838519422</v>
      </c>
      <c r="N46" s="123"/>
      <c r="O46" s="122">
        <f t="shared" si="18"/>
        <v>-5.4287781817911025</v>
      </c>
      <c r="P46" s="123"/>
      <c r="Q46" s="122">
        <f t="shared" si="18"/>
        <v>-1.6844669254253617</v>
      </c>
      <c r="R46" s="123"/>
      <c r="S46" s="122">
        <f t="shared" si="18"/>
        <v>-16.531679124566892</v>
      </c>
      <c r="T46" s="123"/>
      <c r="U46" s="122">
        <f t="shared" si="18"/>
        <v>3.2648763813220825</v>
      </c>
      <c r="V46" s="123"/>
      <c r="W46" s="122">
        <f t="shared" si="18"/>
        <v>-16.110401219685954</v>
      </c>
      <c r="X46" s="123"/>
      <c r="Y46" s="122">
        <f t="shared" si="18"/>
        <v>-4.869483415981861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2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39" sqref="Y39:Z4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69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7"/>
      <c r="D6" s="85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8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52.987622705932566</v>
      </c>
      <c r="F23" s="141"/>
      <c r="G23" s="140">
        <f>(G20+G21)/(G22+G41)*100</f>
        <v>84.08479138627187</v>
      </c>
      <c r="H23" s="141"/>
      <c r="I23" s="140">
        <f>(I20+I21)/(I22+I41)*100</f>
        <v>79.4626798561151</v>
      </c>
      <c r="J23" s="141"/>
      <c r="K23" s="140">
        <f>(K20+K21)/(K22+K41)*100</f>
        <v>38.56929708222812</v>
      </c>
      <c r="L23" s="141"/>
      <c r="M23" s="140">
        <f>(M20+M21)/(M22+M41)*100</f>
        <v>42.56746711268634</v>
      </c>
      <c r="N23" s="141"/>
      <c r="O23" s="140">
        <f>(O20+O21)/(O22+O41)*100</f>
        <v>88.55957920291321</v>
      </c>
      <c r="P23" s="141"/>
      <c r="Q23" s="140">
        <f>(Q20+Q21)/(Q22+Q41)*100</f>
        <v>46.23276798395856</v>
      </c>
      <c r="R23" s="141"/>
      <c r="S23" s="140">
        <f>(S20+S21)/(S22+S41)*100</f>
        <v>191.79589156055022</v>
      </c>
      <c r="T23" s="141"/>
      <c r="U23" s="140">
        <f>(U20+U21)/(U22+U41)*100</f>
        <v>70.74889170360989</v>
      </c>
      <c r="V23" s="141"/>
      <c r="W23" s="140">
        <f>(W20+W21)/(W22+W41)*100</f>
        <v>90.51449082445102</v>
      </c>
      <c r="X23" s="141"/>
      <c r="Y23" s="140">
        <f>(Y20+Y21)/(Y22+Y41)*100</f>
        <v>80.09174995953485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176002.98762270596</v>
      </c>
      <c r="F24" s="143"/>
      <c r="G24" s="136">
        <f>H22/G22*1000</f>
        <v>427144.68371467025</v>
      </c>
      <c r="H24" s="137"/>
      <c r="I24" s="138">
        <f>J22/I22*1000</f>
        <v>1225846.2230215827</v>
      </c>
      <c r="J24" s="139"/>
      <c r="K24" s="136">
        <f>L22/K22*1000</f>
        <v>167612.40053050398</v>
      </c>
      <c r="L24" s="137"/>
      <c r="M24" s="138">
        <f>N22/M22*1000</f>
        <v>191677.89459245393</v>
      </c>
      <c r="N24" s="139"/>
      <c r="O24" s="136">
        <f>P22/O22*1000</f>
        <v>267479.0612988064</v>
      </c>
      <c r="P24" s="137"/>
      <c r="Q24" s="138">
        <f>R22/Q22*1000</f>
        <v>178886.7073272621</v>
      </c>
      <c r="R24" s="139"/>
      <c r="S24" s="136">
        <f>T22/S22*1000</f>
        <v>80690.84540445871</v>
      </c>
      <c r="T24" s="137"/>
      <c r="U24" s="138">
        <f>V22/U22*1000</f>
        <v>343619.06269791006</v>
      </c>
      <c r="V24" s="139"/>
      <c r="W24" s="136">
        <f>X22/W22*1000</f>
        <v>259568.38903603234</v>
      </c>
      <c r="X24" s="137"/>
      <c r="Y24" s="138">
        <f>Z22/Y22*1000</f>
        <v>212150.9793353394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2077</v>
      </c>
      <c r="F27" s="103">
        <v>348977</v>
      </c>
      <c r="G27" s="118">
        <v>698</v>
      </c>
      <c r="H27" s="104">
        <v>216600</v>
      </c>
      <c r="I27" s="102">
        <v>3389</v>
      </c>
      <c r="J27" s="103">
        <v>6128023</v>
      </c>
      <c r="K27" s="106">
        <v>1822</v>
      </c>
      <c r="L27" s="104">
        <v>2443552</v>
      </c>
      <c r="M27" s="102">
        <v>6582</v>
      </c>
      <c r="N27" s="103">
        <v>1337035</v>
      </c>
      <c r="O27" s="106">
        <v>5004</v>
      </c>
      <c r="P27" s="104">
        <v>1676049</v>
      </c>
      <c r="Q27" s="102">
        <v>30228</v>
      </c>
      <c r="R27" s="103">
        <v>5855142</v>
      </c>
      <c r="S27" s="106">
        <v>46011</v>
      </c>
      <c r="T27" s="104">
        <v>10133759</v>
      </c>
      <c r="U27" s="102">
        <v>3768</v>
      </c>
      <c r="V27" s="103">
        <v>1010006</v>
      </c>
      <c r="W27" s="102">
        <v>7211</v>
      </c>
      <c r="X27" s="104">
        <v>1345774</v>
      </c>
      <c r="Y27" s="114">
        <v>106790</v>
      </c>
      <c r="Z27" s="115">
        <v>30494917</v>
      </c>
    </row>
    <row r="28" spans="1:26" ht="18.95" customHeight="1">
      <c r="A28" s="22"/>
      <c r="B28" s="133"/>
      <c r="C28" s="7"/>
      <c r="D28" s="57" t="s">
        <v>22</v>
      </c>
      <c r="E28" s="110">
        <v>1208</v>
      </c>
      <c r="F28" s="111">
        <v>98828</v>
      </c>
      <c r="G28" s="108">
        <v>700</v>
      </c>
      <c r="H28" s="109">
        <v>226248</v>
      </c>
      <c r="I28" s="110">
        <v>3658</v>
      </c>
      <c r="J28" s="111">
        <v>7318754</v>
      </c>
      <c r="K28" s="112">
        <v>1062</v>
      </c>
      <c r="L28" s="109">
        <v>1958028</v>
      </c>
      <c r="M28" s="110">
        <v>9965</v>
      </c>
      <c r="N28" s="111">
        <v>1539913</v>
      </c>
      <c r="O28" s="112">
        <v>4891</v>
      </c>
      <c r="P28" s="109">
        <v>1676821</v>
      </c>
      <c r="Q28" s="110">
        <v>29791</v>
      </c>
      <c r="R28" s="111">
        <v>5670592</v>
      </c>
      <c r="S28" s="112">
        <v>46465</v>
      </c>
      <c r="T28" s="109">
        <v>10033001</v>
      </c>
      <c r="U28" s="110">
        <v>2954</v>
      </c>
      <c r="V28" s="111">
        <v>1195606</v>
      </c>
      <c r="W28" s="110">
        <v>7928</v>
      </c>
      <c r="X28" s="109">
        <v>1532951</v>
      </c>
      <c r="Y28" s="113">
        <v>108622</v>
      </c>
      <c r="Z28" s="107">
        <v>31250742</v>
      </c>
    </row>
    <row r="29" spans="1:26" ht="18.95" customHeight="1" thickBot="1">
      <c r="A29" s="22"/>
      <c r="B29" s="133"/>
      <c r="C29" s="7"/>
      <c r="D29" s="57" t="s">
        <v>24</v>
      </c>
      <c r="E29" s="113">
        <v>3245</v>
      </c>
      <c r="F29" s="107">
        <v>608148</v>
      </c>
      <c r="G29" s="119">
        <v>870</v>
      </c>
      <c r="H29" s="117">
        <v>394345</v>
      </c>
      <c r="I29" s="113">
        <v>2102</v>
      </c>
      <c r="J29" s="107">
        <v>999881</v>
      </c>
      <c r="K29" s="116">
        <v>2456</v>
      </c>
      <c r="L29" s="117">
        <v>3275821</v>
      </c>
      <c r="M29" s="113">
        <v>16130</v>
      </c>
      <c r="N29" s="107">
        <v>2971330</v>
      </c>
      <c r="O29" s="116">
        <v>4520</v>
      </c>
      <c r="P29" s="117">
        <v>1199444</v>
      </c>
      <c r="Q29" s="113">
        <v>57643</v>
      </c>
      <c r="R29" s="107">
        <v>9851674</v>
      </c>
      <c r="S29" s="116">
        <v>30522</v>
      </c>
      <c r="T29" s="117">
        <v>2578321</v>
      </c>
      <c r="U29" s="113">
        <v>5942</v>
      </c>
      <c r="V29" s="107">
        <v>2290277</v>
      </c>
      <c r="W29" s="113">
        <v>8673</v>
      </c>
      <c r="X29" s="117">
        <v>1930305</v>
      </c>
      <c r="Y29" s="113">
        <v>132103</v>
      </c>
      <c r="Z29" s="107">
        <v>26099546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58.4</v>
      </c>
      <c r="F30" s="135"/>
      <c r="G30" s="130">
        <v>80.3</v>
      </c>
      <c r="H30" s="135"/>
      <c r="I30" s="130">
        <v>157.5</v>
      </c>
      <c r="J30" s="135"/>
      <c r="K30" s="130">
        <v>69.5</v>
      </c>
      <c r="L30" s="135"/>
      <c r="M30" s="130">
        <v>46.4</v>
      </c>
      <c r="N30" s="135"/>
      <c r="O30" s="130">
        <v>110.8</v>
      </c>
      <c r="P30" s="135"/>
      <c r="Q30" s="130">
        <v>52.3</v>
      </c>
      <c r="R30" s="135"/>
      <c r="S30" s="130">
        <v>150.4</v>
      </c>
      <c r="T30" s="135"/>
      <c r="U30" s="130">
        <v>60.7</v>
      </c>
      <c r="V30" s="135"/>
      <c r="W30" s="130">
        <v>83.8</v>
      </c>
      <c r="X30" s="135"/>
      <c r="Y30" s="130">
        <v>81.5</v>
      </c>
      <c r="Z30" s="131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133"/>
      <c r="C33" s="7"/>
      <c r="D33" s="85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-5.412377294067433</v>
      </c>
      <c r="F34" s="123"/>
      <c r="G34" s="128">
        <f aca="true" t="shared" si="7" ref="G34">+G23-G30</f>
        <v>3.784791386271877</v>
      </c>
      <c r="H34" s="129"/>
      <c r="I34" s="124">
        <f aca="true" t="shared" si="8" ref="I34">+I23-I30</f>
        <v>-78.0373201438849</v>
      </c>
      <c r="J34" s="123"/>
      <c r="K34" s="128">
        <f aca="true" t="shared" si="9" ref="K34">+K23-K30</f>
        <v>-30.93070291777188</v>
      </c>
      <c r="L34" s="129"/>
      <c r="M34" s="124">
        <f aca="true" t="shared" si="10" ref="M34">+M23-M30</f>
        <v>-3.8325328873136613</v>
      </c>
      <c r="N34" s="123"/>
      <c r="O34" s="128">
        <f aca="true" t="shared" si="11" ref="O34">+O23-O30</f>
        <v>-22.240420797086784</v>
      </c>
      <c r="P34" s="129"/>
      <c r="Q34" s="124">
        <f aca="true" t="shared" si="12" ref="Q34">+Q23-Q30</f>
        <v>-6.067232016041437</v>
      </c>
      <c r="R34" s="123"/>
      <c r="S34" s="128">
        <f aca="true" t="shared" si="13" ref="S34">+S23-S30</f>
        <v>41.39589156055021</v>
      </c>
      <c r="T34" s="129"/>
      <c r="U34" s="124">
        <f aca="true" t="shared" si="14" ref="U34">+U23-U30</f>
        <v>10.048891703609883</v>
      </c>
      <c r="V34" s="123"/>
      <c r="W34" s="128">
        <f aca="true" t="shared" si="15" ref="W34">+W23-W30</f>
        <v>6.714490824451019</v>
      </c>
      <c r="X34" s="129"/>
      <c r="Y34" s="124">
        <f aca="true" t="shared" si="16" ref="Y34">+Y23-Y30</f>
        <v>-1.4082500404651483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77.2587567956678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-3.2015603671608943</v>
      </c>
      <c r="F46" s="123"/>
      <c r="G46" s="122">
        <f>G23-G42</f>
        <v>0.7570154609634443</v>
      </c>
      <c r="H46" s="123"/>
      <c r="I46" s="122">
        <f>I23-I42</f>
        <v>-26.297344081646727</v>
      </c>
      <c r="J46" s="123"/>
      <c r="K46" s="122">
        <f>K23-K42</f>
        <v>-2.064708681460644</v>
      </c>
      <c r="L46" s="123"/>
      <c r="M46" s="122">
        <f>M23-M42</f>
        <v>-1.2205179842403027</v>
      </c>
      <c r="N46" s="123"/>
      <c r="O46" s="122">
        <f t="shared" si="18"/>
        <v>0.07160669432215627</v>
      </c>
      <c r="P46" s="123"/>
      <c r="Q46" s="122">
        <f t="shared" si="18"/>
        <v>0.5435825883808434</v>
      </c>
      <c r="R46" s="123"/>
      <c r="S46" s="122">
        <f t="shared" si="18"/>
        <v>10.33844640460498</v>
      </c>
      <c r="T46" s="123"/>
      <c r="U46" s="122">
        <f t="shared" si="18"/>
        <v>-8.846762019225878</v>
      </c>
      <c r="V46" s="123"/>
      <c r="W46" s="122">
        <f t="shared" si="18"/>
        <v>-0.8621384023633709</v>
      </c>
      <c r="X46" s="123"/>
      <c r="Y46" s="122">
        <f t="shared" si="18"/>
        <v>2.8329931638670587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Y27" sqref="Y27:Z2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68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7"/>
      <c r="D6" s="85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8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47.033697199810156</v>
      </c>
      <c r="F23" s="141"/>
      <c r="G23" s="140">
        <f>(G20+G21)/(G22+G41)*100</f>
        <v>81.78294573643412</v>
      </c>
      <c r="H23" s="141"/>
      <c r="I23" s="140">
        <f>(I20+I21)/(I22+I41)*100</f>
        <v>72.93365660127837</v>
      </c>
      <c r="J23" s="141"/>
      <c r="K23" s="140">
        <f>(K20+K21)/(K22+K41)*100</f>
        <v>33.239683933274804</v>
      </c>
      <c r="L23" s="141"/>
      <c r="M23" s="140">
        <f>(M20+M21)/(M22+M41)*100</f>
        <v>42.29653373393914</v>
      </c>
      <c r="N23" s="141"/>
      <c r="O23" s="140">
        <f>(O20+O21)/(O22+O41)*100</f>
        <v>94.69644103279833</v>
      </c>
      <c r="P23" s="141"/>
      <c r="Q23" s="140">
        <f>(Q20+Q21)/(Q22+Q41)*100</f>
        <v>41.36118881684265</v>
      </c>
      <c r="R23" s="141"/>
      <c r="S23" s="140">
        <f>(S20+S21)/(S22+S41)*100</f>
        <v>177.50258341944732</v>
      </c>
      <c r="T23" s="141"/>
      <c r="U23" s="140">
        <f>(U20+U21)/(U22+U41)*100</f>
        <v>67.3635417652067</v>
      </c>
      <c r="V23" s="141"/>
      <c r="W23" s="140">
        <f>(W20+W21)/(W22+W41)*100</f>
        <v>92.78254958907496</v>
      </c>
      <c r="X23" s="141"/>
      <c r="Y23" s="140">
        <f>(Y20+Y21)/(Y22+Y41)*100</f>
        <v>77.2587567956678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166312.90926099158</v>
      </c>
      <c r="F24" s="143"/>
      <c r="G24" s="136">
        <f>H22/G22*1000</f>
        <v>430392.2931143399</v>
      </c>
      <c r="H24" s="137"/>
      <c r="I24" s="138">
        <f>J22/I22*1000</f>
        <v>1539698.3920034769</v>
      </c>
      <c r="J24" s="139"/>
      <c r="K24" s="136">
        <f>L22/K22*1000</f>
        <v>1719410.484006029</v>
      </c>
      <c r="L24" s="137"/>
      <c r="M24" s="138">
        <f>N22/M22*1000</f>
        <v>189055.51822239353</v>
      </c>
      <c r="N24" s="139"/>
      <c r="O24" s="136">
        <f>P22/O22*1000</f>
        <v>279631.69291338586</v>
      </c>
      <c r="P24" s="137"/>
      <c r="Q24" s="138">
        <f>R22/Q22*1000</f>
        <v>176721.10162295526</v>
      </c>
      <c r="R24" s="139"/>
      <c r="S24" s="136">
        <f>T22/S22*1000</f>
        <v>78762.72566852179</v>
      </c>
      <c r="T24" s="137"/>
      <c r="U24" s="138">
        <f>V22/U22*1000</f>
        <v>336809.86039936385</v>
      </c>
      <c r="V24" s="139"/>
      <c r="W24" s="136">
        <f>X22/W22*1000</f>
        <v>251913.37145638154</v>
      </c>
      <c r="X24" s="137"/>
      <c r="Y24" s="138">
        <f>Z22/Y22*1000</f>
        <v>262175.36445634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1095</v>
      </c>
      <c r="F27" s="103">
        <v>85953</v>
      </c>
      <c r="G27" s="118">
        <v>558</v>
      </c>
      <c r="H27" s="104">
        <v>195977</v>
      </c>
      <c r="I27" s="102">
        <v>3291</v>
      </c>
      <c r="J27" s="103">
        <v>6489789</v>
      </c>
      <c r="K27" s="106">
        <v>1192</v>
      </c>
      <c r="L27" s="104">
        <v>2280063</v>
      </c>
      <c r="M27" s="102">
        <v>9724</v>
      </c>
      <c r="N27" s="103">
        <v>1457753</v>
      </c>
      <c r="O27" s="106">
        <v>4704</v>
      </c>
      <c r="P27" s="104">
        <v>1630911</v>
      </c>
      <c r="Q27" s="102">
        <v>27417</v>
      </c>
      <c r="R27" s="103">
        <v>5475124</v>
      </c>
      <c r="S27" s="106">
        <v>47809</v>
      </c>
      <c r="T27" s="104">
        <v>10844067</v>
      </c>
      <c r="U27" s="102">
        <v>2718</v>
      </c>
      <c r="V27" s="103">
        <v>677163</v>
      </c>
      <c r="W27" s="102">
        <v>7695</v>
      </c>
      <c r="X27" s="104">
        <v>1529566</v>
      </c>
      <c r="Y27" s="114">
        <v>106203</v>
      </c>
      <c r="Z27" s="115">
        <v>30666366</v>
      </c>
    </row>
    <row r="28" spans="1:26" ht="18.95" customHeight="1">
      <c r="A28" s="22"/>
      <c r="B28" s="133"/>
      <c r="C28" s="7"/>
      <c r="D28" s="57" t="s">
        <v>22</v>
      </c>
      <c r="E28" s="110">
        <v>1250</v>
      </c>
      <c r="F28" s="111">
        <v>124091</v>
      </c>
      <c r="G28" s="108">
        <v>568</v>
      </c>
      <c r="H28" s="109">
        <v>187596</v>
      </c>
      <c r="I28" s="110">
        <v>3131</v>
      </c>
      <c r="J28" s="111">
        <v>6530300</v>
      </c>
      <c r="K28" s="112">
        <v>1014</v>
      </c>
      <c r="L28" s="109">
        <v>1889228</v>
      </c>
      <c r="M28" s="110">
        <v>7617</v>
      </c>
      <c r="N28" s="111">
        <v>1517529</v>
      </c>
      <c r="O28" s="112">
        <v>4629</v>
      </c>
      <c r="P28" s="109">
        <v>1599077</v>
      </c>
      <c r="Q28" s="110">
        <v>28554</v>
      </c>
      <c r="R28" s="111">
        <v>5619583</v>
      </c>
      <c r="S28" s="112">
        <v>46896</v>
      </c>
      <c r="T28" s="109">
        <v>11146204</v>
      </c>
      <c r="U28" s="110">
        <v>2769</v>
      </c>
      <c r="V28" s="111">
        <v>647991</v>
      </c>
      <c r="W28" s="110">
        <v>7956</v>
      </c>
      <c r="X28" s="109">
        <v>1588072</v>
      </c>
      <c r="Y28" s="113">
        <v>104384</v>
      </c>
      <c r="Z28" s="107">
        <v>30849671</v>
      </c>
    </row>
    <row r="29" spans="1:26" ht="18.95" customHeight="1" thickBot="1">
      <c r="A29" s="22"/>
      <c r="B29" s="133"/>
      <c r="C29" s="7"/>
      <c r="D29" s="57" t="s">
        <v>24</v>
      </c>
      <c r="E29" s="113">
        <v>2376</v>
      </c>
      <c r="F29" s="107">
        <v>357999</v>
      </c>
      <c r="G29" s="119">
        <v>872</v>
      </c>
      <c r="H29" s="117">
        <v>403993</v>
      </c>
      <c r="I29" s="113">
        <v>2371</v>
      </c>
      <c r="J29" s="107">
        <v>2190612</v>
      </c>
      <c r="K29" s="116">
        <v>1696</v>
      </c>
      <c r="L29" s="117">
        <v>2790297</v>
      </c>
      <c r="M29" s="113">
        <v>19515</v>
      </c>
      <c r="N29" s="107">
        <v>3174208</v>
      </c>
      <c r="O29" s="116">
        <v>4407</v>
      </c>
      <c r="P29" s="117">
        <v>1200216</v>
      </c>
      <c r="Q29" s="113">
        <v>57206</v>
      </c>
      <c r="R29" s="107">
        <v>9667124</v>
      </c>
      <c r="S29" s="116">
        <v>30976</v>
      </c>
      <c r="T29" s="117">
        <v>2477563</v>
      </c>
      <c r="U29" s="113">
        <v>5128</v>
      </c>
      <c r="V29" s="107">
        <v>2475877</v>
      </c>
      <c r="W29" s="113">
        <v>9390</v>
      </c>
      <c r="X29" s="117">
        <v>2117482</v>
      </c>
      <c r="Y29" s="113">
        <v>133937</v>
      </c>
      <c r="Z29" s="107">
        <v>26855371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39.9</v>
      </c>
      <c r="F30" s="135"/>
      <c r="G30" s="130">
        <v>63</v>
      </c>
      <c r="H30" s="135"/>
      <c r="I30" s="130">
        <v>107.6</v>
      </c>
      <c r="J30" s="135"/>
      <c r="K30" s="130">
        <v>66.5</v>
      </c>
      <c r="L30" s="135"/>
      <c r="M30" s="130">
        <v>54</v>
      </c>
      <c r="N30" s="135"/>
      <c r="O30" s="130">
        <v>108.8</v>
      </c>
      <c r="P30" s="135"/>
      <c r="Q30" s="130">
        <v>49.6</v>
      </c>
      <c r="R30" s="135"/>
      <c r="S30" s="130">
        <v>179</v>
      </c>
      <c r="T30" s="135"/>
      <c r="U30" s="130">
        <v>55</v>
      </c>
      <c r="V30" s="135"/>
      <c r="W30" s="130">
        <v>82.3</v>
      </c>
      <c r="X30" s="135"/>
      <c r="Y30" s="130">
        <v>86.8</v>
      </c>
      <c r="Z30" s="131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133"/>
      <c r="C33" s="7"/>
      <c r="D33" s="85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7.1336971998101575</v>
      </c>
      <c r="F34" s="123"/>
      <c r="G34" s="128">
        <f aca="true" t="shared" si="7" ref="G34">+G23-G30</f>
        <v>18.782945736434115</v>
      </c>
      <c r="H34" s="129"/>
      <c r="I34" s="124">
        <f aca="true" t="shared" si="8" ref="I34">+I23-I30</f>
        <v>-34.66634339872162</v>
      </c>
      <c r="J34" s="123"/>
      <c r="K34" s="128">
        <f aca="true" t="shared" si="9" ref="K34">+K23-K30</f>
        <v>-33.260316066725196</v>
      </c>
      <c r="L34" s="129"/>
      <c r="M34" s="124">
        <f aca="true" t="shared" si="10" ref="M34">+M23-M30</f>
        <v>-11.703466266060857</v>
      </c>
      <c r="N34" s="123"/>
      <c r="O34" s="128">
        <f aca="true" t="shared" si="11" ref="O34">+O23-O30</f>
        <v>-14.103558967201664</v>
      </c>
      <c r="P34" s="129"/>
      <c r="Q34" s="124">
        <f aca="true" t="shared" si="12" ref="Q34">+Q23-Q30</f>
        <v>-8.238811183157353</v>
      </c>
      <c r="R34" s="123"/>
      <c r="S34" s="128">
        <f aca="true" t="shared" si="13" ref="S34">+S23-S30</f>
        <v>-1.497416580552681</v>
      </c>
      <c r="T34" s="129"/>
      <c r="U34" s="124">
        <f aca="true" t="shared" si="14" ref="U34">+U23-U30</f>
        <v>12.363541765206705</v>
      </c>
      <c r="V34" s="123"/>
      <c r="W34" s="128">
        <f aca="true" t="shared" si="15" ref="W34">+W23-W30</f>
        <v>10.482549589074964</v>
      </c>
      <c r="X34" s="129"/>
      <c r="Y34" s="124">
        <f aca="true" t="shared" si="16" ref="Y34">+Y23-Y30</f>
        <v>-9.541243204332204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26"/>
      <c r="C40" s="22"/>
      <c r="D40" s="86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+(E39+E40)/(E41+'(令和4年7月)'!E41)*100</f>
        <v>45.25</v>
      </c>
      <c r="F42" s="123"/>
      <c r="G42" s="122">
        <f>+(G39+G40)/(G41+'(令和4年7月)'!G41)*100</f>
        <v>73.13529221827575</v>
      </c>
      <c r="H42" s="123"/>
      <c r="I42" s="122">
        <f>+(I39+I40)/(I41+'(令和4年7月)'!I41)*100</f>
        <v>89.22512608895002</v>
      </c>
      <c r="J42" s="123"/>
      <c r="K42" s="122">
        <f>+(K39+K40)/(K41+'(令和4年7月)'!K41)*100</f>
        <v>29.03225806451613</v>
      </c>
      <c r="L42" s="123"/>
      <c r="M42" s="122">
        <f>+(M39+M40)/(M41+'(令和4年7月)'!M41)*100</f>
        <v>57.74874007842147</v>
      </c>
      <c r="N42" s="123"/>
      <c r="O42" s="122">
        <f>+(O39+O40)/(O41+'(令和4年7月)'!O41)*100</f>
        <v>87.14199273900766</v>
      </c>
      <c r="P42" s="123"/>
      <c r="Q42" s="122">
        <f>+(Q39+Q40)/(Q41+'(令和4年7月)'!Q41)*100</f>
        <v>44.91769965454176</v>
      </c>
      <c r="R42" s="123"/>
      <c r="S42" s="122">
        <f>+(S39+S40)/(S41+'(令和4年7月)'!S41)*100</f>
        <v>183.00807705814478</v>
      </c>
      <c r="T42" s="123"/>
      <c r="U42" s="122">
        <f>+(U39+U40)/(U41+'(令和4年7月)'!U41)*100</f>
        <v>61.98416006669446</v>
      </c>
      <c r="V42" s="123"/>
      <c r="W42" s="122">
        <f>+(W39+W40)/(W41+'(令和4年7月)'!W41)*100</f>
        <v>87.24570593251309</v>
      </c>
      <c r="X42" s="123"/>
      <c r="Y42" s="122">
        <f>+(Y39+Y40)/(Y41+'(令和4年7月)'!Y41)*100</f>
        <v>81.59917028089181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1.783697199810156</v>
      </c>
      <c r="F46" s="123"/>
      <c r="G46" s="122">
        <f>G23-G42</f>
        <v>8.647653518158364</v>
      </c>
      <c r="H46" s="123"/>
      <c r="I46" s="122">
        <f>I23-I42</f>
        <v>-16.291469487671648</v>
      </c>
      <c r="J46" s="123"/>
      <c r="K46" s="122">
        <f>K23-K42</f>
        <v>4.207425868758673</v>
      </c>
      <c r="L46" s="123"/>
      <c r="M46" s="122">
        <f>M23-M42</f>
        <v>-15.452206344482327</v>
      </c>
      <c r="N46" s="123"/>
      <c r="O46" s="122">
        <f t="shared" si="18"/>
        <v>7.554448293790671</v>
      </c>
      <c r="P46" s="123"/>
      <c r="Q46" s="122">
        <f t="shared" si="18"/>
        <v>-3.5565108376991077</v>
      </c>
      <c r="R46" s="123"/>
      <c r="S46" s="122">
        <f t="shared" si="18"/>
        <v>-5.505493638697459</v>
      </c>
      <c r="T46" s="123"/>
      <c r="U46" s="122">
        <f t="shared" si="18"/>
        <v>5.379381698512248</v>
      </c>
      <c r="V46" s="123"/>
      <c r="W46" s="122">
        <f t="shared" si="18"/>
        <v>5.536843656561871</v>
      </c>
      <c r="X46" s="123"/>
      <c r="Y46" s="122">
        <f t="shared" si="18"/>
        <v>-4.340413485224019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67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7"/>
      <c r="D6" s="85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45.25</v>
      </c>
      <c r="F23" s="141"/>
      <c r="G23" s="140">
        <f>(G20+G21)/(G22+G41)*100</f>
        <v>73.13529221827575</v>
      </c>
      <c r="H23" s="141"/>
      <c r="I23" s="140">
        <f>(I20+I21)/(I22+I41)*100</f>
        <v>89.22512608895002</v>
      </c>
      <c r="J23" s="141"/>
      <c r="K23" s="140">
        <f>(K20+K21)/(K22+K41)*100</f>
        <v>29.03225806451613</v>
      </c>
      <c r="L23" s="141"/>
      <c r="M23" s="140">
        <f>(M20+M21)/(M22+M41)*100</f>
        <v>57.74874007842147</v>
      </c>
      <c r="N23" s="141"/>
      <c r="O23" s="140">
        <f>(O20+O21)/(O22+O41)*100</f>
        <v>87.14199273900766</v>
      </c>
      <c r="P23" s="141"/>
      <c r="Q23" s="140">
        <f>(Q20+Q21)/(Q22+Q41)*100</f>
        <v>44.91769965454176</v>
      </c>
      <c r="R23" s="141"/>
      <c r="S23" s="140">
        <f>(S20+S21)/(S22+S41)*100</f>
        <v>183.00807705814478</v>
      </c>
      <c r="T23" s="141"/>
      <c r="U23" s="140">
        <f>(U20+U21)/(U22+U41)*100</f>
        <v>61.98416006669446</v>
      </c>
      <c r="V23" s="141"/>
      <c r="W23" s="140">
        <f>(W20+W21)/(W22+W41)*100</f>
        <v>87.24570593251309</v>
      </c>
      <c r="X23" s="141"/>
      <c r="Y23" s="140">
        <f>(Y20+Y21)/(Y22+Y41)*100</f>
        <v>81.59917028089181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169712.42774566475</v>
      </c>
      <c r="F24" s="143"/>
      <c r="G24" s="136">
        <f>H22/G22*1000</f>
        <v>431842.6966292135</v>
      </c>
      <c r="H24" s="137"/>
      <c r="I24" s="138">
        <f>J22/I22*1000</f>
        <v>1337982.1109123435</v>
      </c>
      <c r="J24" s="139"/>
      <c r="K24" s="136">
        <f>L22/K22*1000</f>
        <v>1906506.9200959587</v>
      </c>
      <c r="L24" s="137"/>
      <c r="M24" s="138">
        <f>N22/M22*1000</f>
        <v>214691.18131511527</v>
      </c>
      <c r="N24" s="139"/>
      <c r="O24" s="136">
        <f>P22/O22*1000</f>
        <v>268670.16764290043</v>
      </c>
      <c r="P24" s="137"/>
      <c r="Q24" s="138">
        <f>R22/Q22*1000</f>
        <v>175075.9437888655</v>
      </c>
      <c r="R24" s="139"/>
      <c r="S24" s="136">
        <f>T22/S22*1000</f>
        <v>77520.7337045529</v>
      </c>
      <c r="T24" s="137"/>
      <c r="U24" s="138">
        <f>V22/U22*1000</f>
        <v>428330.82247557</v>
      </c>
      <c r="V24" s="139"/>
      <c r="W24" s="136">
        <f>X22/W22*1000</f>
        <v>253102.71220492214</v>
      </c>
      <c r="X24" s="137"/>
      <c r="Y24" s="138">
        <f>Z22/Y22*1000</f>
        <v>264874.29240562685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3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3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53.9</v>
      </c>
      <c r="F30" s="135"/>
      <c r="G30" s="130">
        <v>75.6</v>
      </c>
      <c r="H30" s="135"/>
      <c r="I30" s="130">
        <v>124.2</v>
      </c>
      <c r="J30" s="135"/>
      <c r="K30" s="130">
        <v>84.3</v>
      </c>
      <c r="L30" s="135"/>
      <c r="M30" s="130">
        <v>49.3</v>
      </c>
      <c r="N30" s="135"/>
      <c r="O30" s="130">
        <v>109</v>
      </c>
      <c r="P30" s="135"/>
      <c r="Q30" s="130">
        <v>49.5</v>
      </c>
      <c r="R30" s="135"/>
      <c r="S30" s="130">
        <v>154.8</v>
      </c>
      <c r="T30" s="135"/>
      <c r="U30" s="130">
        <v>68</v>
      </c>
      <c r="V30" s="135"/>
      <c r="W30" s="130">
        <v>89</v>
      </c>
      <c r="X30" s="135"/>
      <c r="Y30" s="130">
        <v>82.3</v>
      </c>
      <c r="Z30" s="131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33"/>
      <c r="C33" s="7"/>
      <c r="D33" s="85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-8.649999999999999</v>
      </c>
      <c r="F34" s="123"/>
      <c r="G34" s="128">
        <f aca="true" t="shared" si="6" ref="G34">+G23-G30</f>
        <v>-2.4647077817242433</v>
      </c>
      <c r="H34" s="129"/>
      <c r="I34" s="124">
        <f aca="true" t="shared" si="7" ref="I34">+I23-I30</f>
        <v>-34.97487391104998</v>
      </c>
      <c r="J34" s="123"/>
      <c r="K34" s="128">
        <f aca="true" t="shared" si="8" ref="K34">+K23-K30</f>
        <v>-55.26774193548387</v>
      </c>
      <c r="L34" s="129"/>
      <c r="M34" s="124">
        <f aca="true" t="shared" si="9" ref="M34">+M23-M30</f>
        <v>8.448740078421473</v>
      </c>
      <c r="N34" s="123"/>
      <c r="O34" s="128">
        <f aca="true" t="shared" si="10" ref="O34">+O23-O30</f>
        <v>-21.858007260992338</v>
      </c>
      <c r="P34" s="129"/>
      <c r="Q34" s="124">
        <f aca="true" t="shared" si="11" ref="Q34">+Q23-Q30</f>
        <v>-4.582300345458243</v>
      </c>
      <c r="R34" s="123"/>
      <c r="S34" s="128">
        <f aca="true" t="shared" si="12" ref="S34">+S23-S30</f>
        <v>28.208077058144767</v>
      </c>
      <c r="T34" s="129"/>
      <c r="U34" s="124">
        <f aca="true" t="shared" si="13" ref="U34">+U23-U30</f>
        <v>-6.015839933305543</v>
      </c>
      <c r="V34" s="123"/>
      <c r="W34" s="128">
        <f aca="true" t="shared" si="14" ref="W34">+W23-W30</f>
        <v>-1.75429406748691</v>
      </c>
      <c r="X34" s="129"/>
      <c r="Y34" s="124">
        <f aca="true" t="shared" si="15" ref="Y34">+Y23-Y30</f>
        <v>-0.7008297191081851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26"/>
      <c r="C40" s="22"/>
      <c r="D40" s="86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+(E39+E40)/(E41+'(令和4年6月) '!E41)*100</f>
        <v>51.85107718050617</v>
      </c>
      <c r="F42" s="123"/>
      <c r="G42" s="122">
        <f>+(G39+G40)/(G41+'(令和4年6月) '!G41)*100</f>
        <v>88.09823677581863</v>
      </c>
      <c r="H42" s="123"/>
      <c r="I42" s="122">
        <f>+(I39+I40)/(I41+'(令和4年6月) '!I41)*100</f>
        <v>94.13566739606128</v>
      </c>
      <c r="J42" s="123"/>
      <c r="K42" s="122">
        <f>+(K39+K40)/(K41+'(令和4年6月) '!K41)*100</f>
        <v>57.61141985398278</v>
      </c>
      <c r="L42" s="123"/>
      <c r="M42" s="122">
        <f>+(M39+M40)/(M41+'(令和4年6月) '!M41)*100</f>
        <v>53.432125400894925</v>
      </c>
      <c r="N42" s="123"/>
      <c r="O42" s="122">
        <f>+(O39+O40)/(O41+'(令和4年6月) '!O41)*100</f>
        <v>78.98690488275302</v>
      </c>
      <c r="P42" s="123"/>
      <c r="Q42" s="122">
        <f>+(Q39+Q40)/(Q41+'(令和4年6月) '!Q41)*100</f>
        <v>47.41866814001105</v>
      </c>
      <c r="R42" s="123"/>
      <c r="S42" s="122">
        <f>+(S39+S40)/(S41+'(令和4年6月) '!S41)*100</f>
        <v>171.16727123400176</v>
      </c>
      <c r="T42" s="123"/>
      <c r="U42" s="122">
        <f>+(U39+U40)/(U41+'(令和4年6月) '!U41)*100</f>
        <v>69.49245241741413</v>
      </c>
      <c r="V42" s="123"/>
      <c r="W42" s="122">
        <f>+(W39+W40)/(W41+'(令和4年6月) '!W41)*100</f>
        <v>93.29802883200942</v>
      </c>
      <c r="X42" s="123"/>
      <c r="Y42" s="122">
        <f>+(Y39+Y40)/(Y41+'(令和4年6月) '!Y41)*100</f>
        <v>81.07035949720081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-6.6010771805061665</v>
      </c>
      <c r="F46" s="123"/>
      <c r="G46" s="122">
        <f>G23-G42</f>
        <v>-14.962944557542883</v>
      </c>
      <c r="H46" s="123"/>
      <c r="I46" s="122">
        <f>I23-I42</f>
        <v>-4.910541307111259</v>
      </c>
      <c r="J46" s="123"/>
      <c r="K46" s="122">
        <f>K23-K42</f>
        <v>-28.57916178946665</v>
      </c>
      <c r="L46" s="123"/>
      <c r="M46" s="122">
        <f>M23-M42</f>
        <v>4.316614677526545</v>
      </c>
      <c r="N46" s="123"/>
      <c r="O46" s="122">
        <f t="shared" si="17"/>
        <v>8.155087856254639</v>
      </c>
      <c r="P46" s="123"/>
      <c r="Q46" s="122">
        <f t="shared" si="17"/>
        <v>-2.5009684854692935</v>
      </c>
      <c r="R46" s="123"/>
      <c r="S46" s="122">
        <f t="shared" si="17"/>
        <v>11.840805824143018</v>
      </c>
      <c r="T46" s="123"/>
      <c r="U46" s="122">
        <f t="shared" si="17"/>
        <v>-7.508292350719671</v>
      </c>
      <c r="V46" s="123"/>
      <c r="W46" s="122">
        <f t="shared" si="17"/>
        <v>-6.052322899496332</v>
      </c>
      <c r="X46" s="123"/>
      <c r="Y46" s="122">
        <f t="shared" si="17"/>
        <v>0.5288107836910001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63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7"/>
      <c r="D6" s="85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8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8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51.85107718050617</v>
      </c>
      <c r="F23" s="141"/>
      <c r="G23" s="140">
        <f>(G20+G21)/(G22+G41)*100</f>
        <v>88.09823677581863</v>
      </c>
      <c r="H23" s="141"/>
      <c r="I23" s="140">
        <f>(I20+I21)/(I22+I41)*100</f>
        <v>94.13566739606128</v>
      </c>
      <c r="J23" s="141"/>
      <c r="K23" s="140">
        <f>(K20+K21)/(K22+K41)*100</f>
        <v>57.61141985398278</v>
      </c>
      <c r="L23" s="141"/>
      <c r="M23" s="140">
        <f>(M20+M21)/(M22+M41)*100</f>
        <v>53.432125400894925</v>
      </c>
      <c r="N23" s="141"/>
      <c r="O23" s="140">
        <f>(O20+O21)/(O22+O41)*100</f>
        <v>78.98690488275302</v>
      </c>
      <c r="P23" s="141"/>
      <c r="Q23" s="140">
        <f>(Q20+Q21)/(Q22+Q41)*100</f>
        <v>47.41866814001105</v>
      </c>
      <c r="R23" s="141"/>
      <c r="S23" s="140">
        <f>(S20+S21)/(S22+S41)*100</f>
        <v>171.16727123400176</v>
      </c>
      <c r="T23" s="141"/>
      <c r="U23" s="140">
        <f>(U20+U21)/(U22+U41)*100</f>
        <v>69.49245241741413</v>
      </c>
      <c r="V23" s="141"/>
      <c r="W23" s="140">
        <f>(W20+W21)/(W22+W41)*100</f>
        <v>93.29802883200942</v>
      </c>
      <c r="X23" s="141"/>
      <c r="Y23" s="140">
        <f>(Y20+Y21)/(Y22+Y41)*100</f>
        <v>81.07035949720081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162486.23063683306</v>
      </c>
      <c r="F24" s="143"/>
      <c r="G24" s="136">
        <f>H22/G22*1000</f>
        <v>428030.93434343435</v>
      </c>
      <c r="H24" s="137"/>
      <c r="I24" s="138">
        <f>J22/I22*1000</f>
        <v>1305547.5070555033</v>
      </c>
      <c r="J24" s="139"/>
      <c r="K24" s="136">
        <f>L22/K22*1000</f>
        <v>1889320.6404999024</v>
      </c>
      <c r="L24" s="137"/>
      <c r="M24" s="138">
        <f>N22/M22*1000</f>
        <v>208932.47576532207</v>
      </c>
      <c r="N24" s="139"/>
      <c r="O24" s="136">
        <f>P22/O22*1000</f>
        <v>274605.8408862034</v>
      </c>
      <c r="P24" s="137"/>
      <c r="Q24" s="138">
        <f>R22/Q22*1000</f>
        <v>174241.33687414989</v>
      </c>
      <c r="R24" s="139"/>
      <c r="S24" s="136">
        <f>T22/S22*1000</f>
        <v>89388.77310464997</v>
      </c>
      <c r="T24" s="137"/>
      <c r="U24" s="138">
        <f>V22/U22*1000</f>
        <v>349609.5217762596</v>
      </c>
      <c r="V24" s="139"/>
      <c r="W24" s="136">
        <f>X22/W22*1000</f>
        <v>242186.4206292879</v>
      </c>
      <c r="X24" s="137"/>
      <c r="Y24" s="138">
        <f>Z22/Y22*1000</f>
        <v>258594.19550117367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3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3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53.9</v>
      </c>
      <c r="F30" s="135"/>
      <c r="G30" s="130">
        <v>75.6</v>
      </c>
      <c r="H30" s="135"/>
      <c r="I30" s="130">
        <v>124.2</v>
      </c>
      <c r="J30" s="135"/>
      <c r="K30" s="130">
        <v>84.3</v>
      </c>
      <c r="L30" s="135"/>
      <c r="M30" s="130">
        <v>49.3</v>
      </c>
      <c r="N30" s="135"/>
      <c r="O30" s="130">
        <v>109</v>
      </c>
      <c r="P30" s="135"/>
      <c r="Q30" s="130">
        <v>49.5</v>
      </c>
      <c r="R30" s="135"/>
      <c r="S30" s="130">
        <v>154.8</v>
      </c>
      <c r="T30" s="135"/>
      <c r="U30" s="130">
        <v>68</v>
      </c>
      <c r="V30" s="135"/>
      <c r="W30" s="130">
        <v>89</v>
      </c>
      <c r="X30" s="135"/>
      <c r="Y30" s="130">
        <v>82.3</v>
      </c>
      <c r="Z30" s="131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33"/>
      <c r="C33" s="7"/>
      <c r="D33" s="85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-2.048922819493832</v>
      </c>
      <c r="F34" s="123"/>
      <c r="G34" s="128">
        <f aca="true" t="shared" si="6" ref="G34">+G23-G30</f>
        <v>12.49823677581864</v>
      </c>
      <c r="H34" s="129"/>
      <c r="I34" s="124">
        <f aca="true" t="shared" si="7" ref="I34">+I23-I30</f>
        <v>-30.064332603938723</v>
      </c>
      <c r="J34" s="123"/>
      <c r="K34" s="128">
        <f aca="true" t="shared" si="8" ref="K34">+K23-K30</f>
        <v>-26.688580146017216</v>
      </c>
      <c r="L34" s="129"/>
      <c r="M34" s="124">
        <f aca="true" t="shared" si="9" ref="M34">+M23-M30</f>
        <v>4.132125400894928</v>
      </c>
      <c r="N34" s="123"/>
      <c r="O34" s="128">
        <f aca="true" t="shared" si="10" ref="O34">+O23-O30</f>
        <v>-30.013095117246976</v>
      </c>
      <c r="P34" s="129"/>
      <c r="Q34" s="124">
        <f aca="true" t="shared" si="11" ref="Q34">+Q23-Q30</f>
        <v>-2.08133185998895</v>
      </c>
      <c r="R34" s="123"/>
      <c r="S34" s="128">
        <f aca="true" t="shared" si="12" ref="S34">+S23-S30</f>
        <v>16.36727123400175</v>
      </c>
      <c r="T34" s="129"/>
      <c r="U34" s="124">
        <f aca="true" t="shared" si="13" ref="U34">+U23-U30</f>
        <v>1.4924524174141283</v>
      </c>
      <c r="V34" s="123"/>
      <c r="W34" s="128">
        <f aca="true" t="shared" si="14" ref="W34">+W23-W30</f>
        <v>4.298028832009422</v>
      </c>
      <c r="X34" s="129"/>
      <c r="Y34" s="124">
        <f aca="true" t="shared" si="15" ref="Y34">+Y23-Y30</f>
        <v>-1.2296405027991852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26"/>
      <c r="C40" s="22"/>
      <c r="D40" s="86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+(E39+E40)/(E41+'(令和4年5月) '!E41)*100</f>
        <v>34.577034416211</v>
      </c>
      <c r="F42" s="123"/>
      <c r="G42" s="122">
        <f>+(G39+G40)/(G41+'(令和4年5月) '!G41)*100</f>
        <v>79.38877043354655</v>
      </c>
      <c r="H42" s="123"/>
      <c r="I42" s="122">
        <f>+(I39+I40)/(I41+'(令和4年5月) '!I41)*100</f>
        <v>106.86027898467871</v>
      </c>
      <c r="J42" s="123"/>
      <c r="K42" s="122">
        <f>+(K39+K40)/(K41+'(令和4年5月) '!K41)*100</f>
        <v>54.30239346176299</v>
      </c>
      <c r="L42" s="123"/>
      <c r="M42" s="122">
        <f>+(M39+M40)/(M41+'(令和4年5月) '!M41)*100</f>
        <v>57.64006383445023</v>
      </c>
      <c r="N42" s="123"/>
      <c r="O42" s="122">
        <f>+(O39+O40)/(O41+'(令和4年5月) '!O41)*100</f>
        <v>75.61052631578947</v>
      </c>
      <c r="P42" s="123"/>
      <c r="Q42" s="122">
        <f>+(Q39+Q40)/(Q41+'(令和4年5月) '!Q41)*100</f>
        <v>47.68284358474583</v>
      </c>
      <c r="R42" s="123"/>
      <c r="S42" s="122">
        <f>+(S39+S40)/(S41+'(令和4年5月) '!S41)*100</f>
        <v>143.9522283912307</v>
      </c>
      <c r="T42" s="123"/>
      <c r="U42" s="122">
        <f>+(U39+U40)/(U41+'(令和4年5月) '!U41)*100</f>
        <v>61.53846153846154</v>
      </c>
      <c r="V42" s="123"/>
      <c r="W42" s="122">
        <f>+(W39+W40)/(W41+'(令和4年5月) '!W41)*100</f>
        <v>82.62997672058736</v>
      </c>
      <c r="X42" s="123"/>
      <c r="Y42" s="122">
        <f>+(Y39+Y40)/(Y41+'(令和4年5月) '!Y41)*100</f>
        <v>74.85003410856375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17.274042764295167</v>
      </c>
      <c r="F46" s="123"/>
      <c r="G46" s="122">
        <f>G23-G42</f>
        <v>8.70946634227208</v>
      </c>
      <c r="H46" s="123"/>
      <c r="I46" s="122">
        <f>I23-I42</f>
        <v>-12.724611588617435</v>
      </c>
      <c r="J46" s="123"/>
      <c r="K46" s="122">
        <f>K23-K42</f>
        <v>3.309026392219792</v>
      </c>
      <c r="L46" s="123"/>
      <c r="M46" s="122">
        <f>M23-M42</f>
        <v>-4.207938433555306</v>
      </c>
      <c r="N46" s="123"/>
      <c r="O46" s="122">
        <f t="shared" si="17"/>
        <v>3.3763785669635524</v>
      </c>
      <c r="P46" s="123"/>
      <c r="Q46" s="122">
        <f t="shared" si="17"/>
        <v>-0.26417544473478216</v>
      </c>
      <c r="R46" s="123"/>
      <c r="S46" s="122">
        <f t="shared" si="17"/>
        <v>27.215042842771055</v>
      </c>
      <c r="T46" s="123"/>
      <c r="U46" s="122">
        <f t="shared" si="17"/>
        <v>7.953990878952588</v>
      </c>
      <c r="V46" s="123"/>
      <c r="W46" s="122">
        <f t="shared" si="17"/>
        <v>10.668052111422057</v>
      </c>
      <c r="X46" s="123"/>
      <c r="Y46" s="122">
        <f t="shared" si="17"/>
        <v>6.220325388637065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7" sqref="E47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64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7"/>
      <c r="D6" s="85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8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34.577034416211</v>
      </c>
      <c r="F23" s="141"/>
      <c r="G23" s="140">
        <f>(G20+G21)/(G22+G41)*100</f>
        <v>79.38877043354655</v>
      </c>
      <c r="H23" s="141"/>
      <c r="I23" s="140">
        <f>(I20+I21)/(I22+I41)*100</f>
        <v>106.86027898467871</v>
      </c>
      <c r="J23" s="141"/>
      <c r="K23" s="140">
        <f>(K20+K21)/(K22+K41)*100</f>
        <v>54.30239346176299</v>
      </c>
      <c r="L23" s="141"/>
      <c r="M23" s="140">
        <f>(M20+M21)/(M22+M41)*100</f>
        <v>57.64006383445023</v>
      </c>
      <c r="N23" s="141"/>
      <c r="O23" s="140">
        <f>(O20+O21)/(O22+O41)*100</f>
        <v>75.61052631578947</v>
      </c>
      <c r="P23" s="141"/>
      <c r="Q23" s="140">
        <f>(Q20+Q21)/(Q22+Q41)*100</f>
        <v>47.68284358474583</v>
      </c>
      <c r="R23" s="141"/>
      <c r="S23" s="140">
        <f>(S20+S21)/(S22+S41)*100</f>
        <v>143.9522283912307</v>
      </c>
      <c r="T23" s="141"/>
      <c r="U23" s="140">
        <f>(U20+U21)/(U22+U41)*100</f>
        <v>61.53846153846154</v>
      </c>
      <c r="V23" s="141"/>
      <c r="W23" s="140">
        <f>(W20+W21)/(W22+W41)*100</f>
        <v>82.62997672058736</v>
      </c>
      <c r="X23" s="141"/>
      <c r="Y23" s="140">
        <f>(Y20+Y21)/(Y22+Y41)*100</f>
        <v>74.85003410856375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F22/E22*1000</f>
        <v>178827.0248270248</v>
      </c>
      <c r="F24" s="143"/>
      <c r="G24" s="136">
        <f>H22/G22*1000</f>
        <v>443252.51256281405</v>
      </c>
      <c r="H24" s="137"/>
      <c r="I24" s="138">
        <f>J22/I22*1000</f>
        <v>1025896.8903436989</v>
      </c>
      <c r="J24" s="139"/>
      <c r="K24" s="136">
        <f>L22/K22*1000</f>
        <v>1786441.814595661</v>
      </c>
      <c r="L24" s="137"/>
      <c r="M24" s="138">
        <f>N22/M22*1000</f>
        <v>194921.81050684123</v>
      </c>
      <c r="N24" s="139"/>
      <c r="O24" s="136">
        <f>P22/O22*1000</f>
        <v>275971.55137126485</v>
      </c>
      <c r="P24" s="137"/>
      <c r="Q24" s="138">
        <f>R22/Q22*1000</f>
        <v>172281.6210045662</v>
      </c>
      <c r="R24" s="139"/>
      <c r="S24" s="136">
        <f>T22/S22*1000</f>
        <v>87928.80891173951</v>
      </c>
      <c r="T24" s="137"/>
      <c r="U24" s="138">
        <f>V22/U22*1000</f>
        <v>336661.5074024226</v>
      </c>
      <c r="V24" s="139"/>
      <c r="W24" s="136">
        <f>X22/W22*1000</f>
        <v>232131.3663505444</v>
      </c>
      <c r="X24" s="137"/>
      <c r="Y24" s="138">
        <f>Z22/Y22*1000</f>
        <v>236667.3381893738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5">
        <v>979</v>
      </c>
      <c r="F27" s="103">
        <v>60552</v>
      </c>
      <c r="G27" s="118">
        <v>597</v>
      </c>
      <c r="H27" s="104">
        <v>205645</v>
      </c>
      <c r="I27" s="102">
        <v>2225</v>
      </c>
      <c r="J27" s="103">
        <v>1109727</v>
      </c>
      <c r="K27" s="118">
        <v>744</v>
      </c>
      <c r="L27" s="104">
        <v>1499703</v>
      </c>
      <c r="M27" s="102">
        <v>9979</v>
      </c>
      <c r="N27" s="103">
        <v>1688414</v>
      </c>
      <c r="O27" s="106">
        <v>4400</v>
      </c>
      <c r="P27" s="104">
        <v>1532505</v>
      </c>
      <c r="Q27" s="102">
        <v>27176</v>
      </c>
      <c r="R27" s="103">
        <v>4633373</v>
      </c>
      <c r="S27" s="106">
        <v>36055</v>
      </c>
      <c r="T27" s="104">
        <v>8553753</v>
      </c>
      <c r="U27" s="102">
        <v>2488</v>
      </c>
      <c r="V27" s="103">
        <v>493760</v>
      </c>
      <c r="W27" s="102">
        <v>7229</v>
      </c>
      <c r="X27" s="104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33"/>
      <c r="C28" s="7"/>
      <c r="D28" s="57" t="s">
        <v>22</v>
      </c>
      <c r="E28" s="110">
        <v>1480</v>
      </c>
      <c r="F28" s="111">
        <v>187550</v>
      </c>
      <c r="G28" s="108">
        <v>646</v>
      </c>
      <c r="H28" s="109">
        <v>220594</v>
      </c>
      <c r="I28" s="110">
        <v>2416</v>
      </c>
      <c r="J28" s="111">
        <v>1093633</v>
      </c>
      <c r="K28" s="108">
        <v>712</v>
      </c>
      <c r="L28" s="109">
        <v>1541405</v>
      </c>
      <c r="M28" s="110">
        <v>6376</v>
      </c>
      <c r="N28" s="111">
        <v>1390948</v>
      </c>
      <c r="O28" s="112">
        <v>4354</v>
      </c>
      <c r="P28" s="109">
        <v>1526246</v>
      </c>
      <c r="Q28" s="110">
        <v>24928</v>
      </c>
      <c r="R28" s="111">
        <v>4473619</v>
      </c>
      <c r="S28" s="112">
        <v>35429</v>
      </c>
      <c r="T28" s="109">
        <v>8561002</v>
      </c>
      <c r="U28" s="110">
        <v>2685</v>
      </c>
      <c r="V28" s="111">
        <v>488178</v>
      </c>
      <c r="W28" s="110">
        <v>6898</v>
      </c>
      <c r="X28" s="109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33"/>
      <c r="C29" s="7"/>
      <c r="D29" s="57" t="s">
        <v>24</v>
      </c>
      <c r="E29" s="113">
        <v>2450</v>
      </c>
      <c r="F29" s="107">
        <v>502222</v>
      </c>
      <c r="G29" s="119">
        <v>845</v>
      </c>
      <c r="H29" s="117">
        <v>386258</v>
      </c>
      <c r="I29" s="113">
        <v>2023</v>
      </c>
      <c r="J29" s="107">
        <v>1593691</v>
      </c>
      <c r="K29" s="116">
        <v>1111</v>
      </c>
      <c r="L29" s="117">
        <v>1900112</v>
      </c>
      <c r="M29" s="113">
        <v>15438</v>
      </c>
      <c r="N29" s="107">
        <v>2835603</v>
      </c>
      <c r="O29" s="116">
        <v>4094</v>
      </c>
      <c r="P29" s="117">
        <v>1176873</v>
      </c>
      <c r="Q29" s="113">
        <v>59786</v>
      </c>
      <c r="R29" s="107">
        <v>10088445</v>
      </c>
      <c r="S29" s="116">
        <v>29402</v>
      </c>
      <c r="T29" s="117">
        <v>2467728</v>
      </c>
      <c r="U29" s="113">
        <v>4776</v>
      </c>
      <c r="V29" s="107">
        <v>1411623</v>
      </c>
      <c r="W29" s="113">
        <v>10028</v>
      </c>
      <c r="X29" s="117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45.5</v>
      </c>
      <c r="F30" s="135"/>
      <c r="G30" s="130">
        <v>71.5</v>
      </c>
      <c r="H30" s="135"/>
      <c r="I30" s="130">
        <v>109.5</v>
      </c>
      <c r="J30" s="135"/>
      <c r="K30" s="130">
        <v>66.5</v>
      </c>
      <c r="L30" s="135"/>
      <c r="M30" s="130">
        <v>60</v>
      </c>
      <c r="N30" s="135"/>
      <c r="O30" s="130">
        <v>107.5</v>
      </c>
      <c r="P30" s="135"/>
      <c r="Q30" s="130">
        <v>44.4</v>
      </c>
      <c r="R30" s="135"/>
      <c r="S30" s="130">
        <v>122.9</v>
      </c>
      <c r="T30" s="135"/>
      <c r="U30" s="130">
        <v>53.1</v>
      </c>
      <c r="V30" s="135"/>
      <c r="W30" s="130">
        <v>71.6</v>
      </c>
      <c r="X30" s="135"/>
      <c r="Y30" s="163">
        <v>70</v>
      </c>
      <c r="Z30" s="164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33"/>
      <c r="C33" s="7"/>
      <c r="D33" s="85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-10.922965583789</v>
      </c>
      <c r="F34" s="123"/>
      <c r="G34" s="128">
        <f aca="true" t="shared" si="9" ref="G34">+G23-G30</f>
        <v>7.888770433546554</v>
      </c>
      <c r="H34" s="129"/>
      <c r="I34" s="124">
        <f aca="true" t="shared" si="10" ref="I34">+I23-I30</f>
        <v>-2.6397210153212853</v>
      </c>
      <c r="J34" s="123"/>
      <c r="K34" s="128">
        <f aca="true" t="shared" si="11" ref="K34">+K23-K30</f>
        <v>-12.197606538237011</v>
      </c>
      <c r="L34" s="129"/>
      <c r="M34" s="124">
        <f aca="true" t="shared" si="12" ref="M34">+M23-M30</f>
        <v>-2.359936165549769</v>
      </c>
      <c r="N34" s="123"/>
      <c r="O34" s="128">
        <f aca="true" t="shared" si="13" ref="O34">+O23-O30</f>
        <v>-31.88947368421053</v>
      </c>
      <c r="P34" s="129"/>
      <c r="Q34" s="124">
        <f aca="true" t="shared" si="14" ref="Q34">+Q23-Q30</f>
        <v>3.2828435847458337</v>
      </c>
      <c r="R34" s="123"/>
      <c r="S34" s="128">
        <f aca="true" t="shared" si="15" ref="S34">+S23-S30</f>
        <v>21.0522283912307</v>
      </c>
      <c r="T34" s="129"/>
      <c r="U34" s="124">
        <f aca="true" t="shared" si="16" ref="U34">+U23-U30</f>
        <v>8.438461538461539</v>
      </c>
      <c r="V34" s="123"/>
      <c r="W34" s="128">
        <f aca="true" t="shared" si="17" ref="W34">+W23-W30</f>
        <v>11.02997672058737</v>
      </c>
      <c r="X34" s="129"/>
      <c r="Y34" s="124">
        <f aca="true" t="shared" si="18" ref="Y34">+Y23-Y30</f>
        <v>4.850034108563747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+'(令和4年4月) '!E20</f>
        <v>1814</v>
      </c>
      <c r="F39" s="14">
        <f>+'(令和4年4月) '!F20</f>
        <v>233548</v>
      </c>
      <c r="G39" s="13">
        <f>+'(令和4年4月) '!G20</f>
        <v>1284</v>
      </c>
      <c r="H39" s="14">
        <f>+'(令和4年4月) '!H20</f>
        <v>398229</v>
      </c>
      <c r="I39" s="13">
        <f>+'(令和4年4月) '!I20</f>
        <v>3119</v>
      </c>
      <c r="J39" s="14">
        <f>+'(令和4年4月) '!J20</f>
        <v>5936980</v>
      </c>
      <c r="K39" s="13">
        <f>+'(令和4年4月) '!K20</f>
        <v>2155</v>
      </c>
      <c r="L39" s="14">
        <f>+'(令和4年4月) '!L20</f>
        <v>4586997</v>
      </c>
      <c r="M39" s="13">
        <f>+'(令和4年4月) '!M20</f>
        <v>10676</v>
      </c>
      <c r="N39" s="14">
        <f>+'(令和4年4月) '!N20</f>
        <v>1899821</v>
      </c>
      <c r="O39" s="13">
        <f>+'(令和4年4月) '!O20</f>
        <v>5506</v>
      </c>
      <c r="P39" s="14">
        <f>+'(令和4年4月) '!P20</f>
        <v>1818615</v>
      </c>
      <c r="Q39" s="13">
        <f>+'(令和4年4月) '!Q20</f>
        <v>29338</v>
      </c>
      <c r="R39" s="14">
        <f>+'(令和4年4月) '!R20</f>
        <v>5910182</v>
      </c>
      <c r="S39" s="25">
        <f>+'(令和4年4月) '!S20</f>
        <v>54312</v>
      </c>
      <c r="T39" s="26">
        <f>+'(令和4年4月) '!T20</f>
        <v>11855445</v>
      </c>
      <c r="U39" s="13">
        <f>+'(令和4年4月) '!U20</f>
        <v>4152</v>
      </c>
      <c r="V39" s="14">
        <f>+'(令和4年4月) '!V20</f>
        <v>1260320</v>
      </c>
      <c r="W39" s="13">
        <f>+'(令和4年4月) '!W20</f>
        <v>7971</v>
      </c>
      <c r="X39" s="14">
        <f>+'(令和4年4月) '!X20</f>
        <v>1599012</v>
      </c>
      <c r="Y39" s="55">
        <f>+'(令和4年4月) '!Y20</f>
        <v>120327</v>
      </c>
      <c r="Z39" s="56">
        <f>+'(令和4年4月) '!Z20</f>
        <v>35499149</v>
      </c>
    </row>
    <row r="40" spans="1:26" ht="18.95" customHeight="1">
      <c r="A40" s="22"/>
      <c r="B40" s="126"/>
      <c r="C40" s="22"/>
      <c r="D40" s="86" t="s">
        <v>22</v>
      </c>
      <c r="E40" s="27">
        <f>+'(令和4年4月) '!E21</f>
        <v>1206</v>
      </c>
      <c r="F40" s="21">
        <f>+'(令和4年4月) '!F21</f>
        <v>104749</v>
      </c>
      <c r="G40" s="27">
        <f>+'(令和4年4月) '!G21</f>
        <v>1241</v>
      </c>
      <c r="H40" s="21">
        <f>+'(令和4年4月) '!H21</f>
        <v>382710</v>
      </c>
      <c r="I40" s="27">
        <f>+'(令和4年4月) '!I21</f>
        <v>3142</v>
      </c>
      <c r="J40" s="21">
        <f>+'(令和4年4月) '!J21</f>
        <v>5671842</v>
      </c>
      <c r="K40" s="27">
        <f>+'(令和4年4月) '!K21</f>
        <v>1326</v>
      </c>
      <c r="L40" s="21">
        <f>+'(令和4年4月) '!L21</f>
        <v>2930202</v>
      </c>
      <c r="M40" s="27">
        <f>+'(令和4年4月) '!M21</f>
        <v>8964</v>
      </c>
      <c r="N40" s="21">
        <f>+'(令和4年4月) '!N21</f>
        <v>1765247</v>
      </c>
      <c r="O40" s="27">
        <f>+'(令和4年4月) '!O21</f>
        <v>5338</v>
      </c>
      <c r="P40" s="21">
        <f>+'(令和4年4月) '!P21</f>
        <v>1757485</v>
      </c>
      <c r="Q40" s="27">
        <f>+'(令和4年4月) '!Q21</f>
        <v>28716</v>
      </c>
      <c r="R40" s="21">
        <f>+'(令和4年4月) '!R21</f>
        <v>6178385</v>
      </c>
      <c r="S40" s="25">
        <f>+'(令和4年4月) '!S21</f>
        <v>52518</v>
      </c>
      <c r="T40" s="26">
        <f>+'(令和4年4月) '!T21</f>
        <v>11650366</v>
      </c>
      <c r="U40" s="27">
        <f>+'(令和4年4月) '!U21</f>
        <v>3544</v>
      </c>
      <c r="V40" s="21">
        <f>+'(令和4年4月) '!V21</f>
        <v>824895</v>
      </c>
      <c r="W40" s="27">
        <f>+'(令和4年4月) '!W21</f>
        <v>7622</v>
      </c>
      <c r="X40" s="21">
        <f>+'(令和4年4月) '!X21</f>
        <v>1552537</v>
      </c>
      <c r="Y40" s="58">
        <f>+'(令和4年4月) '!Y21</f>
        <v>113617</v>
      </c>
      <c r="Z40" s="59">
        <f>+'(令和4年4月) '!Z21</f>
        <v>32818418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+'(令和4年4月) '!E22</f>
        <v>3761</v>
      </c>
      <c r="F41" s="21">
        <f>+'(令和4年4月) '!F22</f>
        <v>752407</v>
      </c>
      <c r="G41" s="27">
        <f>+'(令和4年4月) '!G22</f>
        <v>1222</v>
      </c>
      <c r="H41" s="21">
        <f>+'(令和4年4月) '!H22</f>
        <v>528743</v>
      </c>
      <c r="I41" s="27">
        <f>+'(令和4年4月) '!I22</f>
        <v>1929</v>
      </c>
      <c r="J41" s="21">
        <f>+'(令和4年4月) '!J22</f>
        <v>2078527</v>
      </c>
      <c r="K41" s="27">
        <f>+'(令和4年4月) '!K22</f>
        <v>4509</v>
      </c>
      <c r="L41" s="21">
        <f>+'(令和4年4月) '!L22</f>
        <v>6651106</v>
      </c>
      <c r="M41" s="27">
        <f>+'(令和4年4月) '!M22</f>
        <v>15316</v>
      </c>
      <c r="N41" s="21">
        <f>+'(令和4年4月) '!N22</f>
        <v>3175052</v>
      </c>
      <c r="O41" s="27">
        <f>+'(令和4年4月) '!O22</f>
        <v>4614</v>
      </c>
      <c r="P41" s="21">
        <f>+'(令和4年4月) '!P22</f>
        <v>1310036</v>
      </c>
      <c r="Q41" s="27">
        <f>+'(令和4年4月) '!Q22</f>
        <v>60273</v>
      </c>
      <c r="R41" s="21">
        <f>+'(令和4年4月) '!R22</f>
        <v>10232726</v>
      </c>
      <c r="S41" s="25">
        <f>+'(令和4年4月) '!S22</f>
        <v>30442</v>
      </c>
      <c r="T41" s="26">
        <f>+'(令和4年4月) '!T22</f>
        <v>2856694</v>
      </c>
      <c r="U41" s="27">
        <f>+'(令和4年4月) '!U22</f>
        <v>4759</v>
      </c>
      <c r="V41" s="21">
        <f>+'(令和4年4月) '!V22</f>
        <v>1399336</v>
      </c>
      <c r="W41" s="27">
        <f>+'(令和4年4月) '!W22</f>
        <v>8212</v>
      </c>
      <c r="X41" s="21">
        <f>+'(令和4年4月) '!X22</f>
        <v>1941106</v>
      </c>
      <c r="Y41" s="58">
        <f>+'(令和4年4月) '!Y22</f>
        <v>135037</v>
      </c>
      <c r="Z41" s="59">
        <f>+'(令和4年4月) '!Z22</f>
        <v>30925733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+(E39+E40)/(E41+'(令和4年4月) '!E41)*100</f>
        <v>43.67949088805322</v>
      </c>
      <c r="F42" s="123"/>
      <c r="G42" s="122">
        <v>75.58086560364464</v>
      </c>
      <c r="H42" s="123"/>
      <c r="I42" s="122">
        <v>165.72748267898382</v>
      </c>
      <c r="J42" s="123"/>
      <c r="K42" s="122">
        <v>31.68411037107517</v>
      </c>
      <c r="L42" s="123"/>
      <c r="M42" s="122">
        <v>60.59192604325588</v>
      </c>
      <c r="N42" s="123"/>
      <c r="O42" s="122">
        <v>107.46417860713096</v>
      </c>
      <c r="P42" s="123"/>
      <c r="Q42" s="122">
        <v>47.749583256158544</v>
      </c>
      <c r="R42" s="123"/>
      <c r="S42" s="122">
        <v>132.12116112747162</v>
      </c>
      <c r="T42" s="123"/>
      <c r="U42" s="122">
        <v>92.40538806927518</v>
      </c>
      <c r="V42" s="123"/>
      <c r="W42" s="122">
        <v>95.74571829097337</v>
      </c>
      <c r="X42" s="123"/>
      <c r="Y42" s="122">
        <f>+'(令和4年4月) '!Y23</f>
        <v>89.31031731458233</v>
      </c>
      <c r="Z42" s="123">
        <f>+'(令和4年4月) '!Z23</f>
        <v>0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0" ref="E43:Z46">E20-E39</f>
        <v>-986</v>
      </c>
      <c r="F43" s="97">
        <f t="shared" si="20"/>
        <v>-168638</v>
      </c>
      <c r="G43" s="94">
        <f t="shared" si="20"/>
        <v>-118</v>
      </c>
      <c r="H43" s="95">
        <f t="shared" si="20"/>
        <v>24786</v>
      </c>
      <c r="I43" s="96">
        <f t="shared" si="20"/>
        <v>-748</v>
      </c>
      <c r="J43" s="97">
        <f t="shared" si="20"/>
        <v>37350</v>
      </c>
      <c r="K43" s="94">
        <f t="shared" si="20"/>
        <v>-56</v>
      </c>
      <c r="L43" s="95">
        <f t="shared" si="20"/>
        <v>33751</v>
      </c>
      <c r="M43" s="96">
        <f t="shared" si="20"/>
        <v>-449</v>
      </c>
      <c r="N43" s="97">
        <f t="shared" si="20"/>
        <v>61071</v>
      </c>
      <c r="O43" s="94">
        <f t="shared" si="20"/>
        <v>-1789</v>
      </c>
      <c r="P43" s="95">
        <f t="shared" si="20"/>
        <v>-519896</v>
      </c>
      <c r="Q43" s="96">
        <f t="shared" si="20"/>
        <v>275</v>
      </c>
      <c r="R43" s="97">
        <f t="shared" si="20"/>
        <v>-431856</v>
      </c>
      <c r="S43" s="94">
        <f t="shared" si="20"/>
        <v>-12036</v>
      </c>
      <c r="T43" s="95">
        <f t="shared" si="20"/>
        <v>-2100596</v>
      </c>
      <c r="U43" s="96">
        <f t="shared" si="20"/>
        <v>-1374</v>
      </c>
      <c r="V43" s="97">
        <f t="shared" si="20"/>
        <v>-604079</v>
      </c>
      <c r="W43" s="94">
        <f t="shared" si="20"/>
        <v>-794</v>
      </c>
      <c r="X43" s="95">
        <f t="shared" si="20"/>
        <v>-196722</v>
      </c>
      <c r="Y43" s="94">
        <f t="shared" si="20"/>
        <v>-18075</v>
      </c>
      <c r="Z43" s="95">
        <f t="shared" si="20"/>
        <v>-3864829</v>
      </c>
    </row>
    <row r="44" spans="1:26" ht="18.95" customHeight="1">
      <c r="A44" s="22"/>
      <c r="B44" s="126"/>
      <c r="C44" s="22"/>
      <c r="D44" s="86" t="s">
        <v>22</v>
      </c>
      <c r="E44" s="98">
        <f t="shared" si="20"/>
        <v>116</v>
      </c>
      <c r="F44" s="101">
        <f t="shared" si="20"/>
        <v>83280</v>
      </c>
      <c r="G44" s="98">
        <f t="shared" si="20"/>
        <v>-173</v>
      </c>
      <c r="H44" s="99">
        <f t="shared" si="20"/>
        <v>9790</v>
      </c>
      <c r="I44" s="100">
        <f t="shared" si="20"/>
        <v>-840</v>
      </c>
      <c r="J44" s="101">
        <f t="shared" si="20"/>
        <v>-8876</v>
      </c>
      <c r="K44" s="98">
        <f t="shared" si="20"/>
        <v>1226</v>
      </c>
      <c r="L44" s="99">
        <f t="shared" si="20"/>
        <v>1101094</v>
      </c>
      <c r="M44" s="100">
        <f t="shared" si="20"/>
        <v>-517.7520000000004</v>
      </c>
      <c r="N44" s="101">
        <f t="shared" si="20"/>
        <v>43176</v>
      </c>
      <c r="O44" s="98">
        <f t="shared" si="20"/>
        <v>-1872</v>
      </c>
      <c r="P44" s="99">
        <f t="shared" si="20"/>
        <v>-496055</v>
      </c>
      <c r="Q44" s="100">
        <f t="shared" si="20"/>
        <v>-350</v>
      </c>
      <c r="R44" s="101">
        <f t="shared" si="20"/>
        <v>-805229</v>
      </c>
      <c r="S44" s="98">
        <f t="shared" si="20"/>
        <v>-8974</v>
      </c>
      <c r="T44" s="99">
        <f t="shared" si="20"/>
        <v>-1604108</v>
      </c>
      <c r="U44" s="100">
        <f t="shared" si="20"/>
        <v>-650</v>
      </c>
      <c r="V44" s="101">
        <f t="shared" si="20"/>
        <v>-284339</v>
      </c>
      <c r="W44" s="98">
        <f t="shared" si="20"/>
        <v>-956</v>
      </c>
      <c r="X44" s="99">
        <f t="shared" si="20"/>
        <v>-187730</v>
      </c>
      <c r="Y44" s="98">
        <f t="shared" si="20"/>
        <v>-12990.752000000008</v>
      </c>
      <c r="Z44" s="99">
        <f t="shared" si="20"/>
        <v>-2148997</v>
      </c>
    </row>
    <row r="45" spans="1:26" ht="18.95" customHeight="1">
      <c r="A45" s="22"/>
      <c r="B45" s="126"/>
      <c r="C45" s="22"/>
      <c r="D45" s="86" t="s">
        <v>24</v>
      </c>
      <c r="E45" s="98">
        <f t="shared" si="20"/>
        <v>-1304</v>
      </c>
      <c r="F45" s="101">
        <f t="shared" si="20"/>
        <v>-313029</v>
      </c>
      <c r="G45" s="98">
        <f t="shared" si="20"/>
        <v>370</v>
      </c>
      <c r="H45" s="99">
        <f t="shared" si="20"/>
        <v>176915</v>
      </c>
      <c r="I45" s="100">
        <f t="shared" si="20"/>
        <v>515</v>
      </c>
      <c r="J45" s="101">
        <f t="shared" si="20"/>
        <v>428765</v>
      </c>
      <c r="K45" s="98">
        <f t="shared" si="20"/>
        <v>-453</v>
      </c>
      <c r="L45" s="99">
        <f t="shared" si="20"/>
        <v>594702</v>
      </c>
      <c r="M45" s="100">
        <f t="shared" si="20"/>
        <v>1764.2999999999993</v>
      </c>
      <c r="N45" s="101">
        <f t="shared" si="20"/>
        <v>154271</v>
      </c>
      <c r="O45" s="98">
        <f t="shared" si="20"/>
        <v>272</v>
      </c>
      <c r="P45" s="99">
        <f t="shared" si="20"/>
        <v>38361</v>
      </c>
      <c r="Q45" s="100">
        <f t="shared" si="20"/>
        <v>1047</v>
      </c>
      <c r="R45" s="101">
        <f t="shared" si="20"/>
        <v>331583</v>
      </c>
      <c r="S45" s="98">
        <f t="shared" si="20"/>
        <v>-1267</v>
      </c>
      <c r="T45" s="99">
        <f t="shared" si="20"/>
        <v>-291371</v>
      </c>
      <c r="U45" s="100">
        <f t="shared" si="20"/>
        <v>-301</v>
      </c>
      <c r="V45" s="101">
        <f t="shared" si="20"/>
        <v>101501</v>
      </c>
      <c r="W45" s="98">
        <f t="shared" si="20"/>
        <v>329</v>
      </c>
      <c r="X45" s="99">
        <f t="shared" si="20"/>
        <v>41528</v>
      </c>
      <c r="Y45" s="98">
        <f t="shared" si="20"/>
        <v>972.2999999999884</v>
      </c>
      <c r="Z45" s="99">
        <f t="shared" si="20"/>
        <v>1263226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-9.102456471842224</v>
      </c>
      <c r="F46" s="123"/>
      <c r="G46" s="122">
        <f>G23-G42</f>
        <v>3.807904829901915</v>
      </c>
      <c r="H46" s="123"/>
      <c r="I46" s="122">
        <f>I23-I42</f>
        <v>-58.867203694305104</v>
      </c>
      <c r="J46" s="123"/>
      <c r="K46" s="122">
        <f>K23-K42</f>
        <v>22.618283090687818</v>
      </c>
      <c r="L46" s="123"/>
      <c r="M46" s="122">
        <f>M23-M42</f>
        <v>-2.9518622088056503</v>
      </c>
      <c r="N46" s="123"/>
      <c r="O46" s="122">
        <f t="shared" si="20"/>
        <v>-31.85365229134149</v>
      </c>
      <c r="P46" s="123"/>
      <c r="Q46" s="122">
        <f t="shared" si="20"/>
        <v>-0.0667396714127122</v>
      </c>
      <c r="R46" s="123"/>
      <c r="S46" s="122">
        <f t="shared" si="20"/>
        <v>11.831067263759081</v>
      </c>
      <c r="T46" s="123"/>
      <c r="U46" s="122">
        <f t="shared" si="20"/>
        <v>-30.866926530813636</v>
      </c>
      <c r="V46" s="123"/>
      <c r="W46" s="122">
        <f t="shared" si="20"/>
        <v>-13.115741570386007</v>
      </c>
      <c r="X46" s="123"/>
      <c r="Y46" s="122">
        <f t="shared" si="20"/>
        <v>-14.460283206018588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21" ref="E47:Z49">E20/E39*100</f>
        <v>45.64498346196251</v>
      </c>
      <c r="F47" s="76">
        <f t="shared" si="21"/>
        <v>27.793001866853924</v>
      </c>
      <c r="G47" s="75">
        <f t="shared" si="21"/>
        <v>90.80996884735202</v>
      </c>
      <c r="H47" s="77">
        <f t="shared" si="21"/>
        <v>106.2240570124225</v>
      </c>
      <c r="I47" s="78">
        <f t="shared" si="21"/>
        <v>76.01795447258736</v>
      </c>
      <c r="J47" s="76">
        <f t="shared" si="21"/>
        <v>100.62910772817155</v>
      </c>
      <c r="K47" s="75">
        <f t="shared" si="21"/>
        <v>97.4013921113689</v>
      </c>
      <c r="L47" s="77">
        <f t="shared" si="21"/>
        <v>100.73579729831958</v>
      </c>
      <c r="M47" s="78">
        <f t="shared" si="21"/>
        <v>95.79430498313975</v>
      </c>
      <c r="N47" s="76">
        <f t="shared" si="21"/>
        <v>103.21456600384984</v>
      </c>
      <c r="O47" s="75">
        <f t="shared" si="21"/>
        <v>67.50817290228841</v>
      </c>
      <c r="P47" s="77">
        <f t="shared" si="21"/>
        <v>71.4125309644977</v>
      </c>
      <c r="Q47" s="78">
        <f t="shared" si="21"/>
        <v>100.937350875997</v>
      </c>
      <c r="R47" s="76">
        <f t="shared" si="21"/>
        <v>92.69301689863357</v>
      </c>
      <c r="S47" s="75">
        <f t="shared" si="21"/>
        <v>77.83915156871409</v>
      </c>
      <c r="T47" s="77">
        <f t="shared" si="21"/>
        <v>82.28159297268049</v>
      </c>
      <c r="U47" s="78">
        <f t="shared" si="21"/>
        <v>66.90751445086705</v>
      </c>
      <c r="V47" s="76">
        <f t="shared" si="21"/>
        <v>52.06939507426686</v>
      </c>
      <c r="W47" s="75">
        <f t="shared" si="21"/>
        <v>90.03889097980178</v>
      </c>
      <c r="X47" s="77">
        <f t="shared" si="21"/>
        <v>87.69727806920774</v>
      </c>
      <c r="Y47" s="75">
        <f t="shared" si="21"/>
        <v>84.97843376798225</v>
      </c>
      <c r="Z47" s="77">
        <f t="shared" si="21"/>
        <v>89.11289676268014</v>
      </c>
    </row>
    <row r="48" spans="1:26" ht="18.95" customHeight="1">
      <c r="A48" s="22"/>
      <c r="B48" s="126"/>
      <c r="C48" s="22"/>
      <c r="D48" s="57" t="s">
        <v>22</v>
      </c>
      <c r="E48" s="67">
        <f t="shared" si="21"/>
        <v>109.61857379767828</v>
      </c>
      <c r="F48" s="70">
        <f t="shared" si="21"/>
        <v>179.50433894356988</v>
      </c>
      <c r="G48" s="67">
        <f t="shared" si="21"/>
        <v>86.05962933118452</v>
      </c>
      <c r="H48" s="68">
        <f t="shared" si="21"/>
        <v>102.55807269211674</v>
      </c>
      <c r="I48" s="69">
        <f t="shared" si="21"/>
        <v>73.26543602800764</v>
      </c>
      <c r="J48" s="70">
        <f t="shared" si="21"/>
        <v>99.84350762944383</v>
      </c>
      <c r="K48" s="67">
        <f t="shared" si="21"/>
        <v>192.45852187028657</v>
      </c>
      <c r="L48" s="68">
        <f t="shared" si="21"/>
        <v>137.57740933901485</v>
      </c>
      <c r="M48" s="69">
        <f t="shared" si="21"/>
        <v>94.22409638554217</v>
      </c>
      <c r="N48" s="70">
        <f t="shared" si="21"/>
        <v>102.4458900085937</v>
      </c>
      <c r="O48" s="67">
        <f t="shared" si="21"/>
        <v>64.93068565005619</v>
      </c>
      <c r="P48" s="68">
        <f t="shared" si="21"/>
        <v>71.77472353960347</v>
      </c>
      <c r="Q48" s="69">
        <f t="shared" si="21"/>
        <v>98.78116729349492</v>
      </c>
      <c r="R48" s="70">
        <f t="shared" si="21"/>
        <v>86.96699865741614</v>
      </c>
      <c r="S48" s="67">
        <f t="shared" si="21"/>
        <v>82.91252522944515</v>
      </c>
      <c r="T48" s="68">
        <f t="shared" si="21"/>
        <v>86.23126518085354</v>
      </c>
      <c r="U48" s="69">
        <f t="shared" si="21"/>
        <v>81.65914221218962</v>
      </c>
      <c r="V48" s="70">
        <f t="shared" si="21"/>
        <v>65.53027961134448</v>
      </c>
      <c r="W48" s="67">
        <f t="shared" si="21"/>
        <v>87.45736027289426</v>
      </c>
      <c r="X48" s="68">
        <f t="shared" si="21"/>
        <v>87.90817867786726</v>
      </c>
      <c r="Y48" s="67">
        <f t="shared" si="21"/>
        <v>88.56618991876215</v>
      </c>
      <c r="Z48" s="68">
        <f t="shared" si="21"/>
        <v>93.45185682015507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1"/>
        <v>65.32837011433129</v>
      </c>
      <c r="F49" s="74">
        <f t="shared" si="21"/>
        <v>58.39632007676696</v>
      </c>
      <c r="G49" s="71">
        <f t="shared" si="21"/>
        <v>130.27823240589197</v>
      </c>
      <c r="H49" s="72">
        <f t="shared" si="21"/>
        <v>133.45954461808478</v>
      </c>
      <c r="I49" s="73">
        <f t="shared" si="21"/>
        <v>126.69777086573355</v>
      </c>
      <c r="J49" s="74">
        <f t="shared" si="21"/>
        <v>120.62831033708005</v>
      </c>
      <c r="K49" s="71">
        <f t="shared" si="21"/>
        <v>89.95342648037258</v>
      </c>
      <c r="L49" s="72">
        <f t="shared" si="21"/>
        <v>108.94140012202482</v>
      </c>
      <c r="M49" s="73">
        <f t="shared" si="21"/>
        <v>111.51932619482893</v>
      </c>
      <c r="N49" s="74">
        <f t="shared" si="21"/>
        <v>104.85884955584979</v>
      </c>
      <c r="O49" s="71">
        <f t="shared" si="21"/>
        <v>105.8951018638925</v>
      </c>
      <c r="P49" s="72">
        <f t="shared" si="21"/>
        <v>102.92824013996562</v>
      </c>
      <c r="Q49" s="73">
        <f t="shared" si="21"/>
        <v>101.73709621223432</v>
      </c>
      <c r="R49" s="74">
        <f t="shared" si="21"/>
        <v>103.24041706970361</v>
      </c>
      <c r="S49" s="71">
        <f t="shared" si="21"/>
        <v>95.83798699165627</v>
      </c>
      <c r="T49" s="72">
        <f t="shared" si="21"/>
        <v>89.8004126448265</v>
      </c>
      <c r="U49" s="73">
        <f t="shared" si="21"/>
        <v>93.67514183652028</v>
      </c>
      <c r="V49" s="74">
        <f t="shared" si="21"/>
        <v>107.25351166553278</v>
      </c>
      <c r="W49" s="71">
        <f t="shared" si="21"/>
        <v>104.0063321967852</v>
      </c>
      <c r="X49" s="72">
        <f t="shared" si="21"/>
        <v>102.13939887878354</v>
      </c>
      <c r="Y49" s="71">
        <f t="shared" si="21"/>
        <v>100.72002488206935</v>
      </c>
      <c r="Z49" s="72">
        <f t="shared" si="21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2" sqref="E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65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1615</v>
      </c>
      <c r="F5" s="14">
        <v>197246</v>
      </c>
      <c r="G5" s="15">
        <v>54</v>
      </c>
      <c r="H5" s="16">
        <v>10200</v>
      </c>
      <c r="I5" s="13">
        <v>1553</v>
      </c>
      <c r="J5" s="14">
        <v>5722336</v>
      </c>
      <c r="K5" s="17">
        <v>2017</v>
      </c>
      <c r="L5" s="18">
        <v>4478512</v>
      </c>
      <c r="M5" s="13">
        <v>661</v>
      </c>
      <c r="N5" s="79">
        <v>210357</v>
      </c>
      <c r="O5" s="19">
        <v>1101</v>
      </c>
      <c r="P5" s="18">
        <v>88888</v>
      </c>
      <c r="Q5" s="13">
        <v>13155</v>
      </c>
      <c r="R5" s="14">
        <v>2073613</v>
      </c>
      <c r="S5" s="19">
        <v>17907</v>
      </c>
      <c r="T5" s="18">
        <v>7352206</v>
      </c>
      <c r="U5" s="13">
        <v>3231</v>
      </c>
      <c r="V5" s="14">
        <v>1178340</v>
      </c>
      <c r="W5" s="13">
        <v>438</v>
      </c>
      <c r="X5" s="18">
        <v>64579</v>
      </c>
      <c r="Y5" s="20">
        <f>+E5+G5+I5+K5+M5+O5+Q5+S5+U5+W5</f>
        <v>41732</v>
      </c>
      <c r="Z5" s="21">
        <f aca="true" t="shared" si="0" ref="Z5:Z22">+F5+H5+J5+L5+N5+P5+R5+T5+V5+X5</f>
        <v>21376277</v>
      </c>
    </row>
    <row r="6" spans="1:26" ht="18.95" customHeight="1">
      <c r="A6" s="7"/>
      <c r="B6" s="22"/>
      <c r="C6" s="87"/>
      <c r="D6" s="85" t="s">
        <v>22</v>
      </c>
      <c r="E6" s="23">
        <v>945</v>
      </c>
      <c r="F6" s="24">
        <v>54843</v>
      </c>
      <c r="G6" s="25">
        <v>54</v>
      </c>
      <c r="H6" s="26">
        <v>10200</v>
      </c>
      <c r="I6" s="27">
        <v>1570</v>
      </c>
      <c r="J6" s="21">
        <v>5458648</v>
      </c>
      <c r="K6" s="25">
        <v>1244</v>
      </c>
      <c r="L6" s="26">
        <v>2866936</v>
      </c>
      <c r="M6" s="27">
        <v>579</v>
      </c>
      <c r="N6" s="80">
        <v>200053</v>
      </c>
      <c r="O6" s="25">
        <v>1182</v>
      </c>
      <c r="P6" s="26">
        <v>119079</v>
      </c>
      <c r="Q6" s="27">
        <v>13362</v>
      </c>
      <c r="R6" s="21">
        <v>2038666</v>
      </c>
      <c r="S6" s="25">
        <v>17709</v>
      </c>
      <c r="T6" s="26">
        <v>7262615</v>
      </c>
      <c r="U6" s="27">
        <v>2513</v>
      </c>
      <c r="V6" s="21">
        <v>734135</v>
      </c>
      <c r="W6" s="27">
        <v>240</v>
      </c>
      <c r="X6" s="26">
        <v>28535</v>
      </c>
      <c r="Y6" s="20">
        <f aca="true" t="shared" si="1" ref="Y6:Y22">+E6+G6+I6+K6+M6+O6+Q6+S6+U6+W6</f>
        <v>39398</v>
      </c>
      <c r="Z6" s="21">
        <f t="shared" si="0"/>
        <v>18773710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3047</v>
      </c>
      <c r="F7" s="24">
        <v>593956</v>
      </c>
      <c r="G7" s="29">
        <v>156</v>
      </c>
      <c r="H7" s="30">
        <v>75238</v>
      </c>
      <c r="I7" s="31">
        <v>1265</v>
      </c>
      <c r="J7" s="32">
        <v>1825933</v>
      </c>
      <c r="K7" s="81">
        <v>3187</v>
      </c>
      <c r="L7" s="30">
        <v>6467669</v>
      </c>
      <c r="M7" s="23">
        <v>1141</v>
      </c>
      <c r="N7" s="24">
        <v>249634</v>
      </c>
      <c r="O7" s="33">
        <v>2642</v>
      </c>
      <c r="P7" s="34">
        <v>519354</v>
      </c>
      <c r="Q7" s="23">
        <v>31778</v>
      </c>
      <c r="R7" s="24">
        <v>4961768</v>
      </c>
      <c r="S7" s="33">
        <v>25084</v>
      </c>
      <c r="T7" s="34">
        <v>2094327</v>
      </c>
      <c r="U7" s="23">
        <v>2557</v>
      </c>
      <c r="V7" s="24">
        <v>1226190</v>
      </c>
      <c r="W7" s="23">
        <v>1451</v>
      </c>
      <c r="X7" s="34">
        <v>297013</v>
      </c>
      <c r="Y7" s="31">
        <f t="shared" si="1"/>
        <v>72308</v>
      </c>
      <c r="Z7" s="24">
        <f t="shared" si="0"/>
        <v>18311082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92</v>
      </c>
      <c r="J8" s="14">
        <v>28266</v>
      </c>
      <c r="K8" s="17">
        <v>0</v>
      </c>
      <c r="L8" s="18">
        <v>0</v>
      </c>
      <c r="M8" s="13">
        <v>7124</v>
      </c>
      <c r="N8" s="79">
        <v>1217817</v>
      </c>
      <c r="O8" s="19">
        <v>0</v>
      </c>
      <c r="P8" s="18">
        <v>0</v>
      </c>
      <c r="Q8" s="13">
        <v>8918</v>
      </c>
      <c r="R8" s="14">
        <v>1983474</v>
      </c>
      <c r="S8" s="19">
        <v>36177</v>
      </c>
      <c r="T8" s="18">
        <v>4449522</v>
      </c>
      <c r="U8" s="13">
        <v>915</v>
      </c>
      <c r="V8" s="14">
        <v>79690</v>
      </c>
      <c r="W8" s="13">
        <v>18</v>
      </c>
      <c r="X8" s="18">
        <v>900</v>
      </c>
      <c r="Y8" s="13">
        <f t="shared" si="1"/>
        <v>53410</v>
      </c>
      <c r="Z8" s="14">
        <f t="shared" si="0"/>
        <v>7786963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164</v>
      </c>
      <c r="F9" s="24">
        <v>26560</v>
      </c>
      <c r="G9" s="25">
        <v>0</v>
      </c>
      <c r="H9" s="26">
        <v>0</v>
      </c>
      <c r="I9" s="27">
        <v>84</v>
      </c>
      <c r="J9" s="21">
        <v>27654</v>
      </c>
      <c r="K9" s="25">
        <v>0</v>
      </c>
      <c r="L9" s="26">
        <v>1</v>
      </c>
      <c r="M9" s="27">
        <v>6195</v>
      </c>
      <c r="N9" s="80">
        <v>1046622</v>
      </c>
      <c r="O9" s="25">
        <v>0</v>
      </c>
      <c r="P9" s="26">
        <v>0</v>
      </c>
      <c r="Q9" s="27">
        <v>8500</v>
      </c>
      <c r="R9" s="21">
        <v>1947292</v>
      </c>
      <c r="S9" s="25">
        <v>34552</v>
      </c>
      <c r="T9" s="26">
        <v>4326966</v>
      </c>
      <c r="U9" s="27">
        <v>1021</v>
      </c>
      <c r="V9" s="21">
        <v>88900</v>
      </c>
      <c r="W9" s="27">
        <v>18</v>
      </c>
      <c r="X9" s="26">
        <v>900</v>
      </c>
      <c r="Y9" s="20">
        <f t="shared" si="1"/>
        <v>50534</v>
      </c>
      <c r="Z9" s="21">
        <f t="shared" si="0"/>
        <v>7464895</v>
      </c>
    </row>
    <row r="10" spans="1:26" ht="18.95" customHeight="1" thickBot="1">
      <c r="A10" s="7"/>
      <c r="B10" s="22"/>
      <c r="C10" s="88"/>
      <c r="D10" s="28" t="s">
        <v>24</v>
      </c>
      <c r="E10" s="35">
        <v>157</v>
      </c>
      <c r="F10" s="36">
        <v>24974</v>
      </c>
      <c r="G10" s="29">
        <v>0</v>
      </c>
      <c r="H10" s="30">
        <v>0</v>
      </c>
      <c r="I10" s="37">
        <v>166</v>
      </c>
      <c r="J10" s="38">
        <v>47694</v>
      </c>
      <c r="K10" s="81">
        <v>1108</v>
      </c>
      <c r="L10" s="30">
        <v>14067</v>
      </c>
      <c r="M10" s="35">
        <v>9563</v>
      </c>
      <c r="N10" s="36">
        <v>1968124</v>
      </c>
      <c r="O10" s="29">
        <v>0</v>
      </c>
      <c r="P10" s="30">
        <v>0</v>
      </c>
      <c r="Q10" s="35">
        <v>12879</v>
      </c>
      <c r="R10" s="36">
        <v>1532215</v>
      </c>
      <c r="S10" s="29">
        <v>5249</v>
      </c>
      <c r="T10" s="30">
        <v>734352</v>
      </c>
      <c r="U10" s="35">
        <v>2090</v>
      </c>
      <c r="V10" s="36">
        <v>153070</v>
      </c>
      <c r="W10" s="35">
        <v>15</v>
      </c>
      <c r="X10" s="30">
        <v>100</v>
      </c>
      <c r="Y10" s="37">
        <f t="shared" si="1"/>
        <v>31227</v>
      </c>
      <c r="Z10" s="36">
        <f t="shared" si="0"/>
        <v>4474596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</v>
      </c>
      <c r="J11" s="14">
        <v>166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3138</v>
      </c>
      <c r="R11" s="14">
        <v>789511</v>
      </c>
      <c r="S11" s="19">
        <v>0</v>
      </c>
      <c r="T11" s="18">
        <v>0</v>
      </c>
      <c r="U11" s="13">
        <v>6</v>
      </c>
      <c r="V11" s="14">
        <v>2290</v>
      </c>
      <c r="W11" s="13">
        <v>0</v>
      </c>
      <c r="X11" s="18">
        <v>0</v>
      </c>
      <c r="Y11" s="13">
        <f t="shared" si="1"/>
        <v>3236</v>
      </c>
      <c r="Z11" s="14">
        <f t="shared" si="0"/>
        <v>881967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80</v>
      </c>
      <c r="J12" s="21">
        <v>13609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3878</v>
      </c>
      <c r="R12" s="21">
        <v>1030830</v>
      </c>
      <c r="S12" s="25">
        <v>0</v>
      </c>
      <c r="T12" s="26">
        <v>0</v>
      </c>
      <c r="U12" s="27">
        <v>5</v>
      </c>
      <c r="V12" s="21">
        <v>760</v>
      </c>
      <c r="W12" s="27">
        <v>31</v>
      </c>
      <c r="X12" s="26">
        <v>23200</v>
      </c>
      <c r="Y12" s="20">
        <f t="shared" si="1"/>
        <v>4084</v>
      </c>
      <c r="Z12" s="21">
        <f t="shared" si="0"/>
        <v>1158399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45</v>
      </c>
      <c r="J13" s="38">
        <v>29382</v>
      </c>
      <c r="K13" s="81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6601</v>
      </c>
      <c r="R13" s="36">
        <v>1801740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6906</v>
      </c>
      <c r="Z13" s="36">
        <f t="shared" si="0"/>
        <v>2050678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1763</v>
      </c>
      <c r="N14" s="79">
        <v>137180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1763</v>
      </c>
      <c r="Z14" s="14">
        <f t="shared" si="0"/>
        <v>137180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1241</v>
      </c>
      <c r="N15" s="80">
        <v>128293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1241</v>
      </c>
      <c r="Z15" s="24">
        <f t="shared" si="0"/>
        <v>128293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2370</v>
      </c>
      <c r="N16" s="36">
        <v>328720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2370</v>
      </c>
      <c r="Z16" s="36">
        <f t="shared" si="0"/>
        <v>328720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33</v>
      </c>
      <c r="F17" s="14">
        <v>9008</v>
      </c>
      <c r="G17" s="19">
        <v>1155</v>
      </c>
      <c r="H17" s="18">
        <v>313029</v>
      </c>
      <c r="I17" s="13">
        <v>1472</v>
      </c>
      <c r="J17" s="14">
        <v>186212</v>
      </c>
      <c r="K17" s="19">
        <v>138</v>
      </c>
      <c r="L17" s="18">
        <v>108485</v>
      </c>
      <c r="M17" s="13">
        <v>1113</v>
      </c>
      <c r="N17" s="79">
        <v>319467</v>
      </c>
      <c r="O17" s="19">
        <v>4405</v>
      </c>
      <c r="P17" s="18">
        <v>1729727</v>
      </c>
      <c r="Q17" s="13">
        <v>4127</v>
      </c>
      <c r="R17" s="14">
        <v>1063584</v>
      </c>
      <c r="S17" s="19">
        <v>228</v>
      </c>
      <c r="T17" s="18">
        <v>53717</v>
      </c>
      <c r="U17" s="13">
        <v>0</v>
      </c>
      <c r="V17" s="14">
        <v>0</v>
      </c>
      <c r="W17" s="13">
        <v>7515</v>
      </c>
      <c r="X17" s="18">
        <v>1533533</v>
      </c>
      <c r="Y17" s="41">
        <f t="shared" si="1"/>
        <v>20186</v>
      </c>
      <c r="Z17" s="42">
        <f t="shared" si="0"/>
        <v>5316762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97</v>
      </c>
      <c r="F18" s="21">
        <v>23346</v>
      </c>
      <c r="G18" s="25">
        <v>1112</v>
      </c>
      <c r="H18" s="26">
        <v>297510</v>
      </c>
      <c r="I18" s="27">
        <v>1408</v>
      </c>
      <c r="J18" s="21">
        <v>171931</v>
      </c>
      <c r="K18" s="25">
        <v>82</v>
      </c>
      <c r="L18" s="26">
        <v>63265</v>
      </c>
      <c r="M18" s="27">
        <v>934</v>
      </c>
      <c r="N18" s="21">
        <v>375279</v>
      </c>
      <c r="O18" s="25">
        <v>4156</v>
      </c>
      <c r="P18" s="26">
        <v>1638406</v>
      </c>
      <c r="Q18" s="27">
        <v>2976</v>
      </c>
      <c r="R18" s="21">
        <v>1161597</v>
      </c>
      <c r="S18" s="25">
        <v>257</v>
      </c>
      <c r="T18" s="26">
        <v>60785</v>
      </c>
      <c r="U18" s="27">
        <v>5</v>
      </c>
      <c r="V18" s="21">
        <v>1100</v>
      </c>
      <c r="W18" s="27">
        <v>7333</v>
      </c>
      <c r="X18" s="26">
        <v>1499902</v>
      </c>
      <c r="Y18" s="23">
        <f t="shared" si="1"/>
        <v>18360</v>
      </c>
      <c r="Z18" s="24">
        <f t="shared" si="0"/>
        <v>5293121</v>
      </c>
    </row>
    <row r="19" spans="1:26" ht="18.95" customHeight="1" thickBot="1">
      <c r="A19" s="7"/>
      <c r="B19" s="22"/>
      <c r="C19" s="88"/>
      <c r="D19" s="43" t="s">
        <v>24</v>
      </c>
      <c r="E19" s="23">
        <v>557</v>
      </c>
      <c r="F19" s="24">
        <v>133477</v>
      </c>
      <c r="G19" s="33">
        <v>871</v>
      </c>
      <c r="H19" s="34">
        <v>258505</v>
      </c>
      <c r="I19" s="23">
        <v>453</v>
      </c>
      <c r="J19" s="24">
        <v>175518</v>
      </c>
      <c r="K19" s="82">
        <v>214</v>
      </c>
      <c r="L19" s="34">
        <v>169370</v>
      </c>
      <c r="M19" s="23">
        <v>2223</v>
      </c>
      <c r="N19" s="24">
        <v>609574</v>
      </c>
      <c r="O19" s="33">
        <v>1972</v>
      </c>
      <c r="P19" s="34">
        <v>790682</v>
      </c>
      <c r="Q19" s="23">
        <v>9015</v>
      </c>
      <c r="R19" s="24">
        <v>1937003</v>
      </c>
      <c r="S19" s="33">
        <v>109</v>
      </c>
      <c r="T19" s="34">
        <v>28015</v>
      </c>
      <c r="U19" s="23">
        <v>66</v>
      </c>
      <c r="V19" s="24">
        <v>14520</v>
      </c>
      <c r="W19" s="23">
        <v>6746</v>
      </c>
      <c r="X19" s="34">
        <v>1643993</v>
      </c>
      <c r="Y19" s="35">
        <f t="shared" si="1"/>
        <v>22226</v>
      </c>
      <c r="Z19" s="36">
        <f t="shared" si="0"/>
        <v>5760657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1814</v>
      </c>
      <c r="F20" s="14">
        <f aca="true" t="shared" si="2" ref="F20:X20">+F5+F8+F11+F14+F17</f>
        <v>233548</v>
      </c>
      <c r="G20" s="19">
        <f t="shared" si="2"/>
        <v>1284</v>
      </c>
      <c r="H20" s="18">
        <f t="shared" si="2"/>
        <v>398229</v>
      </c>
      <c r="I20" s="13">
        <f t="shared" si="2"/>
        <v>3119</v>
      </c>
      <c r="J20" s="14">
        <f t="shared" si="2"/>
        <v>5936980</v>
      </c>
      <c r="K20" s="19">
        <f t="shared" si="2"/>
        <v>2155</v>
      </c>
      <c r="L20" s="18">
        <f t="shared" si="2"/>
        <v>4586997</v>
      </c>
      <c r="M20" s="13">
        <f t="shared" si="2"/>
        <v>10676</v>
      </c>
      <c r="N20" s="14">
        <f t="shared" si="2"/>
        <v>1899821</v>
      </c>
      <c r="O20" s="19">
        <f t="shared" si="2"/>
        <v>5506</v>
      </c>
      <c r="P20" s="18">
        <f t="shared" si="2"/>
        <v>1818615</v>
      </c>
      <c r="Q20" s="13">
        <f t="shared" si="2"/>
        <v>29338</v>
      </c>
      <c r="R20" s="14">
        <f t="shared" si="2"/>
        <v>5910182</v>
      </c>
      <c r="S20" s="19">
        <f t="shared" si="2"/>
        <v>54312</v>
      </c>
      <c r="T20" s="18">
        <f t="shared" si="2"/>
        <v>11855445</v>
      </c>
      <c r="U20" s="13">
        <f t="shared" si="2"/>
        <v>4152</v>
      </c>
      <c r="V20" s="14">
        <f t="shared" si="2"/>
        <v>1260320</v>
      </c>
      <c r="W20" s="13">
        <f t="shared" si="2"/>
        <v>7971</v>
      </c>
      <c r="X20" s="18">
        <f t="shared" si="2"/>
        <v>1599012</v>
      </c>
      <c r="Y20" s="31">
        <f t="shared" si="1"/>
        <v>120327</v>
      </c>
      <c r="Z20" s="32">
        <f t="shared" si="0"/>
        <v>35499149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1">+E6+E9+E12+E15+E18</f>
        <v>1206</v>
      </c>
      <c r="F21" s="21">
        <f t="shared" si="3"/>
        <v>104749</v>
      </c>
      <c r="G21" s="25">
        <f t="shared" si="3"/>
        <v>1241</v>
      </c>
      <c r="H21" s="26">
        <f t="shared" si="3"/>
        <v>382710</v>
      </c>
      <c r="I21" s="27">
        <f t="shared" si="3"/>
        <v>3142</v>
      </c>
      <c r="J21" s="21">
        <f t="shared" si="3"/>
        <v>5671842</v>
      </c>
      <c r="K21" s="25">
        <f t="shared" si="3"/>
        <v>1326</v>
      </c>
      <c r="L21" s="26">
        <f t="shared" si="3"/>
        <v>2930202</v>
      </c>
      <c r="M21" s="27">
        <f t="shared" si="3"/>
        <v>8964</v>
      </c>
      <c r="N21" s="21">
        <f t="shared" si="3"/>
        <v>1765247</v>
      </c>
      <c r="O21" s="25">
        <f t="shared" si="3"/>
        <v>5338</v>
      </c>
      <c r="P21" s="26">
        <f t="shared" si="3"/>
        <v>1757485</v>
      </c>
      <c r="Q21" s="27">
        <f t="shared" si="3"/>
        <v>28716</v>
      </c>
      <c r="R21" s="21">
        <f t="shared" si="3"/>
        <v>6178385</v>
      </c>
      <c r="S21" s="25">
        <f t="shared" si="3"/>
        <v>52518</v>
      </c>
      <c r="T21" s="26">
        <f t="shared" si="3"/>
        <v>11650366</v>
      </c>
      <c r="U21" s="27">
        <f t="shared" si="3"/>
        <v>3544</v>
      </c>
      <c r="V21" s="21">
        <f t="shared" si="3"/>
        <v>824895</v>
      </c>
      <c r="W21" s="27">
        <f t="shared" si="3"/>
        <v>7622</v>
      </c>
      <c r="X21" s="26">
        <f t="shared" si="3"/>
        <v>1552537</v>
      </c>
      <c r="Y21" s="23">
        <f t="shared" si="1"/>
        <v>113617</v>
      </c>
      <c r="Z21" s="24">
        <f t="shared" si="0"/>
        <v>32818418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X22">+E7+E10+E13+E16+E19</f>
        <v>3761</v>
      </c>
      <c r="F22" s="24">
        <f t="shared" si="4"/>
        <v>752407</v>
      </c>
      <c r="G22" s="33">
        <f t="shared" si="4"/>
        <v>1222</v>
      </c>
      <c r="H22" s="34">
        <f t="shared" si="4"/>
        <v>528743</v>
      </c>
      <c r="I22" s="23">
        <f t="shared" si="4"/>
        <v>1929</v>
      </c>
      <c r="J22" s="24">
        <f t="shared" si="4"/>
        <v>2078527</v>
      </c>
      <c r="K22" s="33">
        <f t="shared" si="4"/>
        <v>4509</v>
      </c>
      <c r="L22" s="34">
        <f t="shared" si="4"/>
        <v>6651106</v>
      </c>
      <c r="M22" s="23">
        <f t="shared" si="4"/>
        <v>15316</v>
      </c>
      <c r="N22" s="24">
        <f t="shared" si="4"/>
        <v>3175052</v>
      </c>
      <c r="O22" s="33">
        <f t="shared" si="4"/>
        <v>4614</v>
      </c>
      <c r="P22" s="34">
        <f t="shared" si="4"/>
        <v>1310036</v>
      </c>
      <c r="Q22" s="23">
        <f t="shared" si="4"/>
        <v>60273</v>
      </c>
      <c r="R22" s="24">
        <f t="shared" si="4"/>
        <v>10232726</v>
      </c>
      <c r="S22" s="33">
        <f t="shared" si="4"/>
        <v>30442</v>
      </c>
      <c r="T22" s="34">
        <f t="shared" si="4"/>
        <v>2856694</v>
      </c>
      <c r="U22" s="23">
        <f t="shared" si="4"/>
        <v>4759</v>
      </c>
      <c r="V22" s="24">
        <f t="shared" si="4"/>
        <v>1399336</v>
      </c>
      <c r="W22" s="23">
        <f t="shared" si="4"/>
        <v>8212</v>
      </c>
      <c r="X22" s="34">
        <f t="shared" si="4"/>
        <v>1941106</v>
      </c>
      <c r="Y22" s="23">
        <f t="shared" si="1"/>
        <v>135037</v>
      </c>
      <c r="Z22" s="24">
        <f t="shared" si="0"/>
        <v>30925733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43.67949088805322</v>
      </c>
      <c r="F23" s="141"/>
      <c r="G23" s="140">
        <f>(G20+G21)/(G22+G41)*100</f>
        <v>105.16451478550604</v>
      </c>
      <c r="H23" s="141"/>
      <c r="I23" s="140">
        <f>(I20+I21)/(I22+I41)*100</f>
        <v>165.72260455267337</v>
      </c>
      <c r="J23" s="141"/>
      <c r="K23" s="140">
        <f>(K20+K21)/(K22+K41)*100</f>
        <v>42.50824276468433</v>
      </c>
      <c r="L23" s="141"/>
      <c r="M23" s="140">
        <f>(M20+M21)/(M22+M41)*100</f>
        <v>67.82212921427856</v>
      </c>
      <c r="N23" s="141"/>
      <c r="O23" s="140">
        <f>(O20+O21)/(O22+O41)*100</f>
        <v>119.78349718325416</v>
      </c>
      <c r="P23" s="141"/>
      <c r="Q23" s="140">
        <f>(Q20+Q21)/(Q22+Q41)*100</f>
        <v>49.008087254554354</v>
      </c>
      <c r="R23" s="141"/>
      <c r="S23" s="140">
        <f>(S20+S21)/(S22+S41)*100</f>
        <v>180.79201218480284</v>
      </c>
      <c r="T23" s="141"/>
      <c r="U23" s="140">
        <f>(U20+U21)/(U22+U41)*100</f>
        <v>84.90732568402471</v>
      </c>
      <c r="V23" s="141"/>
      <c r="W23" s="140">
        <f>(W20+W21)/(W22+W41)*100</f>
        <v>97.21321695760598</v>
      </c>
      <c r="X23" s="141"/>
      <c r="Y23" s="140">
        <f>(Y20+Y21)/(Y22+Y41)*100</f>
        <v>89.31031731458233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v>213223</v>
      </c>
      <c r="F24" s="143"/>
      <c r="G24" s="136">
        <v>448777</v>
      </c>
      <c r="H24" s="137"/>
      <c r="I24" s="138">
        <v>712555</v>
      </c>
      <c r="J24" s="139"/>
      <c r="K24" s="136">
        <v>1799642</v>
      </c>
      <c r="L24" s="137"/>
      <c r="M24" s="138">
        <v>214458</v>
      </c>
      <c r="N24" s="139"/>
      <c r="O24" s="136">
        <v>289183</v>
      </c>
      <c r="P24" s="137"/>
      <c r="Q24" s="138">
        <v>172559</v>
      </c>
      <c r="R24" s="139"/>
      <c r="S24" s="136">
        <v>86008</v>
      </c>
      <c r="T24" s="137"/>
      <c r="U24" s="138">
        <v>282735</v>
      </c>
      <c r="V24" s="139"/>
      <c r="W24" s="136">
        <v>224538</v>
      </c>
      <c r="X24" s="137"/>
      <c r="Y24" s="138">
        <v>195521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2.7851625850692776</v>
      </c>
      <c r="F25" s="49"/>
      <c r="G25" s="50">
        <f>G22/Y22*100</f>
        <v>0.9049371653694913</v>
      </c>
      <c r="H25" s="51"/>
      <c r="I25" s="48">
        <f>I22/Y22*100</f>
        <v>1.4284973747935752</v>
      </c>
      <c r="J25" s="49"/>
      <c r="K25" s="50">
        <f>K22/Y22*100</f>
        <v>3.339084843413287</v>
      </c>
      <c r="L25" s="51"/>
      <c r="M25" s="48">
        <f>M22/Y22*100</f>
        <v>11.342076616038566</v>
      </c>
      <c r="N25" s="49"/>
      <c r="O25" s="50">
        <f>O22/Y22*100</f>
        <v>3.416841310159438</v>
      </c>
      <c r="P25" s="51"/>
      <c r="Q25" s="48">
        <f>Q22/Y22*100</f>
        <v>44.634433525626314</v>
      </c>
      <c r="R25" s="49"/>
      <c r="S25" s="50">
        <f>S22/Y22*100</f>
        <v>22.54345105415553</v>
      </c>
      <c r="T25" s="51"/>
      <c r="U25" s="48">
        <f>U22/Y22*100</f>
        <v>3.52421928804698</v>
      </c>
      <c r="V25" s="49"/>
      <c r="W25" s="50">
        <f>W22/Y22*100</f>
        <v>6.081296237327547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02">
        <v>1204</v>
      </c>
      <c r="F27" s="103">
        <v>92074</v>
      </c>
      <c r="G27" s="118">
        <v>789</v>
      </c>
      <c r="H27" s="104">
        <v>247717</v>
      </c>
      <c r="I27" s="102">
        <v>2618</v>
      </c>
      <c r="J27" s="103">
        <v>1269080</v>
      </c>
      <c r="K27" s="118">
        <v>942</v>
      </c>
      <c r="L27" s="104">
        <v>2117450</v>
      </c>
      <c r="M27" s="102">
        <v>7415</v>
      </c>
      <c r="N27" s="103">
        <v>1559699</v>
      </c>
      <c r="O27" s="106">
        <v>5132</v>
      </c>
      <c r="P27" s="104">
        <v>1775138</v>
      </c>
      <c r="Q27" s="102">
        <v>29729</v>
      </c>
      <c r="R27" s="103">
        <v>5894967</v>
      </c>
      <c r="S27" s="106">
        <v>48013</v>
      </c>
      <c r="T27" s="104">
        <v>11077067</v>
      </c>
      <c r="U27" s="102">
        <v>3761</v>
      </c>
      <c r="V27" s="103">
        <v>857535</v>
      </c>
      <c r="W27" s="102">
        <v>9826</v>
      </c>
      <c r="X27" s="104">
        <v>2027866</v>
      </c>
      <c r="Y27" s="55">
        <v>92666</v>
      </c>
      <c r="Z27" s="56">
        <v>22372544</v>
      </c>
    </row>
    <row r="28" spans="1:26" ht="18.95" customHeight="1">
      <c r="A28" s="22"/>
      <c r="B28" s="133"/>
      <c r="C28" s="7"/>
      <c r="D28" s="57" t="s">
        <v>22</v>
      </c>
      <c r="E28" s="110">
        <v>1334</v>
      </c>
      <c r="F28" s="111">
        <v>143499</v>
      </c>
      <c r="G28" s="112">
        <v>1018</v>
      </c>
      <c r="H28" s="109">
        <v>231230</v>
      </c>
      <c r="I28" s="110">
        <v>2531</v>
      </c>
      <c r="J28" s="111">
        <v>1312824</v>
      </c>
      <c r="K28" s="108">
        <v>775</v>
      </c>
      <c r="L28" s="109">
        <v>1668752</v>
      </c>
      <c r="M28" s="110">
        <v>6891</v>
      </c>
      <c r="N28" s="111">
        <v>1479316</v>
      </c>
      <c r="O28" s="112">
        <v>4842</v>
      </c>
      <c r="P28" s="109">
        <v>1658452</v>
      </c>
      <c r="Q28" s="110">
        <v>29836</v>
      </c>
      <c r="R28" s="111">
        <v>6170649</v>
      </c>
      <c r="S28" s="112">
        <v>46204</v>
      </c>
      <c r="T28" s="109">
        <v>10685446</v>
      </c>
      <c r="U28" s="110">
        <v>3867</v>
      </c>
      <c r="V28" s="111">
        <v>887394</v>
      </c>
      <c r="W28" s="110">
        <v>9342</v>
      </c>
      <c r="X28" s="109">
        <v>1913336</v>
      </c>
      <c r="Y28" s="58">
        <v>93642</v>
      </c>
      <c r="Z28" s="59">
        <v>22381669</v>
      </c>
    </row>
    <row r="29" spans="1:26" ht="18.95" customHeight="1" thickBot="1">
      <c r="A29" s="22"/>
      <c r="B29" s="133"/>
      <c r="C29" s="7"/>
      <c r="D29" s="57" t="s">
        <v>24</v>
      </c>
      <c r="E29" s="113">
        <v>2951</v>
      </c>
      <c r="F29" s="107">
        <v>629220</v>
      </c>
      <c r="G29" s="119">
        <v>894</v>
      </c>
      <c r="H29" s="117">
        <v>401207</v>
      </c>
      <c r="I29" s="113">
        <v>2214</v>
      </c>
      <c r="J29" s="107">
        <v>1577597</v>
      </c>
      <c r="K29" s="116">
        <v>1079</v>
      </c>
      <c r="L29" s="117">
        <v>1941814</v>
      </c>
      <c r="M29" s="113">
        <v>11835</v>
      </c>
      <c r="N29" s="107">
        <v>2538137</v>
      </c>
      <c r="O29" s="116">
        <v>4048</v>
      </c>
      <c r="P29" s="117">
        <v>1170614</v>
      </c>
      <c r="Q29" s="113">
        <v>57538</v>
      </c>
      <c r="R29" s="107">
        <v>9928691</v>
      </c>
      <c r="S29" s="116">
        <v>28776</v>
      </c>
      <c r="T29" s="117">
        <v>2474977</v>
      </c>
      <c r="U29" s="113">
        <v>4973</v>
      </c>
      <c r="V29" s="107">
        <v>1406041</v>
      </c>
      <c r="W29" s="113">
        <v>9697</v>
      </c>
      <c r="X29" s="117">
        <v>2177344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30">
        <v>42.1</v>
      </c>
      <c r="F30" s="135"/>
      <c r="G30" s="130">
        <v>89.6</v>
      </c>
      <c r="H30" s="135"/>
      <c r="I30" s="130">
        <v>118.6</v>
      </c>
      <c r="J30" s="135"/>
      <c r="K30" s="130">
        <v>86.2</v>
      </c>
      <c r="L30" s="135"/>
      <c r="M30" s="130">
        <v>61.8</v>
      </c>
      <c r="N30" s="135"/>
      <c r="O30" s="130">
        <v>127.8</v>
      </c>
      <c r="P30" s="135"/>
      <c r="Q30" s="130">
        <v>51.7</v>
      </c>
      <c r="R30" s="135"/>
      <c r="S30" s="130">
        <v>169</v>
      </c>
      <c r="T30" s="135"/>
      <c r="U30" s="130">
        <v>75.9</v>
      </c>
      <c r="V30" s="135"/>
      <c r="W30" s="130">
        <v>101.4</v>
      </c>
      <c r="X30" s="135"/>
      <c r="Y30" s="167">
        <v>68.6</v>
      </c>
      <c r="Z30" s="168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610</v>
      </c>
      <c r="F31" s="95">
        <f aca="true" t="shared" si="5" ref="F31:Z33">F20-F27</f>
        <v>141474</v>
      </c>
      <c r="G31" s="96">
        <f t="shared" si="5"/>
        <v>495</v>
      </c>
      <c r="H31" s="97">
        <f t="shared" si="5"/>
        <v>150512</v>
      </c>
      <c r="I31" s="94">
        <f t="shared" si="5"/>
        <v>501</v>
      </c>
      <c r="J31" s="95">
        <f t="shared" si="5"/>
        <v>4667900</v>
      </c>
      <c r="K31" s="96">
        <f t="shared" si="5"/>
        <v>1213</v>
      </c>
      <c r="L31" s="97">
        <f t="shared" si="5"/>
        <v>2469547</v>
      </c>
      <c r="M31" s="94">
        <f t="shared" si="5"/>
        <v>3261</v>
      </c>
      <c r="N31" s="95">
        <f t="shared" si="5"/>
        <v>340122</v>
      </c>
      <c r="O31" s="96">
        <f t="shared" si="5"/>
        <v>374</v>
      </c>
      <c r="P31" s="97">
        <f t="shared" si="5"/>
        <v>43477</v>
      </c>
      <c r="Q31" s="94">
        <f t="shared" si="5"/>
        <v>-391</v>
      </c>
      <c r="R31" s="95">
        <f t="shared" si="5"/>
        <v>15215</v>
      </c>
      <c r="S31" s="96">
        <f t="shared" si="5"/>
        <v>6299</v>
      </c>
      <c r="T31" s="97">
        <f t="shared" si="5"/>
        <v>778378</v>
      </c>
      <c r="U31" s="94">
        <f t="shared" si="5"/>
        <v>391</v>
      </c>
      <c r="V31" s="95">
        <f t="shared" si="5"/>
        <v>402785</v>
      </c>
      <c r="W31" s="96">
        <f t="shared" si="5"/>
        <v>-1855</v>
      </c>
      <c r="X31" s="97">
        <f t="shared" si="5"/>
        <v>-428854</v>
      </c>
      <c r="Y31" s="94">
        <f t="shared" si="5"/>
        <v>27661</v>
      </c>
      <c r="Z31" s="95">
        <f t="shared" si="5"/>
        <v>13126605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6" ref="E32:T33">E21-E28</f>
        <v>-128</v>
      </c>
      <c r="F32" s="99">
        <f t="shared" si="6"/>
        <v>-38750</v>
      </c>
      <c r="G32" s="100">
        <f t="shared" si="6"/>
        <v>223</v>
      </c>
      <c r="H32" s="101">
        <f t="shared" si="6"/>
        <v>151480</v>
      </c>
      <c r="I32" s="98">
        <f t="shared" si="6"/>
        <v>611</v>
      </c>
      <c r="J32" s="99">
        <f t="shared" si="6"/>
        <v>4359018</v>
      </c>
      <c r="K32" s="100">
        <f t="shared" si="6"/>
        <v>551</v>
      </c>
      <c r="L32" s="101">
        <f t="shared" si="6"/>
        <v>1261450</v>
      </c>
      <c r="M32" s="98">
        <f t="shared" si="6"/>
        <v>2073</v>
      </c>
      <c r="N32" s="99">
        <f t="shared" si="6"/>
        <v>285931</v>
      </c>
      <c r="O32" s="100">
        <f t="shared" si="6"/>
        <v>496</v>
      </c>
      <c r="P32" s="101">
        <f t="shared" si="6"/>
        <v>99033</v>
      </c>
      <c r="Q32" s="98">
        <f t="shared" si="6"/>
        <v>-1120</v>
      </c>
      <c r="R32" s="99">
        <f t="shared" si="6"/>
        <v>7736</v>
      </c>
      <c r="S32" s="100">
        <f t="shared" si="6"/>
        <v>6314</v>
      </c>
      <c r="T32" s="101">
        <f t="shared" si="6"/>
        <v>964920</v>
      </c>
      <c r="U32" s="98">
        <f t="shared" si="5"/>
        <v>-323</v>
      </c>
      <c r="V32" s="99">
        <f t="shared" si="5"/>
        <v>-62499</v>
      </c>
      <c r="W32" s="100">
        <f t="shared" si="5"/>
        <v>-1720</v>
      </c>
      <c r="X32" s="101">
        <f t="shared" si="5"/>
        <v>-360799</v>
      </c>
      <c r="Y32" s="98">
        <f t="shared" si="5"/>
        <v>19975</v>
      </c>
      <c r="Z32" s="99">
        <f t="shared" si="5"/>
        <v>10436749</v>
      </c>
    </row>
    <row r="33" spans="1:26" ht="18.95" customHeight="1">
      <c r="A33" s="22"/>
      <c r="B33" s="133"/>
      <c r="C33" s="7"/>
      <c r="D33" s="85" t="s">
        <v>24</v>
      </c>
      <c r="E33" s="98">
        <f t="shared" si="6"/>
        <v>810</v>
      </c>
      <c r="F33" s="99">
        <f t="shared" si="5"/>
        <v>123187</v>
      </c>
      <c r="G33" s="100">
        <f t="shared" si="5"/>
        <v>328</v>
      </c>
      <c r="H33" s="101">
        <f t="shared" si="5"/>
        <v>127536</v>
      </c>
      <c r="I33" s="98">
        <f t="shared" si="5"/>
        <v>-285</v>
      </c>
      <c r="J33" s="99">
        <f t="shared" si="5"/>
        <v>500930</v>
      </c>
      <c r="K33" s="100">
        <f t="shared" si="5"/>
        <v>3430</v>
      </c>
      <c r="L33" s="101">
        <f t="shared" si="5"/>
        <v>4709292</v>
      </c>
      <c r="M33" s="98">
        <f t="shared" si="5"/>
        <v>3481</v>
      </c>
      <c r="N33" s="99">
        <f t="shared" si="5"/>
        <v>636915</v>
      </c>
      <c r="O33" s="100">
        <f t="shared" si="5"/>
        <v>566</v>
      </c>
      <c r="P33" s="101">
        <f t="shared" si="5"/>
        <v>139422</v>
      </c>
      <c r="Q33" s="98">
        <f t="shared" si="5"/>
        <v>2735</v>
      </c>
      <c r="R33" s="99">
        <f t="shared" si="5"/>
        <v>304035</v>
      </c>
      <c r="S33" s="100">
        <f t="shared" si="5"/>
        <v>1666</v>
      </c>
      <c r="T33" s="101">
        <f t="shared" si="5"/>
        <v>381717</v>
      </c>
      <c r="U33" s="98">
        <f t="shared" si="5"/>
        <v>-214</v>
      </c>
      <c r="V33" s="99">
        <f t="shared" si="5"/>
        <v>-6705</v>
      </c>
      <c r="W33" s="100">
        <f t="shared" si="5"/>
        <v>-1485</v>
      </c>
      <c r="X33" s="101">
        <f t="shared" si="5"/>
        <v>-236238</v>
      </c>
      <c r="Y33" s="98">
        <f t="shared" si="5"/>
        <v>-267</v>
      </c>
      <c r="Z33" s="99">
        <f t="shared" si="5"/>
        <v>6070451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v>87.05268389662028</v>
      </c>
      <c r="F34" s="123"/>
      <c r="G34" s="128">
        <v>56.00624024960999</v>
      </c>
      <c r="H34" s="129"/>
      <c r="I34" s="124">
        <v>114.56217666219581</v>
      </c>
      <c r="J34" s="123"/>
      <c r="K34" s="128">
        <v>31.06796116504854</v>
      </c>
      <c r="L34" s="129"/>
      <c r="M34" s="124">
        <v>60.09323577016454</v>
      </c>
      <c r="N34" s="123"/>
      <c r="O34" s="128">
        <v>110.78748651564186</v>
      </c>
      <c r="P34" s="129"/>
      <c r="Q34" s="124">
        <v>44.466676927812834</v>
      </c>
      <c r="R34" s="123"/>
      <c r="S34" s="128">
        <v>133.80239238956392</v>
      </c>
      <c r="T34" s="129"/>
      <c r="U34" s="124">
        <v>67.03780424650441</v>
      </c>
      <c r="V34" s="123"/>
      <c r="W34" s="128">
        <v>48.559225820403306</v>
      </c>
      <c r="X34" s="129"/>
      <c r="Y34" s="124">
        <v>70.54128256450254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7" ref="E35:Z37">E20/E27*100</f>
        <v>150.66445182724252</v>
      </c>
      <c r="F35" s="64">
        <f t="shared" si="7"/>
        <v>253.65249690466362</v>
      </c>
      <c r="G35" s="65">
        <f t="shared" si="7"/>
        <v>162.73764258555133</v>
      </c>
      <c r="H35" s="66">
        <f t="shared" si="7"/>
        <v>160.7596571894541</v>
      </c>
      <c r="I35" s="63">
        <f t="shared" si="7"/>
        <v>119.13674560733385</v>
      </c>
      <c r="J35" s="64">
        <f t="shared" si="7"/>
        <v>467.81763167018624</v>
      </c>
      <c r="K35" s="65">
        <f t="shared" si="7"/>
        <v>228.76857749469215</v>
      </c>
      <c r="L35" s="66">
        <f t="shared" si="7"/>
        <v>216.62835013813785</v>
      </c>
      <c r="M35" s="63">
        <f t="shared" si="7"/>
        <v>143.97842211732973</v>
      </c>
      <c r="N35" s="64">
        <f t="shared" si="7"/>
        <v>121.80689992107452</v>
      </c>
      <c r="O35" s="65">
        <f t="shared" si="7"/>
        <v>107.28760717069368</v>
      </c>
      <c r="P35" s="66">
        <f t="shared" si="7"/>
        <v>102.44921803262619</v>
      </c>
      <c r="Q35" s="63">
        <f t="shared" si="7"/>
        <v>98.68478589929025</v>
      </c>
      <c r="R35" s="64">
        <f t="shared" si="7"/>
        <v>100.25810152966082</v>
      </c>
      <c r="S35" s="65">
        <f t="shared" si="7"/>
        <v>113.1193635057172</v>
      </c>
      <c r="T35" s="66">
        <f t="shared" si="7"/>
        <v>107.02693230978923</v>
      </c>
      <c r="U35" s="63">
        <f t="shared" si="7"/>
        <v>110.39617123105556</v>
      </c>
      <c r="V35" s="64">
        <f t="shared" si="7"/>
        <v>146.97009451509268</v>
      </c>
      <c r="W35" s="65">
        <f t="shared" si="7"/>
        <v>81.1215143496845</v>
      </c>
      <c r="X35" s="66">
        <f t="shared" si="7"/>
        <v>78.85195570121498</v>
      </c>
      <c r="Y35" s="63">
        <f t="shared" si="7"/>
        <v>129.8502147497464</v>
      </c>
      <c r="Z35" s="64">
        <f t="shared" si="7"/>
        <v>158.6728313060866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7"/>
        <v>90.4047976011994</v>
      </c>
      <c r="F36" s="68">
        <f t="shared" si="7"/>
        <v>72.99632750054008</v>
      </c>
      <c r="G36" s="69">
        <f t="shared" si="7"/>
        <v>121.9056974459725</v>
      </c>
      <c r="H36" s="70">
        <f t="shared" si="7"/>
        <v>165.51053064048781</v>
      </c>
      <c r="I36" s="67">
        <f t="shared" si="7"/>
        <v>124.14065586724614</v>
      </c>
      <c r="J36" s="68">
        <f t="shared" si="7"/>
        <v>432.0336922542549</v>
      </c>
      <c r="K36" s="69">
        <f t="shared" si="7"/>
        <v>171.09677419354838</v>
      </c>
      <c r="L36" s="70">
        <f t="shared" si="7"/>
        <v>175.59241876564042</v>
      </c>
      <c r="M36" s="67">
        <f t="shared" si="7"/>
        <v>130.08271658685243</v>
      </c>
      <c r="N36" s="68">
        <f t="shared" si="7"/>
        <v>119.32859510746859</v>
      </c>
      <c r="O36" s="69">
        <f t="shared" si="7"/>
        <v>110.24370095002065</v>
      </c>
      <c r="P36" s="70">
        <f t="shared" si="7"/>
        <v>105.9714118949478</v>
      </c>
      <c r="Q36" s="67">
        <f t="shared" si="7"/>
        <v>96.24614559592438</v>
      </c>
      <c r="R36" s="68">
        <f t="shared" si="7"/>
        <v>100.12536768822858</v>
      </c>
      <c r="S36" s="69">
        <f t="shared" si="7"/>
        <v>113.66548350792138</v>
      </c>
      <c r="T36" s="70">
        <f t="shared" si="7"/>
        <v>109.0302267214677</v>
      </c>
      <c r="U36" s="67">
        <f t="shared" si="7"/>
        <v>91.64727178691491</v>
      </c>
      <c r="V36" s="68">
        <f t="shared" si="7"/>
        <v>92.95701796496257</v>
      </c>
      <c r="W36" s="69">
        <f t="shared" si="7"/>
        <v>81.5885249411261</v>
      </c>
      <c r="X36" s="70">
        <f t="shared" si="7"/>
        <v>81.14293568928824</v>
      </c>
      <c r="Y36" s="67">
        <f t="shared" si="7"/>
        <v>121.33124025544093</v>
      </c>
      <c r="Z36" s="68">
        <f t="shared" si="7"/>
        <v>146.6307896877574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7"/>
        <v>127.44832260250763</v>
      </c>
      <c r="F37" s="72">
        <f t="shared" si="7"/>
        <v>119.577731159213</v>
      </c>
      <c r="G37" s="73">
        <f t="shared" si="7"/>
        <v>136.6890380313199</v>
      </c>
      <c r="H37" s="74">
        <f t="shared" si="7"/>
        <v>131.78807947019868</v>
      </c>
      <c r="I37" s="71">
        <f t="shared" si="7"/>
        <v>87.12737127371274</v>
      </c>
      <c r="J37" s="72">
        <f t="shared" si="7"/>
        <v>131.75272265350404</v>
      </c>
      <c r="K37" s="73">
        <f t="shared" si="7"/>
        <v>417.88693234476364</v>
      </c>
      <c r="L37" s="74">
        <f t="shared" si="7"/>
        <v>342.5202413825423</v>
      </c>
      <c r="M37" s="71">
        <f t="shared" si="7"/>
        <v>129.41275876637093</v>
      </c>
      <c r="N37" s="72">
        <f t="shared" si="7"/>
        <v>125.09379911328664</v>
      </c>
      <c r="O37" s="73">
        <f t="shared" si="7"/>
        <v>113.98221343873519</v>
      </c>
      <c r="P37" s="74">
        <f t="shared" si="7"/>
        <v>111.91015996733339</v>
      </c>
      <c r="Q37" s="71">
        <f t="shared" si="7"/>
        <v>104.7533803747089</v>
      </c>
      <c r="R37" s="72">
        <f t="shared" si="7"/>
        <v>103.0621861431683</v>
      </c>
      <c r="S37" s="73">
        <f t="shared" si="7"/>
        <v>105.78954684459272</v>
      </c>
      <c r="T37" s="74">
        <f t="shared" si="7"/>
        <v>115.42305241624469</v>
      </c>
      <c r="U37" s="71">
        <f t="shared" si="7"/>
        <v>95.69676251759502</v>
      </c>
      <c r="V37" s="72">
        <f t="shared" si="7"/>
        <v>99.52312912639105</v>
      </c>
      <c r="W37" s="73">
        <f t="shared" si="7"/>
        <v>84.68598535629576</v>
      </c>
      <c r="X37" s="74">
        <f t="shared" si="7"/>
        <v>89.15017562681872</v>
      </c>
      <c r="Y37" s="71">
        <f t="shared" si="7"/>
        <v>99.80266658783185</v>
      </c>
      <c r="Z37" s="72">
        <f t="shared" si="7"/>
        <v>124.42318296770884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+'(令和4年3月) '!E20</f>
        <v>1734</v>
      </c>
      <c r="F39" s="14">
        <f>+'(令和4年3月) '!F20</f>
        <v>239031</v>
      </c>
      <c r="G39" s="13">
        <f>+'(令和4年3月) '!G20</f>
        <v>1037</v>
      </c>
      <c r="H39" s="14">
        <f>+'(令和4年3月) '!H20</f>
        <v>352921</v>
      </c>
      <c r="I39" s="13">
        <f>+'(令和4年3月) '!I20</f>
        <v>2934</v>
      </c>
      <c r="J39" s="14">
        <f>+'(令和4年3月) '!J20</f>
        <v>5848721</v>
      </c>
      <c r="K39" s="13">
        <f>+'(令和4年3月) '!K20</f>
        <v>1692</v>
      </c>
      <c r="L39" s="14">
        <f>+'(令和4年3月) '!L20</f>
        <v>3436378</v>
      </c>
      <c r="M39" s="13">
        <f>+'(令和4年3月) '!M20</f>
        <v>8675</v>
      </c>
      <c r="N39" s="14">
        <f>+'(令和4年3月) '!N20</f>
        <v>2095663</v>
      </c>
      <c r="O39" s="13">
        <f>+'(令和4年3月) '!O20</f>
        <v>4994</v>
      </c>
      <c r="P39" s="14">
        <f>+'(令和4年3月) '!P20</f>
        <v>1614810</v>
      </c>
      <c r="Q39" s="13">
        <f>+'(令和4年3月) '!Q20</f>
        <v>29495</v>
      </c>
      <c r="R39" s="14">
        <f>+'(令和4年3月) '!R20</f>
        <v>5886224</v>
      </c>
      <c r="S39" s="25">
        <f>+'(令和4年3月) '!S20</f>
        <v>48976</v>
      </c>
      <c r="T39" s="26">
        <f>+'(令和4年3月) '!T20</f>
        <v>10337793</v>
      </c>
      <c r="U39" s="13">
        <f>+'(令和4年3月) '!U20</f>
        <v>4984</v>
      </c>
      <c r="V39" s="14">
        <f>+'(令和4年3月) '!V20</f>
        <v>1531048</v>
      </c>
      <c r="W39" s="13">
        <f>+'(令和4年3月) '!W20</f>
        <v>8839</v>
      </c>
      <c r="X39" s="14">
        <f>+'(令和4年3月) '!X20</f>
        <v>1892756</v>
      </c>
      <c r="Y39" s="55">
        <f>+'(令和4年3月) '!Y20</f>
        <v>113360</v>
      </c>
      <c r="Z39" s="56">
        <f>+'(令和4年3月) '!Z20</f>
        <v>33235345</v>
      </c>
    </row>
    <row r="40" spans="1:26" ht="18.95" customHeight="1">
      <c r="A40" s="22"/>
      <c r="B40" s="126"/>
      <c r="C40" s="22"/>
      <c r="D40" s="86" t="s">
        <v>22</v>
      </c>
      <c r="E40" s="27">
        <f>+'(令和4年3月) '!E21</f>
        <v>995</v>
      </c>
      <c r="F40" s="21">
        <f>+'(令和4年3月) '!F21</f>
        <v>91440</v>
      </c>
      <c r="G40" s="27">
        <f>+'(令和4年3月) '!G21</f>
        <v>923</v>
      </c>
      <c r="H40" s="21">
        <f>+'(令和4年3月) '!H21</f>
        <v>316405</v>
      </c>
      <c r="I40" s="27">
        <f>+'(令和4年3月) '!I21</f>
        <v>3224</v>
      </c>
      <c r="J40" s="21">
        <f>+'(令和4年3月) '!J21</f>
        <v>5874108</v>
      </c>
      <c r="K40" s="27">
        <f>+'(令和4年3月) '!K21</f>
        <v>811</v>
      </c>
      <c r="L40" s="21">
        <f>+'(令和4年3月) '!L21</f>
        <v>1971094</v>
      </c>
      <c r="M40" s="27">
        <f>+'(令和4年3月) '!M21</f>
        <v>9857</v>
      </c>
      <c r="N40" s="21">
        <f>+'(令和4年3月) '!N21</f>
        <v>1929725</v>
      </c>
      <c r="O40" s="27">
        <f>+'(令和4年3月) '!O21</f>
        <v>5091</v>
      </c>
      <c r="P40" s="21">
        <f>+'(令和4年3月) '!P21</f>
        <v>1630821</v>
      </c>
      <c r="Q40" s="27">
        <f>+'(令和4年3月) '!Q21</f>
        <v>30743</v>
      </c>
      <c r="R40" s="21">
        <f>+'(令和4年3月) '!R21</f>
        <v>6127578</v>
      </c>
      <c r="S40" s="25">
        <f>+'(令和4年3月) '!S21</f>
        <v>48697</v>
      </c>
      <c r="T40" s="26">
        <f>+'(令和4年3月) '!T21</f>
        <v>10254929</v>
      </c>
      <c r="U40" s="27">
        <f>+'(令和4年3月) '!U21</f>
        <v>4316</v>
      </c>
      <c r="V40" s="21">
        <f>+'(令和4年3月) '!V21</f>
        <v>1674858</v>
      </c>
      <c r="W40" s="27">
        <f>+'(令和4年3月) '!W21</f>
        <v>9372</v>
      </c>
      <c r="X40" s="21">
        <f>+'(令和4年3月) '!X21</f>
        <v>1925560</v>
      </c>
      <c r="Y40" s="58">
        <f>+'(令和4年3月) '!Y21</f>
        <v>114029</v>
      </c>
      <c r="Z40" s="59">
        <f>+'(令和4年3月) '!Z21</f>
        <v>31796518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+'(令和4年3月) '!E22</f>
        <v>3153</v>
      </c>
      <c r="F41" s="21">
        <f>+'(令和4年3月) '!F22</f>
        <v>623608</v>
      </c>
      <c r="G41" s="27">
        <f>+'(令和4年3月) '!G22</f>
        <v>1179</v>
      </c>
      <c r="H41" s="21">
        <f>+'(令和4年3月) '!H22</f>
        <v>513224</v>
      </c>
      <c r="I41" s="27">
        <f>+'(令和4年3月) '!I22</f>
        <v>1849</v>
      </c>
      <c r="J41" s="21">
        <f>+'(令和4年3月) '!J22</f>
        <v>1783704</v>
      </c>
      <c r="K41" s="27">
        <f>+'(令和4年3月) '!K22</f>
        <v>3680</v>
      </c>
      <c r="L41" s="21">
        <f>+'(令和4年3月) '!L22</f>
        <v>4994311</v>
      </c>
      <c r="M41" s="27">
        <f>+'(令和4年3月) '!M22</f>
        <v>13642.1</v>
      </c>
      <c r="N41" s="21">
        <f>+'(令和4年3月) '!N22</f>
        <v>3043285</v>
      </c>
      <c r="O41" s="27">
        <f>+'(令和4年3月) '!O22</f>
        <v>4439</v>
      </c>
      <c r="P41" s="21">
        <f>+'(令和4年3月) '!P22</f>
        <v>1248308</v>
      </c>
      <c r="Q41" s="27">
        <f>+'(令和4年3月) '!Q22</f>
        <v>58185</v>
      </c>
      <c r="R41" s="21">
        <f>+'(令和4年3月) '!R22</f>
        <v>10166948</v>
      </c>
      <c r="S41" s="25">
        <f>+'(令和4年3月) '!S22</f>
        <v>28648</v>
      </c>
      <c r="T41" s="26">
        <f>+'(令和4年3月) '!T22</f>
        <v>2651615</v>
      </c>
      <c r="U41" s="27">
        <f>+'(令和4年3月) '!U22</f>
        <v>4305</v>
      </c>
      <c r="V41" s="21">
        <f>+'(令和4年3月) '!V22</f>
        <v>977801</v>
      </c>
      <c r="W41" s="27">
        <f>+'(令和4年3月) '!W22</f>
        <v>7828</v>
      </c>
      <c r="X41" s="21">
        <f>+'(令和4年3月) '!X22</f>
        <v>1869869</v>
      </c>
      <c r="Y41" s="58">
        <f>+'(令和4年3月) '!Y22</f>
        <v>126908.1</v>
      </c>
      <c r="Z41" s="59">
        <f>+'(令和4年3月) '!Z22</f>
        <v>27872673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+(E39+E40)/(E41+'(令和4年3月) '!E41)*100</f>
        <v>42.774294670846395</v>
      </c>
      <c r="F42" s="123" t="e">
        <f>+#REF!</f>
        <v>#REF!</v>
      </c>
      <c r="G42" s="122">
        <f>+(G39+G40)/(G41+'(令和4年3月) '!G41)*100</f>
        <v>89.53860210141617</v>
      </c>
      <c r="H42" s="123" t="e">
        <f>+#REF!</f>
        <v>#REF!</v>
      </c>
      <c r="I42" s="122">
        <f>+(I39+I40)/(I41+'(令和4年3月) '!I41)*100</f>
        <v>150.45199120449547</v>
      </c>
      <c r="J42" s="123" t="e">
        <f>+#REF!</f>
        <v>#REF!</v>
      </c>
      <c r="K42" s="122">
        <f>+(K39+K40)/(K41+'(令和4年3月) '!K41)*100</f>
        <v>53.758591065292094</v>
      </c>
      <c r="L42" s="123" t="e">
        <f>+#REF!</f>
        <v>#REF!</v>
      </c>
      <c r="M42" s="165">
        <f>+(M39+M40)/(M41+'(令和4年3月) '!M41)*100</f>
        <v>70.19404494509699</v>
      </c>
      <c r="N42" s="166" t="e">
        <f>+#REF!</f>
        <v>#REF!</v>
      </c>
      <c r="O42" s="122">
        <f>+(O39+O40)/(O41+'(令和4年3月) '!O41)*100</f>
        <v>124.30666831011956</v>
      </c>
      <c r="P42" s="123" t="e">
        <f>+#REF!</f>
        <v>#REF!</v>
      </c>
      <c r="Q42" s="122">
        <f>+(Q39+Q40)/(Q41+'(令和4年3月) '!Q41)*100</f>
        <v>52.43330286808548</v>
      </c>
      <c r="R42" s="123" t="e">
        <f>+#REF!</f>
        <v>#REF!</v>
      </c>
      <c r="S42" s="122">
        <f>+(S39+S40)/(S41+'(令和4年3月) '!S41)*100</f>
        <v>178.10214985138856</v>
      </c>
      <c r="T42" s="123" t="e">
        <f>+#REF!</f>
        <v>#REF!</v>
      </c>
      <c r="U42" s="122">
        <f>+(U39+U40)/(U41+'(令和4年3月) '!U41)*100</f>
        <v>87.97653958944281</v>
      </c>
      <c r="V42" s="123" t="e">
        <f>+#REF!</f>
        <v>#REF!</v>
      </c>
      <c r="W42" s="122">
        <f>+(W39+W40)/(W41+'(令和4年3月) '!W41)*100</f>
        <v>108.45691144065273</v>
      </c>
      <c r="X42" s="123" t="e">
        <f>+#REF!</f>
        <v>#REF!</v>
      </c>
      <c r="Y42" s="122">
        <f>+(Y39+Y40)/(Y41+'(令和4年3月) '!Y41)*100</f>
        <v>87.920207585244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8" ref="E43:Z46">E20-E39</f>
        <v>80</v>
      </c>
      <c r="F43" s="97">
        <f t="shared" si="8"/>
        <v>-5483</v>
      </c>
      <c r="G43" s="94">
        <f t="shared" si="8"/>
        <v>247</v>
      </c>
      <c r="H43" s="95">
        <f t="shared" si="8"/>
        <v>45308</v>
      </c>
      <c r="I43" s="96">
        <f t="shared" si="8"/>
        <v>185</v>
      </c>
      <c r="J43" s="97">
        <f t="shared" si="8"/>
        <v>88259</v>
      </c>
      <c r="K43" s="94">
        <f t="shared" si="8"/>
        <v>463</v>
      </c>
      <c r="L43" s="95">
        <f t="shared" si="8"/>
        <v>1150619</v>
      </c>
      <c r="M43" s="96">
        <f t="shared" si="8"/>
        <v>2001</v>
      </c>
      <c r="N43" s="97">
        <f t="shared" si="8"/>
        <v>-195842</v>
      </c>
      <c r="O43" s="94">
        <f t="shared" si="8"/>
        <v>512</v>
      </c>
      <c r="P43" s="95">
        <f t="shared" si="8"/>
        <v>203805</v>
      </c>
      <c r="Q43" s="96">
        <f t="shared" si="8"/>
        <v>-157</v>
      </c>
      <c r="R43" s="97">
        <f t="shared" si="8"/>
        <v>23958</v>
      </c>
      <c r="S43" s="94">
        <f t="shared" si="8"/>
        <v>5336</v>
      </c>
      <c r="T43" s="95">
        <f t="shared" si="8"/>
        <v>1517652</v>
      </c>
      <c r="U43" s="96">
        <f t="shared" si="8"/>
        <v>-832</v>
      </c>
      <c r="V43" s="97">
        <f t="shared" si="8"/>
        <v>-270728</v>
      </c>
      <c r="W43" s="94">
        <f t="shared" si="8"/>
        <v>-868</v>
      </c>
      <c r="X43" s="95">
        <f t="shared" si="8"/>
        <v>-293744</v>
      </c>
      <c r="Y43" s="94">
        <f t="shared" si="8"/>
        <v>6967</v>
      </c>
      <c r="Z43" s="95">
        <f t="shared" si="8"/>
        <v>2263804</v>
      </c>
    </row>
    <row r="44" spans="1:26" ht="18.95" customHeight="1">
      <c r="A44" s="22"/>
      <c r="B44" s="126"/>
      <c r="C44" s="22"/>
      <c r="D44" s="86" t="s">
        <v>22</v>
      </c>
      <c r="E44" s="98">
        <f t="shared" si="8"/>
        <v>211</v>
      </c>
      <c r="F44" s="101">
        <f t="shared" si="8"/>
        <v>13309</v>
      </c>
      <c r="G44" s="98">
        <f t="shared" si="8"/>
        <v>318</v>
      </c>
      <c r="H44" s="99">
        <f t="shared" si="8"/>
        <v>66305</v>
      </c>
      <c r="I44" s="100">
        <f t="shared" si="8"/>
        <v>-82</v>
      </c>
      <c r="J44" s="101">
        <f t="shared" si="8"/>
        <v>-202266</v>
      </c>
      <c r="K44" s="98">
        <f t="shared" si="8"/>
        <v>515</v>
      </c>
      <c r="L44" s="99">
        <f t="shared" si="8"/>
        <v>959108</v>
      </c>
      <c r="M44" s="100">
        <f t="shared" si="8"/>
        <v>-893</v>
      </c>
      <c r="N44" s="101">
        <f t="shared" si="8"/>
        <v>-164478</v>
      </c>
      <c r="O44" s="98">
        <f t="shared" si="8"/>
        <v>247</v>
      </c>
      <c r="P44" s="99">
        <f t="shared" si="8"/>
        <v>126664</v>
      </c>
      <c r="Q44" s="100">
        <f t="shared" si="8"/>
        <v>-2027</v>
      </c>
      <c r="R44" s="101">
        <f t="shared" si="8"/>
        <v>50807</v>
      </c>
      <c r="S44" s="98">
        <f t="shared" si="8"/>
        <v>3821</v>
      </c>
      <c r="T44" s="99">
        <f t="shared" si="8"/>
        <v>1395437</v>
      </c>
      <c r="U44" s="100">
        <f t="shared" si="8"/>
        <v>-772</v>
      </c>
      <c r="V44" s="101">
        <f t="shared" si="8"/>
        <v>-849963</v>
      </c>
      <c r="W44" s="98">
        <f t="shared" si="8"/>
        <v>-1750</v>
      </c>
      <c r="X44" s="99">
        <f t="shared" si="8"/>
        <v>-373023</v>
      </c>
      <c r="Y44" s="98">
        <f t="shared" si="8"/>
        <v>-412</v>
      </c>
      <c r="Z44" s="99">
        <f t="shared" si="8"/>
        <v>1021900</v>
      </c>
    </row>
    <row r="45" spans="1:26" ht="18.95" customHeight="1">
      <c r="A45" s="22"/>
      <c r="B45" s="126"/>
      <c r="C45" s="22"/>
      <c r="D45" s="86" t="s">
        <v>24</v>
      </c>
      <c r="E45" s="98">
        <f t="shared" si="8"/>
        <v>608</v>
      </c>
      <c r="F45" s="101">
        <f t="shared" si="8"/>
        <v>128799</v>
      </c>
      <c r="G45" s="98">
        <f t="shared" si="8"/>
        <v>43</v>
      </c>
      <c r="H45" s="99">
        <f t="shared" si="8"/>
        <v>15519</v>
      </c>
      <c r="I45" s="100">
        <f t="shared" si="8"/>
        <v>80</v>
      </c>
      <c r="J45" s="101">
        <f t="shared" si="8"/>
        <v>294823</v>
      </c>
      <c r="K45" s="98">
        <f t="shared" si="8"/>
        <v>829</v>
      </c>
      <c r="L45" s="99">
        <f t="shared" si="8"/>
        <v>1656795</v>
      </c>
      <c r="M45" s="100">
        <f t="shared" si="8"/>
        <v>1673.8999999999996</v>
      </c>
      <c r="N45" s="101">
        <f t="shared" si="8"/>
        <v>131767</v>
      </c>
      <c r="O45" s="98">
        <f t="shared" si="8"/>
        <v>175</v>
      </c>
      <c r="P45" s="99">
        <f t="shared" si="8"/>
        <v>61728</v>
      </c>
      <c r="Q45" s="100">
        <f t="shared" si="8"/>
        <v>2088</v>
      </c>
      <c r="R45" s="101">
        <f t="shared" si="8"/>
        <v>65778</v>
      </c>
      <c r="S45" s="98">
        <f t="shared" si="8"/>
        <v>1794</v>
      </c>
      <c r="T45" s="99">
        <f t="shared" si="8"/>
        <v>205079</v>
      </c>
      <c r="U45" s="100">
        <f t="shared" si="8"/>
        <v>454</v>
      </c>
      <c r="V45" s="101">
        <f t="shared" si="8"/>
        <v>421535</v>
      </c>
      <c r="W45" s="98">
        <f t="shared" si="8"/>
        <v>384</v>
      </c>
      <c r="X45" s="99">
        <f t="shared" si="8"/>
        <v>71237</v>
      </c>
      <c r="Y45" s="98">
        <f t="shared" si="8"/>
        <v>8128.899999999994</v>
      </c>
      <c r="Z45" s="99">
        <f t="shared" si="8"/>
        <v>3053060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0.9051962172068286</v>
      </c>
      <c r="F46" s="123"/>
      <c r="G46" s="122">
        <f>G23-G42</f>
        <v>15.625912684089869</v>
      </c>
      <c r="H46" s="123"/>
      <c r="I46" s="122">
        <f>I23-I42</f>
        <v>15.270613348177903</v>
      </c>
      <c r="J46" s="123"/>
      <c r="K46" s="122">
        <f>K23-K42</f>
        <v>-11.250348300607762</v>
      </c>
      <c r="L46" s="123"/>
      <c r="M46" s="122">
        <f>M23-M42</f>
        <v>-2.3719157308184293</v>
      </c>
      <c r="N46" s="123"/>
      <c r="O46" s="122">
        <f t="shared" si="8"/>
        <v>-4.523171126865407</v>
      </c>
      <c r="P46" s="123"/>
      <c r="Q46" s="122">
        <f t="shared" si="8"/>
        <v>-3.4252156135311225</v>
      </c>
      <c r="R46" s="123"/>
      <c r="S46" s="122">
        <f t="shared" si="8"/>
        <v>2.6898623334142826</v>
      </c>
      <c r="T46" s="123"/>
      <c r="U46" s="122">
        <f t="shared" si="8"/>
        <v>-3.0692139054180956</v>
      </c>
      <c r="V46" s="123"/>
      <c r="W46" s="122">
        <f t="shared" si="8"/>
        <v>-11.243694483046752</v>
      </c>
      <c r="X46" s="123"/>
      <c r="Y46" s="122">
        <f t="shared" si="8"/>
        <v>1.3901097293383344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9" ref="E47:Z49">E20/E39*100</f>
        <v>104.61361014994233</v>
      </c>
      <c r="F47" s="76">
        <f t="shared" si="9"/>
        <v>97.70615526856349</v>
      </c>
      <c r="G47" s="75">
        <f t="shared" si="9"/>
        <v>123.81870781099325</v>
      </c>
      <c r="H47" s="77">
        <f t="shared" si="9"/>
        <v>112.83800057236606</v>
      </c>
      <c r="I47" s="78">
        <f t="shared" si="9"/>
        <v>106.30538513974098</v>
      </c>
      <c r="J47" s="76">
        <f t="shared" si="9"/>
        <v>101.50903077784015</v>
      </c>
      <c r="K47" s="75">
        <f t="shared" si="9"/>
        <v>127.36406619385343</v>
      </c>
      <c r="L47" s="77">
        <f t="shared" si="9"/>
        <v>133.48348173571128</v>
      </c>
      <c r="M47" s="78">
        <f t="shared" si="9"/>
        <v>123.06628242074929</v>
      </c>
      <c r="N47" s="76">
        <f t="shared" si="9"/>
        <v>90.65489060025396</v>
      </c>
      <c r="O47" s="75">
        <f t="shared" si="9"/>
        <v>110.252302763316</v>
      </c>
      <c r="P47" s="77">
        <f t="shared" si="9"/>
        <v>112.62098946625298</v>
      </c>
      <c r="Q47" s="78">
        <f t="shared" si="9"/>
        <v>99.46770639091372</v>
      </c>
      <c r="R47" s="76">
        <f t="shared" si="9"/>
        <v>100.40701814949617</v>
      </c>
      <c r="S47" s="75">
        <f t="shared" si="9"/>
        <v>110.89513230970272</v>
      </c>
      <c r="T47" s="77">
        <f t="shared" si="9"/>
        <v>114.68061896770423</v>
      </c>
      <c r="U47" s="78">
        <f t="shared" si="9"/>
        <v>83.30658105939006</v>
      </c>
      <c r="V47" s="76">
        <f t="shared" si="9"/>
        <v>82.31747143133332</v>
      </c>
      <c r="W47" s="75">
        <f t="shared" si="9"/>
        <v>90.17988460233059</v>
      </c>
      <c r="X47" s="77">
        <f t="shared" si="9"/>
        <v>84.48061979462751</v>
      </c>
      <c r="Y47" s="75">
        <f t="shared" si="9"/>
        <v>106.14590684544814</v>
      </c>
      <c r="Z47" s="77">
        <f t="shared" si="9"/>
        <v>106.81143523559031</v>
      </c>
    </row>
    <row r="48" spans="1:26" ht="18.95" customHeight="1">
      <c r="A48" s="22"/>
      <c r="B48" s="126"/>
      <c r="C48" s="22"/>
      <c r="D48" s="57" t="s">
        <v>22</v>
      </c>
      <c r="E48" s="67">
        <f t="shared" si="9"/>
        <v>121.20603015075378</v>
      </c>
      <c r="F48" s="70">
        <f t="shared" si="9"/>
        <v>114.55489938757654</v>
      </c>
      <c r="G48" s="67">
        <f t="shared" si="9"/>
        <v>134.45287107258937</v>
      </c>
      <c r="H48" s="68">
        <f t="shared" si="9"/>
        <v>120.95573710908486</v>
      </c>
      <c r="I48" s="69">
        <f t="shared" si="9"/>
        <v>97.45657568238212</v>
      </c>
      <c r="J48" s="70">
        <f t="shared" si="9"/>
        <v>96.55665166524007</v>
      </c>
      <c r="K48" s="67">
        <f t="shared" si="9"/>
        <v>163.50184956843404</v>
      </c>
      <c r="L48" s="68">
        <f t="shared" si="9"/>
        <v>148.65866366596418</v>
      </c>
      <c r="M48" s="69">
        <f t="shared" si="9"/>
        <v>90.94044841229582</v>
      </c>
      <c r="N48" s="70">
        <f t="shared" si="9"/>
        <v>91.47660936143751</v>
      </c>
      <c r="O48" s="67">
        <f t="shared" si="9"/>
        <v>104.8516990768022</v>
      </c>
      <c r="P48" s="68">
        <f t="shared" si="9"/>
        <v>107.7668855134929</v>
      </c>
      <c r="Q48" s="69">
        <f t="shared" si="9"/>
        <v>93.40662915135152</v>
      </c>
      <c r="R48" s="70">
        <f t="shared" si="9"/>
        <v>100.8291530519889</v>
      </c>
      <c r="S48" s="67">
        <f t="shared" si="9"/>
        <v>107.84647924923507</v>
      </c>
      <c r="T48" s="68">
        <f t="shared" si="9"/>
        <v>113.60747597569909</v>
      </c>
      <c r="U48" s="69">
        <f t="shared" si="9"/>
        <v>82.11306765523632</v>
      </c>
      <c r="V48" s="70">
        <f t="shared" si="9"/>
        <v>49.251638049315225</v>
      </c>
      <c r="W48" s="67">
        <f t="shared" si="9"/>
        <v>81.32735808792147</v>
      </c>
      <c r="X48" s="68">
        <f t="shared" si="9"/>
        <v>80.6278173622219</v>
      </c>
      <c r="Y48" s="67">
        <f t="shared" si="9"/>
        <v>99.63868840382709</v>
      </c>
      <c r="Z48" s="68">
        <f t="shared" si="9"/>
        <v>103.21387392166652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9"/>
        <v>119.28322232794164</v>
      </c>
      <c r="F49" s="74">
        <f t="shared" si="9"/>
        <v>120.65384023296686</v>
      </c>
      <c r="G49" s="71">
        <f t="shared" si="9"/>
        <v>103.64715860899068</v>
      </c>
      <c r="H49" s="72">
        <f t="shared" si="9"/>
        <v>103.02382585381822</v>
      </c>
      <c r="I49" s="73">
        <f t="shared" si="9"/>
        <v>104.32666306111412</v>
      </c>
      <c r="J49" s="74">
        <f t="shared" si="9"/>
        <v>116.52869534407053</v>
      </c>
      <c r="K49" s="71">
        <f t="shared" si="9"/>
        <v>122.52717391304348</v>
      </c>
      <c r="L49" s="72">
        <f t="shared" si="9"/>
        <v>133.17364497325056</v>
      </c>
      <c r="M49" s="73">
        <f t="shared" si="9"/>
        <v>112.27010504247879</v>
      </c>
      <c r="N49" s="74">
        <f t="shared" si="9"/>
        <v>104.3297620827494</v>
      </c>
      <c r="O49" s="71">
        <f t="shared" si="9"/>
        <v>103.94232935345799</v>
      </c>
      <c r="P49" s="72">
        <f t="shared" si="9"/>
        <v>104.94493346193407</v>
      </c>
      <c r="Q49" s="73">
        <f t="shared" si="9"/>
        <v>103.58855375096674</v>
      </c>
      <c r="R49" s="74">
        <f t="shared" si="9"/>
        <v>100.64697881802877</v>
      </c>
      <c r="S49" s="71">
        <f t="shared" si="9"/>
        <v>106.26221725774923</v>
      </c>
      <c r="T49" s="72">
        <f t="shared" si="9"/>
        <v>107.73411675526047</v>
      </c>
      <c r="U49" s="73">
        <f t="shared" si="9"/>
        <v>110.5458768873403</v>
      </c>
      <c r="V49" s="74">
        <f t="shared" si="9"/>
        <v>143.11051021629146</v>
      </c>
      <c r="W49" s="71">
        <f t="shared" si="9"/>
        <v>104.90546755237608</v>
      </c>
      <c r="X49" s="72">
        <f t="shared" si="9"/>
        <v>103.8097321256195</v>
      </c>
      <c r="Y49" s="71">
        <f t="shared" si="9"/>
        <v>106.40534370934557</v>
      </c>
      <c r="Z49" s="72">
        <f t="shared" si="9"/>
        <v>110.95359601858064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BB6B-223E-40A4-80ED-91D4CEE63E52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1" sqref="E41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6" t="s">
        <v>66</v>
      </c>
      <c r="B1" s="157"/>
      <c r="C1" s="157"/>
      <c r="D1" s="157"/>
      <c r="E1" s="158" t="s">
        <v>0</v>
      </c>
      <c r="F1" s="159"/>
      <c r="G1" s="159"/>
      <c r="H1" s="159"/>
      <c r="J1" s="160" t="s">
        <v>1</v>
      </c>
      <c r="K1" s="157"/>
      <c r="L1" s="1" t="s">
        <v>2</v>
      </c>
      <c r="M1" s="1" t="s">
        <v>3</v>
      </c>
      <c r="N1" s="1" t="s">
        <v>4</v>
      </c>
      <c r="O1" s="160" t="s">
        <v>5</v>
      </c>
      <c r="P1" s="157"/>
      <c r="Q1" s="157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61" t="s">
        <v>7</v>
      </c>
      <c r="F2" s="162"/>
      <c r="G2" s="155" t="s">
        <v>8</v>
      </c>
      <c r="H2" s="155"/>
      <c r="I2" s="153" t="s">
        <v>9</v>
      </c>
      <c r="J2" s="154"/>
      <c r="K2" s="155" t="s">
        <v>10</v>
      </c>
      <c r="L2" s="155"/>
      <c r="M2" s="153" t="s">
        <v>11</v>
      </c>
      <c r="N2" s="154"/>
      <c r="O2" s="155" t="s">
        <v>12</v>
      </c>
      <c r="P2" s="155"/>
      <c r="Q2" s="153" t="s">
        <v>13</v>
      </c>
      <c r="R2" s="154"/>
      <c r="S2" s="155" t="s">
        <v>14</v>
      </c>
      <c r="T2" s="155"/>
      <c r="U2" s="153" t="s">
        <v>15</v>
      </c>
      <c r="V2" s="154"/>
      <c r="W2" s="155" t="s">
        <v>16</v>
      </c>
      <c r="X2" s="155"/>
      <c r="Y2" s="147" t="s">
        <v>17</v>
      </c>
      <c r="Z2" s="148"/>
    </row>
    <row r="3" spans="1:26" ht="18.75">
      <c r="A3" s="7"/>
      <c r="C3" s="151"/>
      <c r="D3" s="152"/>
      <c r="E3" s="144" t="s">
        <v>53</v>
      </c>
      <c r="F3" s="145"/>
      <c r="G3" s="146" t="s">
        <v>54</v>
      </c>
      <c r="H3" s="146"/>
      <c r="I3" s="144" t="s">
        <v>55</v>
      </c>
      <c r="J3" s="145"/>
      <c r="K3" s="146" t="s">
        <v>56</v>
      </c>
      <c r="L3" s="146"/>
      <c r="M3" s="144" t="s">
        <v>57</v>
      </c>
      <c r="N3" s="145"/>
      <c r="O3" s="146">
        <v>26</v>
      </c>
      <c r="P3" s="146"/>
      <c r="Q3" s="144" t="s">
        <v>58</v>
      </c>
      <c r="R3" s="145"/>
      <c r="S3" s="146" t="s">
        <v>59</v>
      </c>
      <c r="T3" s="146"/>
      <c r="U3" s="144" t="s">
        <v>60</v>
      </c>
      <c r="V3" s="145"/>
      <c r="W3" s="146">
        <v>40</v>
      </c>
      <c r="X3" s="146"/>
      <c r="Y3" s="149"/>
      <c r="Z3" s="150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79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>+E5+G5+I5+K5+M5+O5+Q5+S5+U5+W5</f>
        <v>39056</v>
      </c>
      <c r="Z5" s="21">
        <f aca="true" t="shared" si="0" ref="Z5:Z22">+F5+H5+J5+L5+N5+P5+R5+T5+V5+X5</f>
        <v>19476862</v>
      </c>
    </row>
    <row r="6" spans="1:26" ht="18.95" customHeight="1">
      <c r="A6" s="7"/>
      <c r="B6" s="22"/>
      <c r="C6" s="87"/>
      <c r="D6" s="85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0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aca="true" t="shared" si="1" ref="Y6:Y22">+E6+G6+I6+K6+M6+O6+Q6+S6+U6+W6</f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2377</v>
      </c>
      <c r="F7" s="24">
        <v>451553</v>
      </c>
      <c r="G7" s="29">
        <v>156</v>
      </c>
      <c r="H7" s="30">
        <v>75238</v>
      </c>
      <c r="I7" s="31">
        <v>1253</v>
      </c>
      <c r="J7" s="32">
        <v>1540598</v>
      </c>
      <c r="K7" s="81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1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79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1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0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1"/>
        <v>48734</v>
      </c>
      <c r="Z9" s="21">
        <f t="shared" si="0"/>
        <v>6880304</v>
      </c>
    </row>
    <row r="10" spans="1:26" ht="18.95" customHeight="1" thickBot="1">
      <c r="A10" s="7"/>
      <c r="B10" s="22"/>
      <c r="C10" s="88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1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1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 t="shared" si="1"/>
        <v>3200</v>
      </c>
      <c r="Z11" s="14">
        <f t="shared" si="0"/>
        <v>854097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t="shared" si="1"/>
        <v>4004</v>
      </c>
      <c r="Z12" s="21">
        <f t="shared" si="0"/>
        <v>1106893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36">
        <v>0</v>
      </c>
      <c r="G13" s="29">
        <v>195</v>
      </c>
      <c r="H13" s="30">
        <v>195000</v>
      </c>
      <c r="I13" s="37">
        <v>49</v>
      </c>
      <c r="J13" s="38">
        <v>34787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79">
        <v>115852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0">
        <v>142485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79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88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82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+E5+E8+E11+E14+E17</f>
        <v>1734</v>
      </c>
      <c r="F20" s="14">
        <f aca="true" t="shared" si="2" ref="F20:X20">+F5+F8+F11+F14+F17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1"/>
        <v>113360</v>
      </c>
      <c r="Z20" s="32">
        <f t="shared" si="0"/>
        <v>33235345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X22">+E6+E9+E12+E15+E18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1"/>
        <v>114029</v>
      </c>
      <c r="Z21" s="24">
        <f t="shared" si="0"/>
        <v>31796518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3153</v>
      </c>
      <c r="F22" s="24">
        <f t="shared" si="3"/>
        <v>623608</v>
      </c>
      <c r="G22" s="33">
        <f t="shared" si="3"/>
        <v>1179</v>
      </c>
      <c r="H22" s="34">
        <f t="shared" si="3"/>
        <v>513224</v>
      </c>
      <c r="I22" s="23">
        <f t="shared" si="3"/>
        <v>1849</v>
      </c>
      <c r="J22" s="24">
        <f t="shared" si="3"/>
        <v>1783704</v>
      </c>
      <c r="K22" s="33">
        <f t="shared" si="3"/>
        <v>3680</v>
      </c>
      <c r="L22" s="34">
        <f t="shared" si="3"/>
        <v>4994311</v>
      </c>
      <c r="M22" s="23">
        <f t="shared" si="3"/>
        <v>13642.1</v>
      </c>
      <c r="N22" s="24">
        <f t="shared" si="3"/>
        <v>3043285</v>
      </c>
      <c r="O22" s="33">
        <f t="shared" si="3"/>
        <v>4439</v>
      </c>
      <c r="P22" s="34">
        <f t="shared" si="3"/>
        <v>1248308</v>
      </c>
      <c r="Q22" s="23">
        <f t="shared" si="3"/>
        <v>58185</v>
      </c>
      <c r="R22" s="24">
        <f t="shared" si="3"/>
        <v>10166948</v>
      </c>
      <c r="S22" s="33">
        <f t="shared" si="3"/>
        <v>28648</v>
      </c>
      <c r="T22" s="34">
        <f t="shared" si="3"/>
        <v>2651615</v>
      </c>
      <c r="U22" s="23">
        <f t="shared" si="3"/>
        <v>4305</v>
      </c>
      <c r="V22" s="24">
        <f t="shared" si="3"/>
        <v>977801</v>
      </c>
      <c r="W22" s="23">
        <f t="shared" si="3"/>
        <v>7828</v>
      </c>
      <c r="X22" s="34">
        <f t="shared" si="3"/>
        <v>1869869</v>
      </c>
      <c r="Y22" s="23">
        <f t="shared" si="1"/>
        <v>126908.1</v>
      </c>
      <c r="Z22" s="24">
        <f t="shared" si="0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0">
        <f>(E20+E21)/(E22+E41)*100</f>
        <v>42.774294670846395</v>
      </c>
      <c r="F23" s="141"/>
      <c r="G23" s="140">
        <f>(G20+G21)/(G22+G41)*100</f>
        <v>89.53860210141617</v>
      </c>
      <c r="H23" s="141"/>
      <c r="I23" s="140">
        <f>(I20+I21)/(I22+I41)*100</f>
        <v>150.45199120449547</v>
      </c>
      <c r="J23" s="141"/>
      <c r="K23" s="140">
        <f>(K20+K21)/(K22+K41)*100</f>
        <v>53.758591065292094</v>
      </c>
      <c r="L23" s="141"/>
      <c r="M23" s="140">
        <f>(M20+M21)/(M22+M41)*100</f>
        <v>70.19404494509699</v>
      </c>
      <c r="N23" s="141"/>
      <c r="O23" s="140">
        <f>(O20+O21)/(O22+O41)*100</f>
        <v>124.30666831011956</v>
      </c>
      <c r="P23" s="141"/>
      <c r="Q23" s="140">
        <f>(Q20+Q21)/(Q22+Q41)*100</f>
        <v>52.43330286808548</v>
      </c>
      <c r="R23" s="141"/>
      <c r="S23" s="140">
        <f>(S20+S21)/(S22+S41)*100</f>
        <v>178.10214985138856</v>
      </c>
      <c r="T23" s="141"/>
      <c r="U23" s="140">
        <f>(U20+U21)/(U22+U41)*100</f>
        <v>87.97653958944281</v>
      </c>
      <c r="V23" s="141"/>
      <c r="W23" s="140">
        <f>(W20+W21)/(W22+W41)*100</f>
        <v>108.45691144065273</v>
      </c>
      <c r="X23" s="141"/>
      <c r="Y23" s="140">
        <f>(Y20+Y21)/(Y22+Y41)*100</f>
        <v>87.920207585244</v>
      </c>
      <c r="Z23" s="141"/>
    </row>
    <row r="24" spans="1:26" ht="18.95" customHeight="1">
      <c r="A24" s="7"/>
      <c r="B24" s="22"/>
      <c r="C24" s="45" t="s">
        <v>39</v>
      </c>
      <c r="D24" s="43" t="s">
        <v>40</v>
      </c>
      <c r="E24" s="142">
        <f>+F22/E22*1000</f>
        <v>197782.4294322867</v>
      </c>
      <c r="F24" s="143"/>
      <c r="G24" s="136">
        <f aca="true" t="shared" si="4" ref="G24">+H22/G22*1000</f>
        <v>435304.4953350297</v>
      </c>
      <c r="H24" s="137"/>
      <c r="I24" s="138">
        <f aca="true" t="shared" si="5" ref="I24">+J22/I22*1000</f>
        <v>964685.7760951866</v>
      </c>
      <c r="J24" s="139"/>
      <c r="K24" s="136">
        <f aca="true" t="shared" si="6" ref="K24">+L22/K22*1000</f>
        <v>1357149.7282608696</v>
      </c>
      <c r="L24" s="137"/>
      <c r="M24" s="138">
        <f aca="true" t="shared" si="7" ref="M24">+N22/M22*1000</f>
        <v>223080.3908489162</v>
      </c>
      <c r="N24" s="139"/>
      <c r="O24" s="136">
        <f aca="true" t="shared" si="8" ref="O24">+P22/O22*1000</f>
        <v>281213.786888939</v>
      </c>
      <c r="P24" s="137"/>
      <c r="Q24" s="138">
        <f aca="true" t="shared" si="9" ref="Q24">+R22/Q22*1000</f>
        <v>174734.86293718312</v>
      </c>
      <c r="R24" s="139"/>
      <c r="S24" s="136">
        <f aca="true" t="shared" si="10" ref="S24">+T22/S22*1000</f>
        <v>92558.46830494275</v>
      </c>
      <c r="T24" s="137"/>
      <c r="U24" s="138">
        <f aca="true" t="shared" si="11" ref="U24">+V22/U22*1000</f>
        <v>227131.47502903602</v>
      </c>
      <c r="V24" s="139"/>
      <c r="W24" s="136">
        <f aca="true" t="shared" si="12" ref="W24">+X22/W22*1000</f>
        <v>238869.31527848748</v>
      </c>
      <c r="X24" s="137"/>
      <c r="Y24" s="138">
        <f aca="true" t="shared" si="13" ref="Y24">+Z22/Y22*1000</f>
        <v>219628.79437955495</v>
      </c>
      <c r="Z24" s="139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2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33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33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33"/>
      <c r="C30" s="7"/>
      <c r="D30" s="60" t="s">
        <v>44</v>
      </c>
      <c r="E30" s="167">
        <v>64.7</v>
      </c>
      <c r="F30" s="168"/>
      <c r="G30" s="167">
        <v>55.6</v>
      </c>
      <c r="H30" s="168"/>
      <c r="I30" s="167">
        <v>86.4</v>
      </c>
      <c r="J30" s="168"/>
      <c r="K30" s="167">
        <v>68.4</v>
      </c>
      <c r="L30" s="168"/>
      <c r="M30" s="167">
        <v>60.3</v>
      </c>
      <c r="N30" s="168"/>
      <c r="O30" s="167">
        <v>134</v>
      </c>
      <c r="P30" s="168"/>
      <c r="Q30" s="167">
        <v>44.3</v>
      </c>
      <c r="R30" s="168"/>
      <c r="S30" s="167">
        <v>142.3</v>
      </c>
      <c r="T30" s="168"/>
      <c r="U30" s="167">
        <v>48.7</v>
      </c>
      <c r="V30" s="168"/>
      <c r="W30" s="167">
        <v>51.3</v>
      </c>
      <c r="X30" s="168"/>
      <c r="Y30" s="167">
        <v>68.6</v>
      </c>
      <c r="Z30" s="168"/>
    </row>
    <row r="31" spans="1:26" ht="18.95" customHeight="1">
      <c r="A31" s="22"/>
      <c r="B31" s="133"/>
      <c r="C31" s="4" t="s">
        <v>45</v>
      </c>
      <c r="D31" s="89" t="s">
        <v>21</v>
      </c>
      <c r="E31" s="94">
        <f>E20-E27</f>
        <v>473</v>
      </c>
      <c r="F31" s="95">
        <f aca="true" t="shared" si="14" ref="F31:Z33">F20-F27</f>
        <v>141327</v>
      </c>
      <c r="G31" s="96">
        <f t="shared" si="14"/>
        <v>236</v>
      </c>
      <c r="H31" s="97">
        <f t="shared" si="14"/>
        <v>54445</v>
      </c>
      <c r="I31" s="94">
        <f t="shared" si="14"/>
        <v>910</v>
      </c>
      <c r="J31" s="95">
        <f t="shared" si="14"/>
        <v>4894511</v>
      </c>
      <c r="K31" s="96">
        <f t="shared" si="14"/>
        <v>1272</v>
      </c>
      <c r="L31" s="97">
        <f t="shared" si="14"/>
        <v>3330910</v>
      </c>
      <c r="M31" s="94">
        <f t="shared" si="14"/>
        <v>3024</v>
      </c>
      <c r="N31" s="95">
        <f t="shared" si="14"/>
        <v>861119</v>
      </c>
      <c r="O31" s="96">
        <f t="shared" si="14"/>
        <v>-27</v>
      </c>
      <c r="P31" s="97">
        <f t="shared" si="14"/>
        <v>-101884</v>
      </c>
      <c r="Q31" s="94">
        <f t="shared" si="14"/>
        <v>1839</v>
      </c>
      <c r="R31" s="95">
        <f t="shared" si="14"/>
        <v>5313413</v>
      </c>
      <c r="S31" s="96">
        <f t="shared" si="14"/>
        <v>12940</v>
      </c>
      <c r="T31" s="97">
        <f t="shared" si="14"/>
        <v>913873</v>
      </c>
      <c r="U31" s="94">
        <f t="shared" si="14"/>
        <v>1604</v>
      </c>
      <c r="V31" s="95">
        <f t="shared" si="14"/>
        <v>423602</v>
      </c>
      <c r="W31" s="96">
        <f t="shared" si="14"/>
        <v>-1577</v>
      </c>
      <c r="X31" s="97">
        <f t="shared" si="14"/>
        <v>331485</v>
      </c>
      <c r="Y31" s="94">
        <f t="shared" si="14"/>
        <v>20694</v>
      </c>
      <c r="Z31" s="95">
        <f t="shared" si="14"/>
        <v>10862801</v>
      </c>
    </row>
    <row r="32" spans="1:26" ht="18.95" customHeight="1">
      <c r="A32" s="22" t="s">
        <v>46</v>
      </c>
      <c r="B32" s="133"/>
      <c r="C32" s="7"/>
      <c r="D32" s="85" t="s">
        <v>22</v>
      </c>
      <c r="E32" s="98">
        <f aca="true" t="shared" si="15" ref="E32:T33">E21-E28</f>
        <v>-282</v>
      </c>
      <c r="F32" s="99">
        <f t="shared" si="15"/>
        <v>-31209</v>
      </c>
      <c r="G32" s="100">
        <f t="shared" si="15"/>
        <v>120</v>
      </c>
      <c r="H32" s="101">
        <f t="shared" si="15"/>
        <v>3460</v>
      </c>
      <c r="I32" s="98">
        <f t="shared" si="15"/>
        <v>1167</v>
      </c>
      <c r="J32" s="99">
        <f t="shared" si="15"/>
        <v>4904602</v>
      </c>
      <c r="K32" s="100">
        <f t="shared" si="15"/>
        <v>637</v>
      </c>
      <c r="L32" s="101">
        <f t="shared" si="15"/>
        <v>1901124</v>
      </c>
      <c r="M32" s="98">
        <f t="shared" si="15"/>
        <v>4762</v>
      </c>
      <c r="N32" s="99">
        <f t="shared" si="15"/>
        <v>775341</v>
      </c>
      <c r="O32" s="100">
        <f t="shared" si="15"/>
        <v>57</v>
      </c>
      <c r="P32" s="101">
        <f t="shared" si="15"/>
        <v>-41335</v>
      </c>
      <c r="Q32" s="98">
        <f t="shared" si="15"/>
        <v>3220</v>
      </c>
      <c r="R32" s="99">
        <f t="shared" si="15"/>
        <v>-165604</v>
      </c>
      <c r="S32" s="100">
        <f t="shared" si="15"/>
        <v>13121</v>
      </c>
      <c r="T32" s="101">
        <f t="shared" si="15"/>
        <v>1089967</v>
      </c>
      <c r="U32" s="98">
        <f t="shared" si="14"/>
        <v>758</v>
      </c>
      <c r="V32" s="99">
        <f t="shared" si="14"/>
        <v>627547</v>
      </c>
      <c r="W32" s="100">
        <f t="shared" si="14"/>
        <v>-3173</v>
      </c>
      <c r="X32" s="101">
        <f t="shared" si="14"/>
        <v>350956</v>
      </c>
      <c r="Y32" s="98">
        <f t="shared" si="14"/>
        <v>20387</v>
      </c>
      <c r="Z32" s="99">
        <f t="shared" si="14"/>
        <v>9414849</v>
      </c>
    </row>
    <row r="33" spans="1:26" ht="18.95" customHeight="1">
      <c r="A33" s="22"/>
      <c r="B33" s="133"/>
      <c r="C33" s="7"/>
      <c r="D33" s="85" t="s">
        <v>24</v>
      </c>
      <c r="E33" s="98">
        <f t="shared" si="15"/>
        <v>1201</v>
      </c>
      <c r="F33" s="99">
        <f t="shared" si="14"/>
        <v>364493</v>
      </c>
      <c r="G33" s="100">
        <f t="shared" si="14"/>
        <v>-262</v>
      </c>
      <c r="H33" s="101">
        <f t="shared" si="14"/>
        <v>7506</v>
      </c>
      <c r="I33" s="98">
        <f t="shared" si="14"/>
        <v>-496</v>
      </c>
      <c r="J33" s="99">
        <f t="shared" si="14"/>
        <v>-552892</v>
      </c>
      <c r="K33" s="100">
        <f t="shared" si="14"/>
        <v>3123</v>
      </c>
      <c r="L33" s="101">
        <f t="shared" si="14"/>
        <v>4803972</v>
      </c>
      <c r="M33" s="98">
        <f t="shared" si="14"/>
        <v>4447.1</v>
      </c>
      <c r="N33" s="99">
        <f t="shared" si="14"/>
        <v>886326</v>
      </c>
      <c r="O33" s="100">
        <f t="shared" si="14"/>
        <v>695</v>
      </c>
      <c r="P33" s="101">
        <f t="shared" si="14"/>
        <v>111446</v>
      </c>
      <c r="Q33" s="98">
        <f t="shared" si="14"/>
        <v>-4122</v>
      </c>
      <c r="R33" s="99">
        <f t="shared" si="14"/>
        <v>-1661729</v>
      </c>
      <c r="S33" s="100">
        <f t="shared" si="14"/>
        <v>3247</v>
      </c>
      <c r="T33" s="101">
        <f t="shared" si="14"/>
        <v>540846</v>
      </c>
      <c r="U33" s="98">
        <f t="shared" si="14"/>
        <v>-2734</v>
      </c>
      <c r="V33" s="99">
        <f t="shared" si="14"/>
        <v>-1415907</v>
      </c>
      <c r="W33" s="100">
        <f t="shared" si="14"/>
        <v>-13495</v>
      </c>
      <c r="X33" s="101">
        <f t="shared" si="14"/>
        <v>-66670</v>
      </c>
      <c r="Y33" s="98">
        <f t="shared" si="14"/>
        <v>-8395.899999999994</v>
      </c>
      <c r="Z33" s="99">
        <f t="shared" si="14"/>
        <v>3017391</v>
      </c>
    </row>
    <row r="34" spans="1:26" ht="18.95" customHeight="1" thickBot="1">
      <c r="A34" s="22" t="s">
        <v>47</v>
      </c>
      <c r="B34" s="133"/>
      <c r="C34" s="61"/>
      <c r="D34" s="28" t="s">
        <v>44</v>
      </c>
      <c r="E34" s="124">
        <f>+E23-E30</f>
        <v>-21.925705329153608</v>
      </c>
      <c r="F34" s="123"/>
      <c r="G34" s="128">
        <f aca="true" t="shared" si="16" ref="G34">+G23-G30</f>
        <v>33.93860210141617</v>
      </c>
      <c r="H34" s="129"/>
      <c r="I34" s="124">
        <f aca="true" t="shared" si="17" ref="I34">+I23-I30</f>
        <v>64.05199120449547</v>
      </c>
      <c r="J34" s="123"/>
      <c r="K34" s="128">
        <f aca="true" t="shared" si="18" ref="K34">+K23-K30</f>
        <v>-14.641408934707911</v>
      </c>
      <c r="L34" s="129"/>
      <c r="M34" s="124">
        <f aca="true" t="shared" si="19" ref="M34">+M23-M30</f>
        <v>9.894044945096994</v>
      </c>
      <c r="N34" s="123"/>
      <c r="O34" s="128">
        <f aca="true" t="shared" si="20" ref="O34">+O23-O30</f>
        <v>-9.693331689880438</v>
      </c>
      <c r="P34" s="129"/>
      <c r="Q34" s="124">
        <f aca="true" t="shared" si="21" ref="Q34">+Q23-Q30</f>
        <v>8.13330286808548</v>
      </c>
      <c r="R34" s="123"/>
      <c r="S34" s="128">
        <f aca="true" t="shared" si="22" ref="S34">+S23-S30</f>
        <v>35.80214985138855</v>
      </c>
      <c r="T34" s="129"/>
      <c r="U34" s="124">
        <f aca="true" t="shared" si="23" ref="U34">+U23-U30</f>
        <v>39.276539589442805</v>
      </c>
      <c r="V34" s="123"/>
      <c r="W34" s="128">
        <f aca="true" t="shared" si="24" ref="W34">+W23-W30</f>
        <v>57.156911440652735</v>
      </c>
      <c r="X34" s="129"/>
      <c r="Y34" s="124">
        <f aca="true" t="shared" si="25" ref="Y34">+Y23-Y30</f>
        <v>19.320207585244006</v>
      </c>
      <c r="Z34" s="123"/>
    </row>
    <row r="35" spans="1:26" ht="18.95" customHeight="1">
      <c r="A35" s="22"/>
      <c r="B35" s="133"/>
      <c r="C35" s="7" t="s">
        <v>48</v>
      </c>
      <c r="D35" s="62" t="s">
        <v>21</v>
      </c>
      <c r="E35" s="63">
        <f aca="true" t="shared" si="26" ref="E35:Z37">E20/E27*100</f>
        <v>137.50991276764472</v>
      </c>
      <c r="F35" s="64">
        <f t="shared" si="26"/>
        <v>244.64812085482683</v>
      </c>
      <c r="G35" s="65">
        <f t="shared" si="26"/>
        <v>129.46317103620476</v>
      </c>
      <c r="H35" s="66">
        <f t="shared" si="26"/>
        <v>118.24099760114717</v>
      </c>
      <c r="I35" s="63">
        <f t="shared" si="26"/>
        <v>144.96047430830038</v>
      </c>
      <c r="J35" s="64">
        <f t="shared" si="26"/>
        <v>612.9385565022375</v>
      </c>
      <c r="K35" s="65">
        <f t="shared" si="26"/>
        <v>402.85714285714283</v>
      </c>
      <c r="L35" s="66">
        <f t="shared" si="26"/>
        <v>3258.218606591573</v>
      </c>
      <c r="M35" s="63">
        <f t="shared" si="26"/>
        <v>153.51265262785347</v>
      </c>
      <c r="N35" s="64">
        <f t="shared" si="26"/>
        <v>169.75198939851475</v>
      </c>
      <c r="O35" s="65">
        <f t="shared" si="26"/>
        <v>99.46225851424019</v>
      </c>
      <c r="P35" s="66">
        <f t="shared" si="26"/>
        <v>94.06510420610779</v>
      </c>
      <c r="Q35" s="63">
        <f t="shared" si="26"/>
        <v>106.64955163436505</v>
      </c>
      <c r="R35" s="64">
        <f t="shared" si="26"/>
        <v>1027.6031710284894</v>
      </c>
      <c r="S35" s="65">
        <f t="shared" si="26"/>
        <v>135.9085359085359</v>
      </c>
      <c r="T35" s="66">
        <f t="shared" si="26"/>
        <v>109.69737646329764</v>
      </c>
      <c r="U35" s="63">
        <f t="shared" si="26"/>
        <v>147.45562130177515</v>
      </c>
      <c r="V35" s="64">
        <f t="shared" si="26"/>
        <v>138.25035261312968</v>
      </c>
      <c r="W35" s="65">
        <f t="shared" si="26"/>
        <v>84.85983102918587</v>
      </c>
      <c r="X35" s="66">
        <f t="shared" si="26"/>
        <v>121.23174003744386</v>
      </c>
      <c r="Y35" s="63">
        <f t="shared" si="26"/>
        <v>122.33181533680097</v>
      </c>
      <c r="Z35" s="64">
        <f t="shared" si="26"/>
        <v>148.5541608500133</v>
      </c>
    </row>
    <row r="36" spans="1:26" ht="18.95" customHeight="1">
      <c r="A36" s="22" t="s">
        <v>49</v>
      </c>
      <c r="B36" s="133"/>
      <c r="C36" s="7" t="s">
        <v>62</v>
      </c>
      <c r="D36" s="60" t="s">
        <v>22</v>
      </c>
      <c r="E36" s="67">
        <f t="shared" si="26"/>
        <v>77.9169929522318</v>
      </c>
      <c r="F36" s="68">
        <f t="shared" si="26"/>
        <v>74.55421568867256</v>
      </c>
      <c r="G36" s="69">
        <f t="shared" si="26"/>
        <v>114.94396014943959</v>
      </c>
      <c r="H36" s="70">
        <f t="shared" si="26"/>
        <v>101.10562558916104</v>
      </c>
      <c r="I36" s="67">
        <f t="shared" si="26"/>
        <v>156.7331064657268</v>
      </c>
      <c r="J36" s="68">
        <f t="shared" si="26"/>
        <v>605.8867093138156</v>
      </c>
      <c r="K36" s="69">
        <f t="shared" si="26"/>
        <v>466.0919540229885</v>
      </c>
      <c r="L36" s="70">
        <f t="shared" si="26"/>
        <v>2817.0558810918965</v>
      </c>
      <c r="M36" s="67">
        <f t="shared" si="26"/>
        <v>193.4641805691855</v>
      </c>
      <c r="N36" s="68">
        <f t="shared" si="26"/>
        <v>167.1649121955952</v>
      </c>
      <c r="O36" s="69">
        <f t="shared" si="26"/>
        <v>101.13230035756852</v>
      </c>
      <c r="P36" s="70">
        <f t="shared" si="26"/>
        <v>97.52804164204775</v>
      </c>
      <c r="Q36" s="67">
        <f t="shared" si="26"/>
        <v>111.6993060349526</v>
      </c>
      <c r="R36" s="68">
        <f t="shared" si="26"/>
        <v>97.36851723023425</v>
      </c>
      <c r="S36" s="69">
        <f t="shared" si="26"/>
        <v>136.88160557679333</v>
      </c>
      <c r="T36" s="70">
        <f t="shared" si="26"/>
        <v>111.89276071193748</v>
      </c>
      <c r="U36" s="67">
        <f t="shared" si="26"/>
        <v>121.30410342889265</v>
      </c>
      <c r="V36" s="68">
        <f t="shared" si="26"/>
        <v>159.9198327908329</v>
      </c>
      <c r="W36" s="69">
        <f t="shared" si="26"/>
        <v>74.70705460342766</v>
      </c>
      <c r="X36" s="70">
        <f t="shared" si="26"/>
        <v>122.28852460682178</v>
      </c>
      <c r="Y36" s="67">
        <f t="shared" si="26"/>
        <v>121.77121377159821</v>
      </c>
      <c r="Z36" s="68">
        <f t="shared" si="26"/>
        <v>142.06499971025394</v>
      </c>
    </row>
    <row r="37" spans="1:26" ht="18.95" customHeight="1" thickBot="1">
      <c r="A37" s="22"/>
      <c r="B37" s="134"/>
      <c r="C37" s="61"/>
      <c r="D37" s="47" t="s">
        <v>24</v>
      </c>
      <c r="E37" s="71">
        <f t="shared" si="26"/>
        <v>161.5266393442623</v>
      </c>
      <c r="F37" s="72">
        <f t="shared" si="26"/>
        <v>240.66842907589296</v>
      </c>
      <c r="G37" s="73">
        <f t="shared" si="26"/>
        <v>81.81818181818183</v>
      </c>
      <c r="H37" s="74">
        <f t="shared" si="26"/>
        <v>101.48422638703785</v>
      </c>
      <c r="I37" s="71">
        <f t="shared" si="26"/>
        <v>78.84861407249467</v>
      </c>
      <c r="J37" s="72">
        <f t="shared" si="26"/>
        <v>76.33771520622307</v>
      </c>
      <c r="K37" s="73">
        <f t="shared" si="26"/>
        <v>660.6822262118492</v>
      </c>
      <c r="L37" s="74">
        <f t="shared" si="26"/>
        <v>2623.9031412374766</v>
      </c>
      <c r="M37" s="71">
        <f t="shared" si="26"/>
        <v>148.36432843936922</v>
      </c>
      <c r="N37" s="72">
        <f t="shared" si="26"/>
        <v>141.09146256372978</v>
      </c>
      <c r="O37" s="73">
        <f t="shared" si="26"/>
        <v>118.56303418803418</v>
      </c>
      <c r="P37" s="74">
        <f t="shared" si="26"/>
        <v>109.80294881876604</v>
      </c>
      <c r="Q37" s="71">
        <f t="shared" si="26"/>
        <v>93.38437093745486</v>
      </c>
      <c r="R37" s="72">
        <f t="shared" si="26"/>
        <v>85.95169180796805</v>
      </c>
      <c r="S37" s="73">
        <f t="shared" si="26"/>
        <v>112.78296130073619</v>
      </c>
      <c r="T37" s="74">
        <f t="shared" si="26"/>
        <v>125.62317335530322</v>
      </c>
      <c r="U37" s="71">
        <f t="shared" si="26"/>
        <v>61.15925557607614</v>
      </c>
      <c r="V37" s="72">
        <f t="shared" si="26"/>
        <v>40.848800271378124</v>
      </c>
      <c r="W37" s="73">
        <f t="shared" si="26"/>
        <v>36.71153214838437</v>
      </c>
      <c r="X37" s="74">
        <f t="shared" si="26"/>
        <v>96.5572601429664</v>
      </c>
      <c r="Y37" s="71">
        <f t="shared" si="26"/>
        <v>93.79478803287412</v>
      </c>
      <c r="Z37" s="72">
        <f t="shared" si="26"/>
        <v>112.13983812374369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/>
      <c r="F39" s="14">
        <v>119444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26"/>
      <c r="C40" s="22"/>
      <c r="D40" s="86" t="s">
        <v>22</v>
      </c>
      <c r="E40" s="27"/>
      <c r="F40" s="21">
        <v>237249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3227</v>
      </c>
      <c r="F41" s="21">
        <v>476017</v>
      </c>
      <c r="G41" s="27">
        <v>1010</v>
      </c>
      <c r="H41" s="21" t="e">
        <f>+#REF!</f>
        <v>#REF!</v>
      </c>
      <c r="I41" s="27">
        <v>2244</v>
      </c>
      <c r="J41" s="21" t="e">
        <f>+#REF!</f>
        <v>#REF!</v>
      </c>
      <c r="K41" s="27">
        <v>976</v>
      </c>
      <c r="L41" s="21" t="e">
        <f>+#REF!</f>
        <v>#REF!</v>
      </c>
      <c r="M41" s="27">
        <v>12759</v>
      </c>
      <c r="N41" s="21" t="e">
        <f>+#REF!</f>
        <v>#REF!</v>
      </c>
      <c r="O41" s="27">
        <v>3674</v>
      </c>
      <c r="P41" s="21" t="e">
        <f>+#REF!</f>
        <v>#REF!</v>
      </c>
      <c r="Q41" s="27">
        <v>56700</v>
      </c>
      <c r="R41" s="21" t="e">
        <f>+#REF!</f>
        <v>#REF!</v>
      </c>
      <c r="S41" s="25">
        <v>26193</v>
      </c>
      <c r="T41" s="26" t="e">
        <f>+#REF!</f>
        <v>#REF!</v>
      </c>
      <c r="U41" s="27">
        <v>6266</v>
      </c>
      <c r="V41" s="21" t="e">
        <f>+#REF!</f>
        <v>#REF!</v>
      </c>
      <c r="W41" s="27">
        <v>8963</v>
      </c>
      <c r="X41" s="21" t="e">
        <f>+#REF!</f>
        <v>#REF!</v>
      </c>
      <c r="Y41" s="58">
        <v>131723</v>
      </c>
      <c r="Z41" s="59" t="e">
        <f>+#REF!</f>
        <v>#REF!</v>
      </c>
    </row>
    <row r="42" spans="1:26" ht="18.95" customHeight="1" thickBot="1">
      <c r="A42" s="22"/>
      <c r="B42" s="126"/>
      <c r="C42" s="22"/>
      <c r="D42" s="93" t="s">
        <v>44</v>
      </c>
      <c r="E42" s="122">
        <f>+(1256+1668)/(2414+2826)*100</f>
        <v>55.80152671755725</v>
      </c>
      <c r="F42" s="123" t="e">
        <f>+#REF!</f>
        <v>#REF!</v>
      </c>
      <c r="G42" s="122" t="e">
        <f>+#REF!</f>
        <v>#REF!</v>
      </c>
      <c r="H42" s="123" t="e">
        <f>+#REF!</f>
        <v>#REF!</v>
      </c>
      <c r="I42" s="122" t="e">
        <f>+#REF!</f>
        <v>#REF!</v>
      </c>
      <c r="J42" s="123" t="e">
        <f>+#REF!</f>
        <v>#REF!</v>
      </c>
      <c r="K42" s="122" t="e">
        <f>+#REF!</f>
        <v>#REF!</v>
      </c>
      <c r="L42" s="123" t="e">
        <f>+#REF!</f>
        <v>#REF!</v>
      </c>
      <c r="M42" s="122" t="e">
        <f>+#REF!</f>
        <v>#REF!</v>
      </c>
      <c r="N42" s="123" t="e">
        <f>+#REF!</f>
        <v>#REF!</v>
      </c>
      <c r="O42" s="122" t="e">
        <f>+#REF!</f>
        <v>#REF!</v>
      </c>
      <c r="P42" s="123" t="e">
        <f>+#REF!</f>
        <v>#REF!</v>
      </c>
      <c r="Q42" s="122" t="e">
        <f>+#REF!</f>
        <v>#REF!</v>
      </c>
      <c r="R42" s="123" t="e">
        <f>+#REF!</f>
        <v>#REF!</v>
      </c>
      <c r="S42" s="122" t="e">
        <f>+#REF!</f>
        <v>#REF!</v>
      </c>
      <c r="T42" s="123" t="e">
        <f>+#REF!</f>
        <v>#REF!</v>
      </c>
      <c r="U42" s="122" t="e">
        <f>+#REF!</f>
        <v>#REF!</v>
      </c>
      <c r="V42" s="123" t="e">
        <f>+#REF!</f>
        <v>#REF!</v>
      </c>
      <c r="W42" s="122" t="e">
        <f>+#REF!</f>
        <v>#REF!</v>
      </c>
      <c r="X42" s="123" t="e">
        <f>+#REF!</f>
        <v>#REF!</v>
      </c>
      <c r="Y42" s="122" t="e">
        <f>+#REF!</f>
        <v>#REF!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27" ref="E43:Z46">E20-E39</f>
        <v>1734</v>
      </c>
      <c r="F43" s="97">
        <f t="shared" si="27"/>
        <v>119587</v>
      </c>
      <c r="G43" s="94" t="e">
        <f t="shared" si="27"/>
        <v>#REF!</v>
      </c>
      <c r="H43" s="95" t="e">
        <f t="shared" si="27"/>
        <v>#REF!</v>
      </c>
      <c r="I43" s="96" t="e">
        <f t="shared" si="27"/>
        <v>#REF!</v>
      </c>
      <c r="J43" s="97" t="e">
        <f t="shared" si="27"/>
        <v>#REF!</v>
      </c>
      <c r="K43" s="94" t="e">
        <f t="shared" si="27"/>
        <v>#REF!</v>
      </c>
      <c r="L43" s="95" t="e">
        <f t="shared" si="27"/>
        <v>#REF!</v>
      </c>
      <c r="M43" s="96" t="e">
        <f t="shared" si="27"/>
        <v>#REF!</v>
      </c>
      <c r="N43" s="97" t="e">
        <f t="shared" si="27"/>
        <v>#REF!</v>
      </c>
      <c r="O43" s="94" t="e">
        <f t="shared" si="27"/>
        <v>#REF!</v>
      </c>
      <c r="P43" s="95" t="e">
        <f t="shared" si="27"/>
        <v>#REF!</v>
      </c>
      <c r="Q43" s="96" t="e">
        <f t="shared" si="27"/>
        <v>#REF!</v>
      </c>
      <c r="R43" s="97" t="e">
        <f t="shared" si="27"/>
        <v>#REF!</v>
      </c>
      <c r="S43" s="94" t="e">
        <f t="shared" si="27"/>
        <v>#REF!</v>
      </c>
      <c r="T43" s="95" t="e">
        <f t="shared" si="27"/>
        <v>#REF!</v>
      </c>
      <c r="U43" s="96" t="e">
        <f t="shared" si="27"/>
        <v>#REF!</v>
      </c>
      <c r="V43" s="97" t="e">
        <f t="shared" si="27"/>
        <v>#REF!</v>
      </c>
      <c r="W43" s="94" t="e">
        <f t="shared" si="27"/>
        <v>#REF!</v>
      </c>
      <c r="X43" s="95" t="e">
        <f t="shared" si="27"/>
        <v>#REF!</v>
      </c>
      <c r="Y43" s="94" t="e">
        <f t="shared" si="27"/>
        <v>#REF!</v>
      </c>
      <c r="Z43" s="95" t="e">
        <f t="shared" si="27"/>
        <v>#REF!</v>
      </c>
    </row>
    <row r="44" spans="1:26" ht="18.95" customHeight="1">
      <c r="A44" s="22"/>
      <c r="B44" s="126"/>
      <c r="C44" s="22"/>
      <c r="D44" s="86" t="s">
        <v>22</v>
      </c>
      <c r="E44" s="98">
        <f t="shared" si="27"/>
        <v>995</v>
      </c>
      <c r="F44" s="101">
        <f t="shared" si="27"/>
        <v>-145809</v>
      </c>
      <c r="G44" s="98" t="e">
        <f t="shared" si="27"/>
        <v>#REF!</v>
      </c>
      <c r="H44" s="99" t="e">
        <f t="shared" si="27"/>
        <v>#REF!</v>
      </c>
      <c r="I44" s="100" t="e">
        <f t="shared" si="27"/>
        <v>#REF!</v>
      </c>
      <c r="J44" s="101" t="e">
        <f t="shared" si="27"/>
        <v>#REF!</v>
      </c>
      <c r="K44" s="98" t="e">
        <f t="shared" si="27"/>
        <v>#REF!</v>
      </c>
      <c r="L44" s="99" t="e">
        <f t="shared" si="27"/>
        <v>#REF!</v>
      </c>
      <c r="M44" s="100" t="e">
        <f t="shared" si="27"/>
        <v>#REF!</v>
      </c>
      <c r="N44" s="101" t="e">
        <f t="shared" si="27"/>
        <v>#REF!</v>
      </c>
      <c r="O44" s="98" t="e">
        <f t="shared" si="27"/>
        <v>#REF!</v>
      </c>
      <c r="P44" s="99" t="e">
        <f t="shared" si="27"/>
        <v>#REF!</v>
      </c>
      <c r="Q44" s="100" t="e">
        <f t="shared" si="27"/>
        <v>#REF!</v>
      </c>
      <c r="R44" s="101" t="e">
        <f t="shared" si="27"/>
        <v>#REF!</v>
      </c>
      <c r="S44" s="98" t="e">
        <f t="shared" si="27"/>
        <v>#REF!</v>
      </c>
      <c r="T44" s="99" t="e">
        <f t="shared" si="27"/>
        <v>#REF!</v>
      </c>
      <c r="U44" s="100" t="e">
        <f t="shared" si="27"/>
        <v>#REF!</v>
      </c>
      <c r="V44" s="101" t="e">
        <f t="shared" si="27"/>
        <v>#REF!</v>
      </c>
      <c r="W44" s="98" t="e">
        <f t="shared" si="27"/>
        <v>#REF!</v>
      </c>
      <c r="X44" s="99" t="e">
        <f t="shared" si="27"/>
        <v>#REF!</v>
      </c>
      <c r="Y44" s="98" t="e">
        <f t="shared" si="27"/>
        <v>#REF!</v>
      </c>
      <c r="Z44" s="99" t="e">
        <f t="shared" si="27"/>
        <v>#REF!</v>
      </c>
    </row>
    <row r="45" spans="1:26" ht="18.95" customHeight="1">
      <c r="A45" s="22"/>
      <c r="B45" s="126"/>
      <c r="C45" s="22"/>
      <c r="D45" s="86" t="s">
        <v>24</v>
      </c>
      <c r="E45" s="98">
        <f t="shared" si="27"/>
        <v>-74</v>
      </c>
      <c r="F45" s="101">
        <f t="shared" si="27"/>
        <v>147591</v>
      </c>
      <c r="G45" s="98">
        <f t="shared" si="27"/>
        <v>169</v>
      </c>
      <c r="H45" s="99" t="e">
        <f t="shared" si="27"/>
        <v>#REF!</v>
      </c>
      <c r="I45" s="100">
        <f t="shared" si="27"/>
        <v>-395</v>
      </c>
      <c r="J45" s="101" t="e">
        <f t="shared" si="27"/>
        <v>#REF!</v>
      </c>
      <c r="K45" s="98">
        <f t="shared" si="27"/>
        <v>2704</v>
      </c>
      <c r="L45" s="99" t="e">
        <f t="shared" si="27"/>
        <v>#REF!</v>
      </c>
      <c r="M45" s="100">
        <f t="shared" si="27"/>
        <v>883.1000000000004</v>
      </c>
      <c r="N45" s="101" t="e">
        <f t="shared" si="27"/>
        <v>#REF!</v>
      </c>
      <c r="O45" s="98">
        <f t="shared" si="27"/>
        <v>765</v>
      </c>
      <c r="P45" s="99" t="e">
        <f t="shared" si="27"/>
        <v>#REF!</v>
      </c>
      <c r="Q45" s="100">
        <f t="shared" si="27"/>
        <v>1485</v>
      </c>
      <c r="R45" s="101" t="e">
        <f t="shared" si="27"/>
        <v>#REF!</v>
      </c>
      <c r="S45" s="98">
        <f t="shared" si="27"/>
        <v>2455</v>
      </c>
      <c r="T45" s="99" t="e">
        <f t="shared" si="27"/>
        <v>#REF!</v>
      </c>
      <c r="U45" s="100">
        <f t="shared" si="27"/>
        <v>-1961</v>
      </c>
      <c r="V45" s="101" t="e">
        <f t="shared" si="27"/>
        <v>#REF!</v>
      </c>
      <c r="W45" s="98">
        <f t="shared" si="27"/>
        <v>-1135</v>
      </c>
      <c r="X45" s="99" t="e">
        <f t="shared" si="27"/>
        <v>#REF!</v>
      </c>
      <c r="Y45" s="98">
        <f t="shared" si="27"/>
        <v>-4814.899999999994</v>
      </c>
      <c r="Z45" s="99" t="e">
        <f t="shared" si="27"/>
        <v>#REF!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-13.027232046710857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27"/>
        <v>#REF!</v>
      </c>
      <c r="P46" s="123"/>
      <c r="Q46" s="122" t="e">
        <f t="shared" si="27"/>
        <v>#REF!</v>
      </c>
      <c r="R46" s="123"/>
      <c r="S46" s="122" t="e">
        <f t="shared" si="27"/>
        <v>#REF!</v>
      </c>
      <c r="T46" s="123"/>
      <c r="U46" s="122" t="e">
        <f t="shared" si="27"/>
        <v>#REF!</v>
      </c>
      <c r="V46" s="123"/>
      <c r="W46" s="122" t="e">
        <f t="shared" si="27"/>
        <v>#REF!</v>
      </c>
      <c r="X46" s="123"/>
      <c r="Y46" s="122" t="e">
        <f t="shared" si="27"/>
        <v>#REF!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 t="e">
        <f aca="true" t="shared" si="28" ref="E47:Z49">E20/E39*100</f>
        <v>#DIV/0!</v>
      </c>
      <c r="F47" s="76">
        <f t="shared" si="28"/>
        <v>200.11972137570746</v>
      </c>
      <c r="G47" s="75" t="e">
        <f t="shared" si="28"/>
        <v>#REF!</v>
      </c>
      <c r="H47" s="77" t="e">
        <f t="shared" si="28"/>
        <v>#REF!</v>
      </c>
      <c r="I47" s="78" t="e">
        <f t="shared" si="28"/>
        <v>#REF!</v>
      </c>
      <c r="J47" s="76" t="e">
        <f t="shared" si="28"/>
        <v>#REF!</v>
      </c>
      <c r="K47" s="75" t="e">
        <f t="shared" si="28"/>
        <v>#REF!</v>
      </c>
      <c r="L47" s="77" t="e">
        <f t="shared" si="28"/>
        <v>#REF!</v>
      </c>
      <c r="M47" s="78" t="e">
        <f t="shared" si="28"/>
        <v>#REF!</v>
      </c>
      <c r="N47" s="76" t="e">
        <f t="shared" si="28"/>
        <v>#REF!</v>
      </c>
      <c r="O47" s="75" t="e">
        <f t="shared" si="28"/>
        <v>#REF!</v>
      </c>
      <c r="P47" s="77" t="e">
        <f t="shared" si="28"/>
        <v>#REF!</v>
      </c>
      <c r="Q47" s="78" t="e">
        <f t="shared" si="28"/>
        <v>#REF!</v>
      </c>
      <c r="R47" s="76" t="e">
        <f t="shared" si="28"/>
        <v>#REF!</v>
      </c>
      <c r="S47" s="75" t="e">
        <f t="shared" si="28"/>
        <v>#REF!</v>
      </c>
      <c r="T47" s="77" t="e">
        <f t="shared" si="28"/>
        <v>#REF!</v>
      </c>
      <c r="U47" s="78" t="e">
        <f t="shared" si="28"/>
        <v>#REF!</v>
      </c>
      <c r="V47" s="76" t="e">
        <f t="shared" si="28"/>
        <v>#REF!</v>
      </c>
      <c r="W47" s="75" t="e">
        <f t="shared" si="28"/>
        <v>#REF!</v>
      </c>
      <c r="X47" s="77" t="e">
        <f t="shared" si="28"/>
        <v>#REF!</v>
      </c>
      <c r="Y47" s="75" t="e">
        <f t="shared" si="28"/>
        <v>#REF!</v>
      </c>
      <c r="Z47" s="77" t="e">
        <f t="shared" si="28"/>
        <v>#REF!</v>
      </c>
    </row>
    <row r="48" spans="1:26" ht="18.95" customHeight="1">
      <c r="A48" s="22"/>
      <c r="B48" s="126"/>
      <c r="C48" s="22"/>
      <c r="D48" s="57" t="s">
        <v>22</v>
      </c>
      <c r="E48" s="67" t="e">
        <f t="shared" si="28"/>
        <v>#DIV/0!</v>
      </c>
      <c r="F48" s="70">
        <f t="shared" si="28"/>
        <v>38.54178521300406</v>
      </c>
      <c r="G48" s="67" t="e">
        <f t="shared" si="28"/>
        <v>#REF!</v>
      </c>
      <c r="H48" s="68" t="e">
        <f t="shared" si="28"/>
        <v>#REF!</v>
      </c>
      <c r="I48" s="69" t="e">
        <f t="shared" si="28"/>
        <v>#REF!</v>
      </c>
      <c r="J48" s="70" t="e">
        <f t="shared" si="28"/>
        <v>#REF!</v>
      </c>
      <c r="K48" s="67" t="e">
        <f t="shared" si="28"/>
        <v>#REF!</v>
      </c>
      <c r="L48" s="68" t="e">
        <f t="shared" si="28"/>
        <v>#REF!</v>
      </c>
      <c r="M48" s="69" t="e">
        <f t="shared" si="28"/>
        <v>#REF!</v>
      </c>
      <c r="N48" s="70" t="e">
        <f t="shared" si="28"/>
        <v>#REF!</v>
      </c>
      <c r="O48" s="67" t="e">
        <f t="shared" si="28"/>
        <v>#REF!</v>
      </c>
      <c r="P48" s="68" t="e">
        <f t="shared" si="28"/>
        <v>#REF!</v>
      </c>
      <c r="Q48" s="69" t="e">
        <f t="shared" si="28"/>
        <v>#REF!</v>
      </c>
      <c r="R48" s="70" t="e">
        <f t="shared" si="28"/>
        <v>#REF!</v>
      </c>
      <c r="S48" s="67" t="e">
        <f t="shared" si="28"/>
        <v>#REF!</v>
      </c>
      <c r="T48" s="68" t="e">
        <f t="shared" si="28"/>
        <v>#REF!</v>
      </c>
      <c r="U48" s="69" t="e">
        <f t="shared" si="28"/>
        <v>#REF!</v>
      </c>
      <c r="V48" s="70" t="e">
        <f t="shared" si="28"/>
        <v>#REF!</v>
      </c>
      <c r="W48" s="67" t="e">
        <f t="shared" si="28"/>
        <v>#REF!</v>
      </c>
      <c r="X48" s="68" t="e">
        <f t="shared" si="28"/>
        <v>#REF!</v>
      </c>
      <c r="Y48" s="67" t="e">
        <f t="shared" si="28"/>
        <v>#REF!</v>
      </c>
      <c r="Z48" s="68" t="e">
        <f t="shared" si="28"/>
        <v>#REF!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28"/>
        <v>97.70684846606756</v>
      </c>
      <c r="F49" s="74">
        <f t="shared" si="28"/>
        <v>131.00540526913954</v>
      </c>
      <c r="G49" s="71">
        <f t="shared" si="28"/>
        <v>116.73267326732673</v>
      </c>
      <c r="H49" s="72" t="e">
        <f t="shared" si="28"/>
        <v>#REF!</v>
      </c>
      <c r="I49" s="73">
        <f t="shared" si="28"/>
        <v>82.39750445632798</v>
      </c>
      <c r="J49" s="74" t="e">
        <f t="shared" si="28"/>
        <v>#REF!</v>
      </c>
      <c r="K49" s="71">
        <f t="shared" si="28"/>
        <v>377.0491803278689</v>
      </c>
      <c r="L49" s="72" t="e">
        <f t="shared" si="28"/>
        <v>#REF!</v>
      </c>
      <c r="M49" s="73">
        <f t="shared" si="28"/>
        <v>106.92138882357551</v>
      </c>
      <c r="N49" s="74" t="e">
        <f t="shared" si="28"/>
        <v>#REF!</v>
      </c>
      <c r="O49" s="71">
        <f t="shared" si="28"/>
        <v>120.8219923788786</v>
      </c>
      <c r="P49" s="72" t="e">
        <f t="shared" si="28"/>
        <v>#REF!</v>
      </c>
      <c r="Q49" s="73">
        <f t="shared" si="28"/>
        <v>102.6190476190476</v>
      </c>
      <c r="R49" s="74" t="e">
        <f t="shared" si="28"/>
        <v>#REF!</v>
      </c>
      <c r="S49" s="71">
        <f t="shared" si="28"/>
        <v>109.37273317298515</v>
      </c>
      <c r="T49" s="72" t="e">
        <f t="shared" si="28"/>
        <v>#REF!</v>
      </c>
      <c r="U49" s="73">
        <f t="shared" si="28"/>
        <v>68.70411745930419</v>
      </c>
      <c r="V49" s="74" t="e">
        <f t="shared" si="28"/>
        <v>#REF!</v>
      </c>
      <c r="W49" s="71">
        <f t="shared" si="28"/>
        <v>87.33682918665625</v>
      </c>
      <c r="X49" s="72" t="e">
        <f t="shared" si="28"/>
        <v>#REF!</v>
      </c>
      <c r="Y49" s="71">
        <f t="shared" si="28"/>
        <v>96.34467784669344</v>
      </c>
      <c r="Z49" s="72" t="e">
        <f t="shared" si="28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2022-12-23T08:12:02Z</dcterms:modified>
  <cp:category/>
  <cp:version/>
  <cp:contentType/>
  <cp:contentStatus/>
</cp:coreProperties>
</file>