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24226"/>
  <bookViews>
    <workbookView xWindow="65416" yWindow="65416" windowWidth="29040" windowHeight="15720" activeTab="0"/>
  </bookViews>
  <sheets>
    <sheet name="10品目別管理表 (令和4年12月)" sheetId="24" r:id="rId1"/>
    <sheet name="(令和4年11月)" sheetId="22" r:id="rId2"/>
    <sheet name="(令和4年10月)" sheetId="23" r:id="rId3"/>
    <sheet name="(令和4年9月)" sheetId="21" r:id="rId4"/>
    <sheet name="(令和4年8月)" sheetId="20" r:id="rId5"/>
    <sheet name="(令和4年7月)" sheetId="19" r:id="rId6"/>
    <sheet name="(令和4年6月) " sheetId="17" r:id="rId7"/>
    <sheet name="(令和4年5月) " sheetId="9" r:id="rId8"/>
    <sheet name="(令和4年4月) " sheetId="6" r:id="rId9"/>
    <sheet name="(令和4年3月) " sheetId="18" r:id="rId10"/>
  </sheets>
  <definedNames>
    <definedName name="_xlnm.Print_Area" localSheetId="2">'(令和4年10月)'!$A$1:$Z$49</definedName>
    <definedName name="_xlnm.Print_Area" localSheetId="1">'(令和4年11月)'!$A$1:$Z$49</definedName>
    <definedName name="_xlnm.Print_Area" localSheetId="9">'(令和4年3月) '!$A$1:$Z$49</definedName>
    <definedName name="_xlnm.Print_Area" localSheetId="8">'(令和4年4月) '!$A$1:$Z$49</definedName>
    <definedName name="_xlnm.Print_Area" localSheetId="7">'(令和4年5月) '!$A$1:$Z$49</definedName>
    <definedName name="_xlnm.Print_Area" localSheetId="6">'(令和4年6月) '!$A$1:$Z$49</definedName>
    <definedName name="_xlnm.Print_Area" localSheetId="5">'(令和4年7月)'!$A$1:$Z$49</definedName>
    <definedName name="_xlnm.Print_Area" localSheetId="4">'(令和4年8月)'!$A$1:$Z$49</definedName>
    <definedName name="_xlnm.Print_Area" localSheetId="3">'(令和4年9月)'!$A$1:$Z$49</definedName>
    <definedName name="_xlnm.Print_Area" localSheetId="0">'10品目別管理表 (令和4年12月)'!$A$1:$Z$49</definedName>
  </definedNames>
  <calcPr calcId="191029"/>
</workbook>
</file>

<file path=xl/sharedStrings.xml><?xml version="1.0" encoding="utf-8"?>
<sst xmlns="http://schemas.openxmlformats.org/spreadsheetml/2006/main" count="1280" uniqueCount="73">
  <si>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</si>
  <si>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</si>
  <si>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</si>
  <si>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</si>
  <si>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</si>
  <si>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</si>
  <si>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</si>
  <si>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</si>
  <si>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</si>
  <si>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</si>
  <si>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</si>
  <si>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</si>
  <si>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</si>
  <si>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</si>
  <si>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</si>
  <si>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</si>
  <si>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</si>
  <si>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</si>
  <si>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</si>
  <si>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</si>
  <si>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</si>
  <si>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</si>
  <si>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</si>
  <si>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</si>
  <si>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</si>
  <si>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</si>
  <si>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</si>
  <si>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</si>
  <si>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</si>
  <si>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</si>
  <si>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</si>
  <si>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</si>
  <si>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</si>
  <si>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</si>
  <si>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</si>
  <si>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</si>
  <si>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</si>
  <si>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</si>
  <si>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</si>
  <si>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</si>
  <si>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</si>
  <si>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</si>
  <si>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</si>
  <si>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</si>
  <si>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</si>
  <si>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</si>
  <si>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</si>
  <si>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</si>
  <si>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</si>
  <si>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</si>
  <si>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</si>
  <si>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</si>
  <si>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</si>
  <si>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</si>
  <si>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</si>
  <si>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</si>
  <si>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</si>
  <si>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</si>
  <si>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</si>
  <si>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</si>
  <si>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</si>
  <si>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</si>
  <si>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</si>
  <si>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</si>
  <si>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</si>
  <si>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</si>
  <si>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</si>
  <si>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</si>
  <si>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</si>
  <si>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</si>
  <si>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</si>
  <si>
    <t>令和4年11月</t>
  </si>
  <si>
    <t>令和4年12月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</si>
</sst>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2" fillId="0" borderId="55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6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5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7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2" fillId="0" borderId="60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1" xfId="22" applyNumberFormat="1" applyFont="1" applyBorder="1">
      <alignment/>
      <protection/>
    </xf>
    <xf numFmtId="0" fontId="2" fillId="0" borderId="61" xfId="22" applyBorder="1">
      <alignment/>
      <protection/>
    </xf>
    <xf numFmtId="0" fontId="5" fillId="0" borderId="61" xfId="22" applyFont="1" applyBorder="1">
      <alignment/>
      <protection/>
    </xf>
    <xf numFmtId="0" fontId="6" fillId="0" borderId="61" xfId="22" applyFont="1" applyBorder="1">
      <alignment/>
      <protection/>
    </xf>
    <xf numFmtId="0" fontId="7" fillId="0" borderId="6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4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72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9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7"/>
      <c r="D6" s="85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80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81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9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80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8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81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9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80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9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8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82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56.46028162958186</v>
      </c>
      <c r="F23" s="141"/>
      <c r="G23" s="140">
        <f>(G20+G21)/(G22+G41)*100</f>
        <v>92.88152107865314</v>
      </c>
      <c r="H23" s="141"/>
      <c r="I23" s="140">
        <f>(I20+I21)/(I22+I41)*100</f>
        <v>57.40254281811495</v>
      </c>
      <c r="J23" s="141"/>
      <c r="K23" s="140">
        <f>(K20+K21)/(K22+K41)*100</f>
        <v>27.11514713412247</v>
      </c>
      <c r="L23" s="141"/>
      <c r="M23" s="140">
        <f>(M20+M21)/(M22+M41)*100</f>
        <v>54.74309881280206</v>
      </c>
      <c r="N23" s="141"/>
      <c r="O23" s="140">
        <f>(O20+O21)/(O22+O41)*100</f>
        <v>86.27028040889056</v>
      </c>
      <c r="P23" s="141"/>
      <c r="Q23" s="140">
        <f>(Q20+Q21)/(Q22+Q41)*100</f>
        <v>42.03313494733394</v>
      </c>
      <c r="R23" s="141"/>
      <c r="S23" s="140">
        <f>(S20+S21)/(S22+S41)*100</f>
        <v>202.9165055724588</v>
      </c>
      <c r="T23" s="141"/>
      <c r="U23" s="140">
        <f>(U20+U21)/(U22+U41)*100</f>
        <v>86.02602742926567</v>
      </c>
      <c r="V23" s="141"/>
      <c r="W23" s="140">
        <f>(W20+W21)/(W22+W41)*100</f>
        <v>82.10004074961455</v>
      </c>
      <c r="X23" s="141"/>
      <c r="Y23" s="140">
        <f>(Y20+Y21)/(Y22+Y41)*100</f>
        <v>83.36832584540768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221184.90485581793</v>
      </c>
      <c r="F24" s="143"/>
      <c r="G24" s="136">
        <f>H22/G22*1000</f>
        <v>433512.07207387924</v>
      </c>
      <c r="H24" s="137"/>
      <c r="I24" s="138">
        <f>J22/I22*1000</f>
        <v>1019992.5527335344</v>
      </c>
      <c r="J24" s="139"/>
      <c r="K24" s="136">
        <f>L22/K22*1000</f>
        <v>490298.7938980487</v>
      </c>
      <c r="L24" s="137"/>
      <c r="M24" s="138">
        <f>N22/M22*1000</f>
        <v>205987.0410918035</v>
      </c>
      <c r="N24" s="139"/>
      <c r="O24" s="136">
        <f>P22/O22*1000</f>
        <v>280782.65622153395</v>
      </c>
      <c r="P24" s="137"/>
      <c r="Q24" s="138">
        <f>R22/Q22*1000</f>
        <v>176287.16330584636</v>
      </c>
      <c r="R24" s="139"/>
      <c r="S24" s="136">
        <f>T22/S22*1000</f>
        <v>87001.44008229041</v>
      </c>
      <c r="T24" s="137"/>
      <c r="U24" s="138">
        <f>V22/U22*1000</f>
        <v>254761.8015936063</v>
      </c>
      <c r="V24" s="139"/>
      <c r="W24" s="136">
        <f>X22/W22*1000</f>
        <v>265363.6991674828</v>
      </c>
      <c r="X24" s="137"/>
      <c r="Y24" s="138">
        <f>Z22/Y22*1000</f>
        <v>219525.34209289693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1306</v>
      </c>
      <c r="F27" s="103">
        <v>120865</v>
      </c>
      <c r="G27" s="118">
        <v>904</v>
      </c>
      <c r="H27" s="104">
        <v>290067</v>
      </c>
      <c r="I27" s="102">
        <v>3729</v>
      </c>
      <c r="J27" s="103">
        <v>8294406</v>
      </c>
      <c r="K27" s="106">
        <v>1568</v>
      </c>
      <c r="L27" s="104">
        <v>2905510</v>
      </c>
      <c r="M27" s="102">
        <v>10139</v>
      </c>
      <c r="N27" s="103">
        <v>1546214</v>
      </c>
      <c r="O27" s="106">
        <v>5348</v>
      </c>
      <c r="P27" s="104">
        <v>1842842</v>
      </c>
      <c r="Q27" s="102">
        <v>27304</v>
      </c>
      <c r="R27" s="103">
        <v>5363036</v>
      </c>
      <c r="S27" s="106">
        <v>57626</v>
      </c>
      <c r="T27" s="104">
        <v>12173400</v>
      </c>
      <c r="U27" s="102">
        <v>3116</v>
      </c>
      <c r="V27" s="103">
        <v>1002930</v>
      </c>
      <c r="W27" s="102">
        <v>8767</v>
      </c>
      <c r="X27" s="104">
        <v>1684490</v>
      </c>
      <c r="Y27" s="114">
        <v>119807</v>
      </c>
      <c r="Z27" s="115">
        <v>35223760</v>
      </c>
    </row>
    <row r="28" spans="1:26" ht="18.95" customHeight="1">
      <c r="A28" s="22"/>
      <c r="B28" s="134"/>
      <c r="C28" s="7"/>
      <c r="D28" s="57" t="s">
        <v>22</v>
      </c>
      <c r="E28" s="110">
        <v>1661</v>
      </c>
      <c r="F28" s="111">
        <v>242899</v>
      </c>
      <c r="G28" s="108">
        <v>849</v>
      </c>
      <c r="H28" s="109">
        <v>264530</v>
      </c>
      <c r="I28" s="110">
        <v>3391</v>
      </c>
      <c r="J28" s="111">
        <v>7209005</v>
      </c>
      <c r="K28" s="112">
        <v>1188</v>
      </c>
      <c r="L28" s="109">
        <v>2466190</v>
      </c>
      <c r="M28" s="110">
        <v>10897</v>
      </c>
      <c r="N28" s="111">
        <v>1918432</v>
      </c>
      <c r="O28" s="112">
        <v>5505</v>
      </c>
      <c r="P28" s="109">
        <v>1880481</v>
      </c>
      <c r="Q28" s="110">
        <v>27877</v>
      </c>
      <c r="R28" s="111">
        <v>5623875</v>
      </c>
      <c r="S28" s="112">
        <v>57943</v>
      </c>
      <c r="T28" s="109">
        <v>12208129</v>
      </c>
      <c r="U28" s="110">
        <v>3460</v>
      </c>
      <c r="V28" s="111">
        <v>1070437</v>
      </c>
      <c r="W28" s="110">
        <v>8708</v>
      </c>
      <c r="X28" s="109">
        <v>1656107</v>
      </c>
      <c r="Y28" s="113">
        <v>121479</v>
      </c>
      <c r="Z28" s="107">
        <v>34540085</v>
      </c>
    </row>
    <row r="29" spans="1:26" ht="18.95" customHeight="1" thickBot="1">
      <c r="A29" s="22"/>
      <c r="B29" s="134"/>
      <c r="C29" s="7"/>
      <c r="D29" s="57" t="s">
        <v>24</v>
      </c>
      <c r="E29" s="113">
        <v>3261</v>
      </c>
      <c r="F29" s="107">
        <v>706705</v>
      </c>
      <c r="G29" s="119">
        <v>996</v>
      </c>
      <c r="H29" s="117">
        <v>441318</v>
      </c>
      <c r="I29" s="113">
        <v>2329</v>
      </c>
      <c r="J29" s="107">
        <v>2134009</v>
      </c>
      <c r="K29" s="116">
        <v>2798</v>
      </c>
      <c r="L29" s="117">
        <v>3200841</v>
      </c>
      <c r="M29" s="113">
        <v>16830</v>
      </c>
      <c r="N29" s="107">
        <v>2772174</v>
      </c>
      <c r="O29" s="116">
        <v>4514</v>
      </c>
      <c r="P29" s="117">
        <v>1222256</v>
      </c>
      <c r="Q29" s="113">
        <v>58050</v>
      </c>
      <c r="R29" s="107">
        <v>9995731</v>
      </c>
      <c r="S29" s="116">
        <v>32105</v>
      </c>
      <c r="T29" s="117">
        <v>2714491</v>
      </c>
      <c r="U29" s="113">
        <v>2978</v>
      </c>
      <c r="V29" s="107">
        <v>548029</v>
      </c>
      <c r="W29" s="113">
        <v>8845</v>
      </c>
      <c r="X29" s="117">
        <v>1952007</v>
      </c>
      <c r="Y29" s="113">
        <v>132706</v>
      </c>
      <c r="Z29" s="107">
        <v>25687561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-240</v>
      </c>
      <c r="F31" s="95">
        <f aca="true" t="shared" si="5" ref="F31:Z33">F20-F27</f>
        <v>-28584</v>
      </c>
      <c r="G31" s="96">
        <f t="shared" si="5"/>
        <v>584.8800000000001</v>
      </c>
      <c r="H31" s="97">
        <f t="shared" si="5"/>
        <v>283872</v>
      </c>
      <c r="I31" s="94">
        <f t="shared" si="5"/>
        <v>-1110</v>
      </c>
      <c r="J31" s="95">
        <f t="shared" si="5"/>
        <v>-3756698.0999999996</v>
      </c>
      <c r="K31" s="96">
        <f t="shared" si="5"/>
        <v>731</v>
      </c>
      <c r="L31" s="97">
        <f t="shared" si="5"/>
        <v>2439376</v>
      </c>
      <c r="M31" s="94">
        <f t="shared" si="5"/>
        <v>773.0480000000007</v>
      </c>
      <c r="N31" s="95">
        <f t="shared" si="5"/>
        <v>628024</v>
      </c>
      <c r="O31" s="96">
        <f t="shared" si="5"/>
        <v>-591</v>
      </c>
      <c r="P31" s="97">
        <f t="shared" si="5"/>
        <v>-202398</v>
      </c>
      <c r="Q31" s="94">
        <f t="shared" si="5"/>
        <v>-435</v>
      </c>
      <c r="R31" s="95">
        <f t="shared" si="5"/>
        <v>-502580</v>
      </c>
      <c r="S31" s="96">
        <f t="shared" si="5"/>
        <v>2151</v>
      </c>
      <c r="T31" s="97">
        <f t="shared" si="5"/>
        <v>-2498538</v>
      </c>
      <c r="U31" s="94">
        <f t="shared" si="5"/>
        <v>440</v>
      </c>
      <c r="V31" s="95">
        <f t="shared" si="5"/>
        <v>90867</v>
      </c>
      <c r="W31" s="96">
        <f t="shared" si="5"/>
        <v>-2614.7740000000003</v>
      </c>
      <c r="X31" s="97">
        <f t="shared" si="5"/>
        <v>-444095</v>
      </c>
      <c r="Y31" s="94">
        <f t="shared" si="5"/>
        <v>-310.846000000005</v>
      </c>
      <c r="Z31" s="95">
        <f t="shared" si="5"/>
        <v>-3990754.1000000015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-626</v>
      </c>
      <c r="F32" s="99">
        <f t="shared" si="6"/>
        <v>-138973</v>
      </c>
      <c r="G32" s="100">
        <f t="shared" si="6"/>
        <v>437.99199999999996</v>
      </c>
      <c r="H32" s="101">
        <f t="shared" si="6"/>
        <v>217099</v>
      </c>
      <c r="I32" s="98">
        <f t="shared" si="6"/>
        <v>-547</v>
      </c>
      <c r="J32" s="99">
        <f t="shared" si="6"/>
        <v>-2241985.7</v>
      </c>
      <c r="K32" s="100">
        <f t="shared" si="6"/>
        <v>114</v>
      </c>
      <c r="L32" s="101">
        <f t="shared" si="6"/>
        <v>484289</v>
      </c>
      <c r="M32" s="98">
        <f t="shared" si="6"/>
        <v>-3057.844</v>
      </c>
      <c r="N32" s="99">
        <f t="shared" si="6"/>
        <v>-307817</v>
      </c>
      <c r="O32" s="100">
        <f t="shared" si="6"/>
        <v>-1063</v>
      </c>
      <c r="P32" s="101">
        <f t="shared" si="6"/>
        <v>-362414</v>
      </c>
      <c r="Q32" s="98">
        <f t="shared" si="6"/>
        <v>-2893</v>
      </c>
      <c r="R32" s="99">
        <f t="shared" si="6"/>
        <v>-1007425.2000000002</v>
      </c>
      <c r="S32" s="100">
        <f t="shared" si="6"/>
        <v>2993</v>
      </c>
      <c r="T32" s="101">
        <f t="shared" si="6"/>
        <v>-2388905</v>
      </c>
      <c r="U32" s="98">
        <f t="shared" si="5"/>
        <v>348</v>
      </c>
      <c r="V32" s="99">
        <f t="shared" si="5"/>
        <v>263678</v>
      </c>
      <c r="W32" s="100">
        <f t="shared" si="5"/>
        <v>-1969.8940000000002</v>
      </c>
      <c r="X32" s="101">
        <f t="shared" si="5"/>
        <v>-279672</v>
      </c>
      <c r="Y32" s="98">
        <f t="shared" si="5"/>
        <v>-6263.745999999999</v>
      </c>
      <c r="Z32" s="99">
        <f t="shared" si="5"/>
        <v>-5762125.8999999985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-1384.9</v>
      </c>
      <c r="F33" s="99">
        <f t="shared" si="5"/>
        <v>-291740</v>
      </c>
      <c r="G33" s="100">
        <f t="shared" si="5"/>
        <v>599.252</v>
      </c>
      <c r="H33" s="101">
        <f t="shared" si="5"/>
        <v>250243</v>
      </c>
      <c r="I33" s="98">
        <f t="shared" si="5"/>
        <v>2317</v>
      </c>
      <c r="J33" s="99">
        <f t="shared" si="5"/>
        <v>2604876.4000000004</v>
      </c>
      <c r="K33" s="100">
        <f t="shared" si="5"/>
        <v>4340.7</v>
      </c>
      <c r="L33" s="101">
        <f t="shared" si="5"/>
        <v>299255</v>
      </c>
      <c r="M33" s="98">
        <f t="shared" si="5"/>
        <v>1832.992000000002</v>
      </c>
      <c r="N33" s="99">
        <f t="shared" si="5"/>
        <v>1072160.5</v>
      </c>
      <c r="O33" s="100">
        <f t="shared" si="5"/>
        <v>975</v>
      </c>
      <c r="P33" s="101">
        <f t="shared" si="5"/>
        <v>318960</v>
      </c>
      <c r="Q33" s="98">
        <f t="shared" si="5"/>
        <v>4573.600000000006</v>
      </c>
      <c r="R33" s="99">
        <f t="shared" si="5"/>
        <v>1044005.8000000007</v>
      </c>
      <c r="S33" s="100">
        <f t="shared" si="5"/>
        <v>-2940</v>
      </c>
      <c r="T33" s="101">
        <f t="shared" si="5"/>
        <v>-177094</v>
      </c>
      <c r="U33" s="98">
        <f t="shared" si="5"/>
        <v>1176.1000000000004</v>
      </c>
      <c r="V33" s="99">
        <f t="shared" si="5"/>
        <v>510277</v>
      </c>
      <c r="W33" s="100">
        <f t="shared" si="5"/>
        <v>-1287.5590000000002</v>
      </c>
      <c r="X33" s="101">
        <f t="shared" si="5"/>
        <v>53463.5</v>
      </c>
      <c r="Y33" s="98">
        <f t="shared" si="5"/>
        <v>10202.184999999998</v>
      </c>
      <c r="Z33" s="99">
        <f t="shared" si="5"/>
        <v>5684407.199999999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-1.9397183704181415</v>
      </c>
      <c r="F34" s="123"/>
      <c r="G34" s="128">
        <f aca="true" t="shared" si="7" ref="G34">+G23-G30</f>
        <v>12.58152107865314</v>
      </c>
      <c r="H34" s="129"/>
      <c r="I34" s="124">
        <f aca="true" t="shared" si="8" ref="I34">+I23-I30</f>
        <v>-100.09745718188505</v>
      </c>
      <c r="J34" s="123"/>
      <c r="K34" s="128">
        <f aca="true" t="shared" si="9" ref="K34">+K23-K30</f>
        <v>-42.384852865877534</v>
      </c>
      <c r="L34" s="129"/>
      <c r="M34" s="124">
        <f aca="true" t="shared" si="10" ref="M34">+M23-M30</f>
        <v>8.343098812802062</v>
      </c>
      <c r="N34" s="123"/>
      <c r="O34" s="128">
        <f aca="true" t="shared" si="11" ref="O34">+O23-O30</f>
        <v>-24.52971959110944</v>
      </c>
      <c r="P34" s="129"/>
      <c r="Q34" s="124">
        <f aca="true" t="shared" si="12" ref="Q34">+Q23-Q30</f>
        <v>-10.266865052666056</v>
      </c>
      <c r="R34" s="123"/>
      <c r="S34" s="128">
        <f aca="true" t="shared" si="13" ref="S34">+S23-S30</f>
        <v>52.51650557245878</v>
      </c>
      <c r="T34" s="129"/>
      <c r="U34" s="124">
        <f aca="true" t="shared" si="14" ref="U34">+U23-U30</f>
        <v>25.326027429265665</v>
      </c>
      <c r="V34" s="123"/>
      <c r="W34" s="128">
        <f aca="true" t="shared" si="15" ref="W34">+W23-W30</f>
        <v>-1.6999592503854473</v>
      </c>
      <c r="X34" s="129"/>
      <c r="Y34" s="124">
        <f aca="true" t="shared" si="16" ref="Y34">+Y23-Y30</f>
        <v>1.868325845407682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81.62327718223582</v>
      </c>
      <c r="F35" s="64">
        <f t="shared" si="17"/>
        <v>76.35047366896951</v>
      </c>
      <c r="G35" s="65">
        <f t="shared" si="17"/>
        <v>164.69911504424778</v>
      </c>
      <c r="H35" s="66">
        <f t="shared" si="17"/>
        <v>197.86428652690586</v>
      </c>
      <c r="I35" s="63">
        <f t="shared" si="17"/>
        <v>70.23330651649235</v>
      </c>
      <c r="J35" s="64">
        <f t="shared" si="17"/>
        <v>54.70805142646743</v>
      </c>
      <c r="K35" s="65">
        <f t="shared" si="17"/>
        <v>146.61989795918367</v>
      </c>
      <c r="L35" s="66">
        <f t="shared" si="17"/>
        <v>183.95689569129</v>
      </c>
      <c r="M35" s="63">
        <f t="shared" si="17"/>
        <v>107.6244994575402</v>
      </c>
      <c r="N35" s="64">
        <f t="shared" si="17"/>
        <v>140.61688744248855</v>
      </c>
      <c r="O35" s="65">
        <f t="shared" si="17"/>
        <v>88.94913986537023</v>
      </c>
      <c r="P35" s="66">
        <f t="shared" si="17"/>
        <v>89.01707254338679</v>
      </c>
      <c r="Q35" s="63">
        <f t="shared" si="17"/>
        <v>98.40682683855844</v>
      </c>
      <c r="R35" s="64">
        <f t="shared" si="17"/>
        <v>90.62881546944679</v>
      </c>
      <c r="S35" s="65">
        <f t="shared" si="17"/>
        <v>103.73269010516086</v>
      </c>
      <c r="T35" s="66">
        <f t="shared" si="17"/>
        <v>79.47543003598008</v>
      </c>
      <c r="U35" s="63">
        <f t="shared" si="17"/>
        <v>114.1206675224647</v>
      </c>
      <c r="V35" s="64">
        <f t="shared" si="17"/>
        <v>109.06015374951392</v>
      </c>
      <c r="W35" s="65">
        <f t="shared" si="17"/>
        <v>70.17481464583095</v>
      </c>
      <c r="X35" s="66">
        <f t="shared" si="17"/>
        <v>73.63623411240198</v>
      </c>
      <c r="Y35" s="63">
        <f t="shared" si="17"/>
        <v>99.74054437553733</v>
      </c>
      <c r="Z35" s="64">
        <f t="shared" si="17"/>
        <v>88.67027796010419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62.311860325105364</v>
      </c>
      <c r="F36" s="68">
        <f t="shared" si="17"/>
        <v>42.78568458495094</v>
      </c>
      <c r="G36" s="69">
        <f t="shared" si="17"/>
        <v>151.58916372202592</v>
      </c>
      <c r="H36" s="70">
        <f t="shared" si="17"/>
        <v>182.06970853967414</v>
      </c>
      <c r="I36" s="67">
        <f t="shared" si="17"/>
        <v>83.86906517251548</v>
      </c>
      <c r="J36" s="68">
        <f t="shared" si="17"/>
        <v>68.90020606172419</v>
      </c>
      <c r="K36" s="69">
        <f t="shared" si="17"/>
        <v>109.5959595959596</v>
      </c>
      <c r="L36" s="70">
        <f t="shared" si="17"/>
        <v>119.6371325810258</v>
      </c>
      <c r="M36" s="67">
        <f t="shared" si="17"/>
        <v>71.93866201706892</v>
      </c>
      <c r="N36" s="68">
        <f t="shared" si="17"/>
        <v>83.95476097146003</v>
      </c>
      <c r="O36" s="69">
        <f t="shared" si="17"/>
        <v>80.69028156221617</v>
      </c>
      <c r="P36" s="70">
        <f t="shared" si="17"/>
        <v>80.72759044095633</v>
      </c>
      <c r="Q36" s="67">
        <f t="shared" si="17"/>
        <v>89.62226925422391</v>
      </c>
      <c r="R36" s="68">
        <f t="shared" si="17"/>
        <v>82.08663599386543</v>
      </c>
      <c r="S36" s="69">
        <f t="shared" si="17"/>
        <v>105.16542118978998</v>
      </c>
      <c r="T36" s="70">
        <f t="shared" si="17"/>
        <v>80.43184995833515</v>
      </c>
      <c r="U36" s="67">
        <f t="shared" si="17"/>
        <v>110.05780346820808</v>
      </c>
      <c r="V36" s="68">
        <f t="shared" si="17"/>
        <v>124.63274344963786</v>
      </c>
      <c r="W36" s="69">
        <f t="shared" si="17"/>
        <v>77.37834175470832</v>
      </c>
      <c r="X36" s="70">
        <f t="shared" si="17"/>
        <v>83.11268535185226</v>
      </c>
      <c r="Y36" s="67">
        <f t="shared" si="17"/>
        <v>94.84376229636398</v>
      </c>
      <c r="Z36" s="68">
        <f t="shared" si="17"/>
        <v>83.31756884790528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57.531432076050294</v>
      </c>
      <c r="F37" s="72">
        <f t="shared" si="17"/>
        <v>58.71827707459265</v>
      </c>
      <c r="G37" s="73">
        <f t="shared" si="17"/>
        <v>160.16586345381526</v>
      </c>
      <c r="H37" s="74">
        <f t="shared" si="17"/>
        <v>156.70355616584865</v>
      </c>
      <c r="I37" s="71">
        <f t="shared" si="17"/>
        <v>199.4847574066123</v>
      </c>
      <c r="J37" s="72">
        <f t="shared" si="17"/>
        <v>222.0649210008018</v>
      </c>
      <c r="K37" s="73">
        <f t="shared" si="17"/>
        <v>255.13581129378125</v>
      </c>
      <c r="L37" s="74">
        <f t="shared" si="17"/>
        <v>109.34926164717336</v>
      </c>
      <c r="M37" s="71">
        <f t="shared" si="17"/>
        <v>110.89121806298279</v>
      </c>
      <c r="N37" s="72">
        <f t="shared" si="17"/>
        <v>138.67580101393347</v>
      </c>
      <c r="O37" s="73">
        <f t="shared" si="17"/>
        <v>121.59946832077979</v>
      </c>
      <c r="P37" s="74">
        <f t="shared" si="17"/>
        <v>126.09600607401394</v>
      </c>
      <c r="Q37" s="71">
        <f t="shared" si="17"/>
        <v>107.8787252368648</v>
      </c>
      <c r="R37" s="72">
        <f t="shared" si="17"/>
        <v>110.44451676420665</v>
      </c>
      <c r="S37" s="73">
        <f t="shared" si="17"/>
        <v>90.8425478897368</v>
      </c>
      <c r="T37" s="74">
        <f t="shared" si="17"/>
        <v>93.47597763263906</v>
      </c>
      <c r="U37" s="71">
        <f t="shared" si="17"/>
        <v>139.49294828744127</v>
      </c>
      <c r="V37" s="72">
        <f t="shared" si="17"/>
        <v>193.1113134523903</v>
      </c>
      <c r="W37" s="73">
        <f t="shared" si="17"/>
        <v>85.44308648954211</v>
      </c>
      <c r="X37" s="74">
        <f t="shared" si="17"/>
        <v>102.73889898960404</v>
      </c>
      <c r="Y37" s="71">
        <f t="shared" si="17"/>
        <v>107.6878098955586</v>
      </c>
      <c r="Z37" s="72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1581.5</v>
      </c>
      <c r="F39" s="14">
        <v>288894</v>
      </c>
      <c r="G39" s="13">
        <v>1248.845</v>
      </c>
      <c r="H39" s="14">
        <v>456301</v>
      </c>
      <c r="I39" s="13">
        <v>2336</v>
      </c>
      <c r="J39" s="14">
        <v>3788202.2</v>
      </c>
      <c r="K39" s="13">
        <v>2090</v>
      </c>
      <c r="L39" s="14">
        <v>4438842</v>
      </c>
      <c r="M39" s="13">
        <v>7352.16</v>
      </c>
      <c r="N39" s="14">
        <v>1962257.75</v>
      </c>
      <c r="O39" s="13">
        <v>4400</v>
      </c>
      <c r="P39" s="14">
        <v>1514076</v>
      </c>
      <c r="Q39" s="13">
        <v>28019.8</v>
      </c>
      <c r="R39" s="14">
        <v>5170517.5</v>
      </c>
      <c r="S39" s="25">
        <v>52965</v>
      </c>
      <c r="T39" s="26">
        <v>8466312</v>
      </c>
      <c r="U39" s="13">
        <v>4785.1</v>
      </c>
      <c r="V39" s="14">
        <v>1532798.5</v>
      </c>
      <c r="W39" s="13">
        <v>7405.842</v>
      </c>
      <c r="X39" s="14">
        <v>1686011.5</v>
      </c>
      <c r="Y39" s="55">
        <v>112184.247</v>
      </c>
      <c r="Z39" s="56">
        <v>29304212.45</v>
      </c>
    </row>
    <row r="40" spans="1:26" ht="18.95" customHeight="1">
      <c r="A40" s="22"/>
      <c r="B40" s="126"/>
      <c r="C40" s="22"/>
      <c r="D40" s="86" t="s">
        <v>22</v>
      </c>
      <c r="E40" s="27">
        <v>1985.4</v>
      </c>
      <c r="F40" s="21">
        <v>270845</v>
      </c>
      <c r="G40" s="27">
        <v>1372.031</v>
      </c>
      <c r="H40" s="21">
        <v>499116</v>
      </c>
      <c r="I40" s="27">
        <v>2546</v>
      </c>
      <c r="J40" s="21">
        <v>4221587.3</v>
      </c>
      <c r="K40" s="27">
        <v>1883.3</v>
      </c>
      <c r="L40" s="21">
        <v>4106884</v>
      </c>
      <c r="M40" s="27">
        <v>10245.06</v>
      </c>
      <c r="N40" s="21">
        <v>2312822.25</v>
      </c>
      <c r="O40" s="27">
        <v>4436</v>
      </c>
      <c r="P40" s="21">
        <v>1496114</v>
      </c>
      <c r="Q40" s="27">
        <v>27814.2</v>
      </c>
      <c r="R40" s="21">
        <v>5125062.3</v>
      </c>
      <c r="S40" s="25">
        <v>52216</v>
      </c>
      <c r="T40" s="26">
        <v>8459042</v>
      </c>
      <c r="U40" s="27">
        <v>5872</v>
      </c>
      <c r="V40" s="21">
        <v>2194095.5</v>
      </c>
      <c r="W40" s="27">
        <v>7034.362</v>
      </c>
      <c r="X40" s="21">
        <v>1566283</v>
      </c>
      <c r="Y40" s="58">
        <v>115404.353</v>
      </c>
      <c r="Z40" s="59">
        <v>30251851.35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1845.1</v>
      </c>
      <c r="F41" s="21">
        <v>426610</v>
      </c>
      <c r="G41" s="27">
        <v>1393.364</v>
      </c>
      <c r="H41" s="21">
        <v>599251</v>
      </c>
      <c r="I41" s="27">
        <v>4871</v>
      </c>
      <c r="J41" s="21">
        <v>5168196.8</v>
      </c>
      <c r="K41" s="27">
        <v>6141.7</v>
      </c>
      <c r="L41" s="21">
        <v>1105689</v>
      </c>
      <c r="M41" s="27">
        <v>15590.1</v>
      </c>
      <c r="N41" s="21">
        <v>3280711.5</v>
      </c>
      <c r="O41" s="27">
        <v>5174</v>
      </c>
      <c r="P41" s="21">
        <v>1418839</v>
      </c>
      <c r="Q41" s="27">
        <v>60738.600000000006</v>
      </c>
      <c r="R41" s="21">
        <v>10795730.6</v>
      </c>
      <c r="S41" s="25">
        <v>30324</v>
      </c>
      <c r="T41" s="26">
        <v>2681759</v>
      </c>
      <c r="U41" s="27">
        <v>4406.1</v>
      </c>
      <c r="V41" s="21">
        <v>1298624</v>
      </c>
      <c r="W41" s="27">
        <v>8143.321000000001</v>
      </c>
      <c r="X41" s="21">
        <v>2141510.5</v>
      </c>
      <c r="Y41" s="58">
        <v>138627.285</v>
      </c>
      <c r="Z41" s="59">
        <v>28916921.4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90.96682053505394</v>
      </c>
      <c r="F42" s="123"/>
      <c r="G42" s="122">
        <f>+(G39+G40)/(G41+'(令和4年8月)'!G41)*100</f>
        <v>90.1771422987623</v>
      </c>
      <c r="H42" s="123"/>
      <c r="I42" s="122">
        <f>+(I39+I40)/(I41+'(令和4年8月)'!I41)*100</f>
        <v>68.69283804699592</v>
      </c>
      <c r="J42" s="123"/>
      <c r="K42" s="122">
        <f>+(K39+K40)/(K41+'(令和4年8月)'!K41)*100</f>
        <v>34.36902609703565</v>
      </c>
      <c r="L42" s="123"/>
      <c r="M42" s="122">
        <f>+(M39+M40)/(M41+'(令和4年8月)'!M41)*100</f>
        <v>53.87653295297024</v>
      </c>
      <c r="N42" s="123"/>
      <c r="O42" s="122">
        <f>+(O39+O40)/(O41+'(令和4年8月)'!O41)*100</f>
        <v>87.26913580246914</v>
      </c>
      <c r="P42" s="123"/>
      <c r="Q42" s="122">
        <f>+(Q39+Q40)/(Q41+'(令和4年8月)'!Q41)*100</f>
        <v>45.76272297791285</v>
      </c>
      <c r="R42" s="123"/>
      <c r="S42" s="122">
        <f>+(S39+S40)/(S41+'(令和4年8月)'!S41)*100</f>
        <v>172.84155519768626</v>
      </c>
      <c r="T42" s="123"/>
      <c r="U42" s="122">
        <f>+(U39+U40)/(U41+'(令和4年8月)'!U41)*100</f>
        <v>114.36988227213702</v>
      </c>
      <c r="V42" s="123"/>
      <c r="W42" s="122">
        <f>+(W39+W40)/(W41+'(令和4年8月)'!W41)*100</f>
        <v>89.64994240817576</v>
      </c>
      <c r="X42" s="123"/>
      <c r="Y42" s="122">
        <f>+(Y39+Y40)/(Y41+'(令和4年8月)'!Y41)*100</f>
        <v>82.28989717727501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-515.5</v>
      </c>
      <c r="F43" s="97">
        <f t="shared" si="18"/>
        <v>-196613</v>
      </c>
      <c r="G43" s="94">
        <f t="shared" si="18"/>
        <v>240.03500000000008</v>
      </c>
      <c r="H43" s="95">
        <f t="shared" si="18"/>
        <v>117638</v>
      </c>
      <c r="I43" s="96">
        <f t="shared" si="18"/>
        <v>283</v>
      </c>
      <c r="J43" s="97">
        <f t="shared" si="18"/>
        <v>749505.7000000002</v>
      </c>
      <c r="K43" s="94">
        <f t="shared" si="18"/>
        <v>209</v>
      </c>
      <c r="L43" s="95">
        <f t="shared" si="18"/>
        <v>906044</v>
      </c>
      <c r="M43" s="96">
        <f t="shared" si="18"/>
        <v>3559.888000000001</v>
      </c>
      <c r="N43" s="97">
        <f t="shared" si="18"/>
        <v>211980.25</v>
      </c>
      <c r="O43" s="94">
        <f t="shared" si="18"/>
        <v>357</v>
      </c>
      <c r="P43" s="95">
        <f t="shared" si="18"/>
        <v>126368</v>
      </c>
      <c r="Q43" s="96">
        <f t="shared" si="18"/>
        <v>-1150.7999999999993</v>
      </c>
      <c r="R43" s="97">
        <f t="shared" si="18"/>
        <v>-310061.5</v>
      </c>
      <c r="S43" s="94">
        <f t="shared" si="18"/>
        <v>6812</v>
      </c>
      <c r="T43" s="95">
        <f t="shared" si="18"/>
        <v>1208550</v>
      </c>
      <c r="U43" s="96">
        <f t="shared" si="18"/>
        <v>-1229.1000000000004</v>
      </c>
      <c r="V43" s="97">
        <f t="shared" si="18"/>
        <v>-439001.5</v>
      </c>
      <c r="W43" s="94">
        <f t="shared" si="18"/>
        <v>-1253.616</v>
      </c>
      <c r="X43" s="95">
        <f t="shared" si="18"/>
        <v>-445616.5</v>
      </c>
      <c r="Y43" s="94">
        <f t="shared" si="18"/>
        <v>7311.906999999992</v>
      </c>
      <c r="Z43" s="95">
        <f t="shared" si="18"/>
        <v>1928793.4499999993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-950.4000000000001</v>
      </c>
      <c r="F44" s="101">
        <f t="shared" si="18"/>
        <v>-166919</v>
      </c>
      <c r="G44" s="98">
        <f t="shared" si="18"/>
        <v>-85.03899999999999</v>
      </c>
      <c r="H44" s="99">
        <f t="shared" si="18"/>
        <v>-17487</v>
      </c>
      <c r="I44" s="100">
        <f t="shared" si="18"/>
        <v>298</v>
      </c>
      <c r="J44" s="101">
        <f t="shared" si="18"/>
        <v>745432</v>
      </c>
      <c r="K44" s="98">
        <f t="shared" si="18"/>
        <v>-581.3</v>
      </c>
      <c r="L44" s="99">
        <f t="shared" si="18"/>
        <v>-1156405</v>
      </c>
      <c r="M44" s="100">
        <f t="shared" si="18"/>
        <v>-2405.9039999999995</v>
      </c>
      <c r="N44" s="101">
        <f t="shared" si="18"/>
        <v>-702207.25</v>
      </c>
      <c r="O44" s="98">
        <f t="shared" si="18"/>
        <v>6</v>
      </c>
      <c r="P44" s="99">
        <f t="shared" si="18"/>
        <v>21953</v>
      </c>
      <c r="Q44" s="100">
        <f t="shared" si="18"/>
        <v>-2830.2000000000007</v>
      </c>
      <c r="R44" s="101">
        <f t="shared" si="18"/>
        <v>-508612.5</v>
      </c>
      <c r="S44" s="98">
        <f t="shared" si="18"/>
        <v>8720</v>
      </c>
      <c r="T44" s="99">
        <f t="shared" si="18"/>
        <v>1360182</v>
      </c>
      <c r="U44" s="100">
        <f t="shared" si="18"/>
        <v>-2064</v>
      </c>
      <c r="V44" s="101">
        <f t="shared" si="18"/>
        <v>-859980.5</v>
      </c>
      <c r="W44" s="98">
        <f t="shared" si="18"/>
        <v>-296.2560000000003</v>
      </c>
      <c r="X44" s="99">
        <f t="shared" si="18"/>
        <v>-189848</v>
      </c>
      <c r="Y44" s="98">
        <f t="shared" si="18"/>
        <v>-189.09900000000198</v>
      </c>
      <c r="Z44" s="99">
        <f t="shared" si="18"/>
        <v>-1473892.25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31</v>
      </c>
      <c r="F45" s="101">
        <f t="shared" si="18"/>
        <v>-11645</v>
      </c>
      <c r="G45" s="98">
        <f t="shared" si="18"/>
        <v>201.88799999999992</v>
      </c>
      <c r="H45" s="99">
        <f t="shared" si="18"/>
        <v>92310</v>
      </c>
      <c r="I45" s="100">
        <f t="shared" si="18"/>
        <v>-225</v>
      </c>
      <c r="J45" s="101">
        <f t="shared" si="18"/>
        <v>-429311.39999999944</v>
      </c>
      <c r="K45" s="98">
        <f t="shared" si="18"/>
        <v>997</v>
      </c>
      <c r="L45" s="99">
        <f t="shared" si="18"/>
        <v>2394407</v>
      </c>
      <c r="M45" s="100">
        <f t="shared" si="18"/>
        <v>3072.8920000000016</v>
      </c>
      <c r="N45" s="101">
        <f t="shared" si="18"/>
        <v>563623</v>
      </c>
      <c r="O45" s="98">
        <f t="shared" si="18"/>
        <v>315</v>
      </c>
      <c r="P45" s="99">
        <f t="shared" si="18"/>
        <v>122377</v>
      </c>
      <c r="Q45" s="100">
        <f t="shared" si="18"/>
        <v>1885</v>
      </c>
      <c r="R45" s="101">
        <f t="shared" si="18"/>
        <v>244006.20000000112</v>
      </c>
      <c r="S45" s="98">
        <f t="shared" si="18"/>
        <v>-1159</v>
      </c>
      <c r="T45" s="99">
        <f t="shared" si="18"/>
        <v>-144362</v>
      </c>
      <c r="U45" s="100">
        <f t="shared" si="18"/>
        <v>-252</v>
      </c>
      <c r="V45" s="101">
        <f t="shared" si="18"/>
        <v>-240318</v>
      </c>
      <c r="W45" s="98">
        <f t="shared" si="18"/>
        <v>-585.880000000001</v>
      </c>
      <c r="X45" s="99">
        <f t="shared" si="18"/>
        <v>-136040</v>
      </c>
      <c r="Y45" s="98">
        <f t="shared" si="18"/>
        <v>4280.899999999994</v>
      </c>
      <c r="Z45" s="99">
        <f t="shared" si="18"/>
        <v>2455046.8000000007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-34.506538905472084</v>
      </c>
      <c r="F46" s="123"/>
      <c r="G46" s="122">
        <f>G23-G42</f>
        <v>2.704378779890831</v>
      </c>
      <c r="H46" s="123"/>
      <c r="I46" s="122">
        <f>I23-I42</f>
        <v>-11.290295228880964</v>
      </c>
      <c r="J46" s="123"/>
      <c r="K46" s="122">
        <f>K23-K42</f>
        <v>-7.253878962913181</v>
      </c>
      <c r="L46" s="123"/>
      <c r="M46" s="122">
        <f>M23-M42</f>
        <v>0.8665658598318231</v>
      </c>
      <c r="N46" s="123"/>
      <c r="O46" s="122">
        <f t="shared" si="18"/>
        <v>-0.9988553935785802</v>
      </c>
      <c r="P46" s="123"/>
      <c r="Q46" s="122">
        <f t="shared" si="18"/>
        <v>-3.7295880305789098</v>
      </c>
      <c r="R46" s="123"/>
      <c r="S46" s="122">
        <f t="shared" si="18"/>
        <v>30.074950374772527</v>
      </c>
      <c r="T46" s="123"/>
      <c r="U46" s="122">
        <f t="shared" si="18"/>
        <v>-28.34385484287135</v>
      </c>
      <c r="V46" s="123"/>
      <c r="W46" s="122">
        <f t="shared" si="18"/>
        <v>-7.549901658561211</v>
      </c>
      <c r="X46" s="123"/>
      <c r="Y46" s="122">
        <f t="shared" si="18"/>
        <v>1.0784286681326734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67.4043629465697</v>
      </c>
      <c r="F47" s="76">
        <f t="shared" si="19"/>
        <v>31.942857934051936</v>
      </c>
      <c r="G47" s="75">
        <f t="shared" si="19"/>
        <v>119.22055979725266</v>
      </c>
      <c r="H47" s="77">
        <f t="shared" si="19"/>
        <v>125.78078943504399</v>
      </c>
      <c r="I47" s="78">
        <f t="shared" si="19"/>
        <v>112.11472602739727</v>
      </c>
      <c r="J47" s="76">
        <f t="shared" si="19"/>
        <v>119.78526119857067</v>
      </c>
      <c r="K47" s="75">
        <f t="shared" si="19"/>
        <v>110.00000000000001</v>
      </c>
      <c r="L47" s="77">
        <f t="shared" si="19"/>
        <v>120.41171999363797</v>
      </c>
      <c r="M47" s="78">
        <f t="shared" si="19"/>
        <v>148.41962090052448</v>
      </c>
      <c r="N47" s="76">
        <f t="shared" si="19"/>
        <v>110.80287490264722</v>
      </c>
      <c r="O47" s="75">
        <f t="shared" si="19"/>
        <v>108.11363636363636</v>
      </c>
      <c r="P47" s="77">
        <f t="shared" si="19"/>
        <v>108.34621247546359</v>
      </c>
      <c r="Q47" s="78">
        <f t="shared" si="19"/>
        <v>95.89290430338546</v>
      </c>
      <c r="R47" s="76">
        <f t="shared" si="19"/>
        <v>94.00327916886462</v>
      </c>
      <c r="S47" s="75">
        <f t="shared" si="19"/>
        <v>112.86132351552914</v>
      </c>
      <c r="T47" s="77">
        <f t="shared" si="19"/>
        <v>114.27481056686784</v>
      </c>
      <c r="U47" s="78">
        <f t="shared" si="19"/>
        <v>74.31401642598901</v>
      </c>
      <c r="V47" s="76">
        <f t="shared" si="19"/>
        <v>71.35947745251578</v>
      </c>
      <c r="W47" s="75">
        <f t="shared" si="19"/>
        <v>83.07260673398109</v>
      </c>
      <c r="X47" s="77">
        <f t="shared" si="19"/>
        <v>73.56978288700878</v>
      </c>
      <c r="Y47" s="75">
        <f t="shared" si="19"/>
        <v>106.51776625999905</v>
      </c>
      <c r="Z47" s="77">
        <f t="shared" si="19"/>
        <v>106.58196651178045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52.130553037171346</v>
      </c>
      <c r="F48" s="70">
        <f t="shared" si="19"/>
        <v>38.37102401742694</v>
      </c>
      <c r="G48" s="67">
        <f t="shared" si="19"/>
        <v>93.80196220056253</v>
      </c>
      <c r="H48" s="68">
        <f t="shared" si="19"/>
        <v>96.49640564518069</v>
      </c>
      <c r="I48" s="69">
        <f t="shared" si="19"/>
        <v>111.70463472113119</v>
      </c>
      <c r="J48" s="70">
        <f t="shared" si="19"/>
        <v>117.65762370945166</v>
      </c>
      <c r="K48" s="67">
        <f t="shared" si="19"/>
        <v>69.13396697286677</v>
      </c>
      <c r="L48" s="68">
        <f t="shared" si="19"/>
        <v>71.84227750284644</v>
      </c>
      <c r="M48" s="69">
        <f t="shared" si="19"/>
        <v>76.51644792709853</v>
      </c>
      <c r="N48" s="70">
        <f t="shared" si="19"/>
        <v>69.63851199546355</v>
      </c>
      <c r="O48" s="67">
        <f t="shared" si="19"/>
        <v>100.13525698827772</v>
      </c>
      <c r="P48" s="68">
        <f t="shared" si="19"/>
        <v>101.46733470845135</v>
      </c>
      <c r="Q48" s="69">
        <f t="shared" si="19"/>
        <v>89.8246219556917</v>
      </c>
      <c r="R48" s="70">
        <f t="shared" si="19"/>
        <v>90.07597429596123</v>
      </c>
      <c r="S48" s="67">
        <f t="shared" si="19"/>
        <v>116.69986211123027</v>
      </c>
      <c r="T48" s="68">
        <f t="shared" si="19"/>
        <v>116.07962225509698</v>
      </c>
      <c r="U48" s="69">
        <f t="shared" si="19"/>
        <v>64.85013623978202</v>
      </c>
      <c r="V48" s="70">
        <f t="shared" si="19"/>
        <v>60.80478265417344</v>
      </c>
      <c r="W48" s="67">
        <f t="shared" si="19"/>
        <v>95.78844534870397</v>
      </c>
      <c r="X48" s="68">
        <f t="shared" si="19"/>
        <v>87.87907421583456</v>
      </c>
      <c r="Y48" s="67">
        <f t="shared" si="19"/>
        <v>99.836142229401</v>
      </c>
      <c r="Z48" s="68">
        <f t="shared" si="19"/>
        <v>95.12792710453405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101.68012573844236</v>
      </c>
      <c r="F49" s="74">
        <f t="shared" si="19"/>
        <v>97.27034059210989</v>
      </c>
      <c r="G49" s="71">
        <f t="shared" si="19"/>
        <v>114.48925047582684</v>
      </c>
      <c r="H49" s="72">
        <f t="shared" si="19"/>
        <v>115.40422961330061</v>
      </c>
      <c r="I49" s="73">
        <f t="shared" si="19"/>
        <v>95.38082529254773</v>
      </c>
      <c r="J49" s="74">
        <f t="shared" si="19"/>
        <v>91.69320719365797</v>
      </c>
      <c r="K49" s="71">
        <f t="shared" si="19"/>
        <v>116.23329045703959</v>
      </c>
      <c r="L49" s="72">
        <f t="shared" si="19"/>
        <v>316.55338888240726</v>
      </c>
      <c r="M49" s="73">
        <f t="shared" si="19"/>
        <v>119.71053424929924</v>
      </c>
      <c r="N49" s="74">
        <f t="shared" si="19"/>
        <v>117.1799013720042</v>
      </c>
      <c r="O49" s="71">
        <f t="shared" si="19"/>
        <v>106.08813297255509</v>
      </c>
      <c r="P49" s="72">
        <f t="shared" si="19"/>
        <v>108.6251505632422</v>
      </c>
      <c r="Q49" s="73">
        <f t="shared" si="19"/>
        <v>103.10346303668507</v>
      </c>
      <c r="R49" s="74">
        <f t="shared" si="19"/>
        <v>102.26021016122802</v>
      </c>
      <c r="S49" s="71">
        <f t="shared" si="19"/>
        <v>96.17794486215539</v>
      </c>
      <c r="T49" s="72">
        <f t="shared" si="19"/>
        <v>94.61689137614529</v>
      </c>
      <c r="U49" s="73">
        <f t="shared" si="19"/>
        <v>94.2806563627698</v>
      </c>
      <c r="V49" s="74">
        <f t="shared" si="19"/>
        <v>81.49441254743482</v>
      </c>
      <c r="W49" s="71">
        <f t="shared" si="19"/>
        <v>92.80539229633708</v>
      </c>
      <c r="X49" s="72">
        <f t="shared" si="19"/>
        <v>93.64747452790915</v>
      </c>
      <c r="Y49" s="71">
        <f t="shared" si="19"/>
        <v>103.08806451774626</v>
      </c>
      <c r="Z49" s="72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66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87"/>
      <c r="D6" s="85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88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88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42.774294670846395</v>
      </c>
      <c r="F23" s="141"/>
      <c r="G23" s="140">
        <f>(G20+G21)/(G22+G41)*100</f>
        <v>89.53860210141617</v>
      </c>
      <c r="H23" s="141"/>
      <c r="I23" s="140">
        <f>(I20+I21)/(I22+I41)*100</f>
        <v>150.45199120449547</v>
      </c>
      <c r="J23" s="141"/>
      <c r="K23" s="140">
        <f>(K20+K21)/(K22+K41)*100</f>
        <v>53.758591065292094</v>
      </c>
      <c r="L23" s="141"/>
      <c r="M23" s="140">
        <f>(M20+M21)/(M22+M41)*100</f>
        <v>70.19404494509699</v>
      </c>
      <c r="N23" s="141"/>
      <c r="O23" s="140">
        <f>(O20+O21)/(O22+O41)*100</f>
        <v>124.30666831011956</v>
      </c>
      <c r="P23" s="141"/>
      <c r="Q23" s="140">
        <f>(Q20+Q21)/(Q22+Q41)*100</f>
        <v>52.43330286808548</v>
      </c>
      <c r="R23" s="141"/>
      <c r="S23" s="140">
        <f>(S20+S21)/(S22+S41)*100</f>
        <v>178.10214985138856</v>
      </c>
      <c r="T23" s="141"/>
      <c r="U23" s="140">
        <f>(U20+U21)/(U22+U41)*100</f>
        <v>87.97653958944281</v>
      </c>
      <c r="V23" s="141"/>
      <c r="W23" s="140">
        <f>(W20+W21)/(W22+W41)*100</f>
        <v>108.45691144065273</v>
      </c>
      <c r="X23" s="141"/>
      <c r="Y23" s="140">
        <f>(Y20+Y21)/(Y22+Y41)*100</f>
        <v>87.920207585244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+F22/E22*1000</f>
        <v>197782.4294322867</v>
      </c>
      <c r="F24" s="143"/>
      <c r="G24" s="136">
        <f aca="true" t="shared" si="4" ref="G24">+H22/G22*1000</f>
        <v>435304.4953350297</v>
      </c>
      <c r="H24" s="137"/>
      <c r="I24" s="138">
        <f aca="true" t="shared" si="5" ref="I24">+J22/I22*1000</f>
        <v>964685.7760951866</v>
      </c>
      <c r="J24" s="139"/>
      <c r="K24" s="136">
        <f aca="true" t="shared" si="6" ref="K24">+L22/K22*1000</f>
        <v>1357149.7282608696</v>
      </c>
      <c r="L24" s="137"/>
      <c r="M24" s="138">
        <f aca="true" t="shared" si="7" ref="M24">+N22/M22*1000</f>
        <v>223080.3908489162</v>
      </c>
      <c r="N24" s="139"/>
      <c r="O24" s="136">
        <f aca="true" t="shared" si="8" ref="O24">+P22/O22*1000</f>
        <v>281213.786888939</v>
      </c>
      <c r="P24" s="137"/>
      <c r="Q24" s="138">
        <f aca="true" t="shared" si="9" ref="Q24">+R22/Q22*1000</f>
        <v>174734.86293718312</v>
      </c>
      <c r="R24" s="139"/>
      <c r="S24" s="136">
        <f aca="true" t="shared" si="10" ref="S24">+T22/S22*1000</f>
        <v>92558.46830494275</v>
      </c>
      <c r="T24" s="137"/>
      <c r="U24" s="138">
        <f aca="true" t="shared" si="11" ref="U24">+V22/U22*1000</f>
        <v>227131.47502903602</v>
      </c>
      <c r="V24" s="139"/>
      <c r="W24" s="136">
        <f aca="true" t="shared" si="12" ref="W24">+X22/W22*1000</f>
        <v>238869.31527848748</v>
      </c>
      <c r="X24" s="137"/>
      <c r="Y24" s="138">
        <f aca="true" t="shared" si="13" ref="Y24">+Z22/Y22*1000</f>
        <v>219628.79437955495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4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4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67">
        <v>64.7</v>
      </c>
      <c r="F30" s="168"/>
      <c r="G30" s="167">
        <v>55.6</v>
      </c>
      <c r="H30" s="168"/>
      <c r="I30" s="167">
        <v>86.4</v>
      </c>
      <c r="J30" s="168"/>
      <c r="K30" s="167">
        <v>68.4</v>
      </c>
      <c r="L30" s="168"/>
      <c r="M30" s="167">
        <v>60.3</v>
      </c>
      <c r="N30" s="168"/>
      <c r="O30" s="167">
        <v>134</v>
      </c>
      <c r="P30" s="168"/>
      <c r="Q30" s="167">
        <v>44.3</v>
      </c>
      <c r="R30" s="168"/>
      <c r="S30" s="167">
        <v>142.3</v>
      </c>
      <c r="T30" s="168"/>
      <c r="U30" s="167">
        <v>48.7</v>
      </c>
      <c r="V30" s="168"/>
      <c r="W30" s="167">
        <v>51.3</v>
      </c>
      <c r="X30" s="168"/>
      <c r="Y30" s="167">
        <v>68.6</v>
      </c>
      <c r="Z30" s="168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34"/>
      <c r="C33" s="7"/>
      <c r="D33" s="85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-21.925705329153608</v>
      </c>
      <c r="F34" s="123"/>
      <c r="G34" s="128">
        <f aca="true" t="shared" si="16" ref="G34">+G23-G30</f>
        <v>33.93860210141617</v>
      </c>
      <c r="H34" s="129"/>
      <c r="I34" s="124">
        <f aca="true" t="shared" si="17" ref="I34">+I23-I30</f>
        <v>64.05199120449547</v>
      </c>
      <c r="J34" s="123"/>
      <c r="K34" s="128">
        <f aca="true" t="shared" si="18" ref="K34">+K23-K30</f>
        <v>-14.641408934707911</v>
      </c>
      <c r="L34" s="129"/>
      <c r="M34" s="124">
        <f aca="true" t="shared" si="19" ref="M34">+M23-M30</f>
        <v>9.894044945096994</v>
      </c>
      <c r="N34" s="123"/>
      <c r="O34" s="128">
        <f aca="true" t="shared" si="20" ref="O34">+O23-O30</f>
        <v>-9.693331689880438</v>
      </c>
      <c r="P34" s="129"/>
      <c r="Q34" s="124">
        <f aca="true" t="shared" si="21" ref="Q34">+Q23-Q30</f>
        <v>8.13330286808548</v>
      </c>
      <c r="R34" s="123"/>
      <c r="S34" s="128">
        <f aca="true" t="shared" si="22" ref="S34">+S23-S30</f>
        <v>35.80214985138855</v>
      </c>
      <c r="T34" s="129"/>
      <c r="U34" s="124">
        <f aca="true" t="shared" si="23" ref="U34">+U23-U30</f>
        <v>39.276539589442805</v>
      </c>
      <c r="V34" s="123"/>
      <c r="W34" s="128">
        <f aca="true" t="shared" si="24" ref="W34">+W23-W30</f>
        <v>57.156911440652735</v>
      </c>
      <c r="X34" s="129"/>
      <c r="Y34" s="124">
        <f aca="true" t="shared" si="25" ref="Y34">+Y23-Y30</f>
        <v>19.320207585244006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6"/>
      <c r="C40" s="22"/>
      <c r="D40" s="86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26"/>
      <c r="C42" s="22"/>
      <c r="D42" s="93" t="s">
        <v>44</v>
      </c>
      <c r="E42" s="122">
        <f>+(1256+1668)/(2414+2826)*100</f>
        <v>55.80152671755725</v>
      </c>
      <c r="F42" s="123" t="e">
        <f>+#REF!</f>
        <v>#REF!</v>
      </c>
      <c r="G42" s="122" t="e">
        <f>+#REF!</f>
        <v>#REF!</v>
      </c>
      <c r="H42" s="123" t="e">
        <f>+#REF!</f>
        <v>#REF!</v>
      </c>
      <c r="I42" s="122" t="e">
        <f>+#REF!</f>
        <v>#REF!</v>
      </c>
      <c r="J42" s="123" t="e">
        <f>+#REF!</f>
        <v>#REF!</v>
      </c>
      <c r="K42" s="122" t="e">
        <f>+#REF!</f>
        <v>#REF!</v>
      </c>
      <c r="L42" s="123" t="e">
        <f>+#REF!</f>
        <v>#REF!</v>
      </c>
      <c r="M42" s="122" t="e">
        <f>+#REF!</f>
        <v>#REF!</v>
      </c>
      <c r="N42" s="123" t="e">
        <f>+#REF!</f>
        <v>#REF!</v>
      </c>
      <c r="O42" s="122" t="e">
        <f>+#REF!</f>
        <v>#REF!</v>
      </c>
      <c r="P42" s="123" t="e">
        <f>+#REF!</f>
        <v>#REF!</v>
      </c>
      <c r="Q42" s="122" t="e">
        <f>+#REF!</f>
        <v>#REF!</v>
      </c>
      <c r="R42" s="123" t="e">
        <f>+#REF!</f>
        <v>#REF!</v>
      </c>
      <c r="S42" s="122" t="e">
        <f>+#REF!</f>
        <v>#REF!</v>
      </c>
      <c r="T42" s="123" t="e">
        <f>+#REF!</f>
        <v>#REF!</v>
      </c>
      <c r="U42" s="122" t="e">
        <f>+#REF!</f>
        <v>#REF!</v>
      </c>
      <c r="V42" s="123" t="e">
        <f>+#REF!</f>
        <v>#REF!</v>
      </c>
      <c r="W42" s="122" t="e">
        <f>+#REF!</f>
        <v>#REF!</v>
      </c>
      <c r="X42" s="123" t="e">
        <f>+#REF!</f>
        <v>#REF!</v>
      </c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26"/>
      <c r="C44" s="22"/>
      <c r="D44" s="86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26"/>
      <c r="C45" s="22"/>
      <c r="D45" s="86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-13.027232046710857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27"/>
        <v>#REF!</v>
      </c>
      <c r="P46" s="123"/>
      <c r="Q46" s="122" t="e">
        <f t="shared" si="27"/>
        <v>#REF!</v>
      </c>
      <c r="R46" s="123"/>
      <c r="S46" s="122" t="e">
        <f t="shared" si="27"/>
        <v>#REF!</v>
      </c>
      <c r="T46" s="123"/>
      <c r="U46" s="122" t="e">
        <f t="shared" si="27"/>
        <v>#REF!</v>
      </c>
      <c r="V46" s="123"/>
      <c r="W46" s="122" t="e">
        <f t="shared" si="27"/>
        <v>#REF!</v>
      </c>
      <c r="X46" s="123"/>
      <c r="Y46" s="122" t="e">
        <f t="shared" si="27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26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2" sqref="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71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87.122933001148</v>
      </c>
      <c r="F23" s="141"/>
      <c r="G23" s="140">
        <f>(G20+G21)/(G22+G41)*100</f>
        <v>90.05320296705155</v>
      </c>
      <c r="H23" s="141"/>
      <c r="I23" s="140">
        <f>(I20+I21)/(I22+I41)*100</f>
        <v>49.05546623794213</v>
      </c>
      <c r="J23" s="141"/>
      <c r="K23" s="140">
        <f>(K20+K21)/(K22+K41)*100</f>
        <v>32.900544022787685</v>
      </c>
      <c r="L23" s="141"/>
      <c r="M23" s="140">
        <f>(M20+M21)/(M22+M41)*100</f>
        <v>51.64549160481437</v>
      </c>
      <c r="N23" s="141"/>
      <c r="O23" s="140">
        <f>(O20+O21)/(O22+O41)*100</f>
        <v>85.09244992295841</v>
      </c>
      <c r="P23" s="141"/>
      <c r="Q23" s="140">
        <f>(Q20+Q21)/(Q22+Q41)*100</f>
        <v>46.04045794728526</v>
      </c>
      <c r="R23" s="141"/>
      <c r="S23" s="140">
        <f>(S20+S21)/(S22+S41)*100</f>
        <v>175.59725537988948</v>
      </c>
      <c r="T23" s="141"/>
      <c r="U23" s="140">
        <f>(U20+U21)/(U22+U41)*100</f>
        <v>107.65726177127213</v>
      </c>
      <c r="V23" s="141"/>
      <c r="W23" s="140">
        <f>(W20+W21)/(W22+W41)*100</f>
        <v>90.73146561102978</v>
      </c>
      <c r="X23" s="141"/>
      <c r="Y23" s="140">
        <f>(Y20+Y21)/(Y22+Y41)*100</f>
        <v>81.14419473428731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231212.4004119018</v>
      </c>
      <c r="F24" s="143"/>
      <c r="G24" s="136">
        <f>H22/G22*1000</f>
        <v>430074.98399556754</v>
      </c>
      <c r="H24" s="137"/>
      <c r="I24" s="138">
        <f>J22/I22*1000</f>
        <v>1061013.508519811</v>
      </c>
      <c r="J24" s="139"/>
      <c r="K24" s="136">
        <f>L22/K22*1000</f>
        <v>180029.7963104678</v>
      </c>
      <c r="L24" s="137"/>
      <c r="M24" s="138">
        <f>N22/M22*1000</f>
        <v>210435.56487771086</v>
      </c>
      <c r="N24" s="139"/>
      <c r="O24" s="136">
        <f>P22/O22*1000</f>
        <v>274224.77773482795</v>
      </c>
      <c r="P24" s="137"/>
      <c r="Q24" s="138">
        <f>R22/Q22*1000</f>
        <v>177740.8534276391</v>
      </c>
      <c r="R24" s="139"/>
      <c r="S24" s="136">
        <f>T22/S22*1000</f>
        <v>88436.84870069912</v>
      </c>
      <c r="T24" s="137"/>
      <c r="U24" s="138">
        <f>V22/U22*1000</f>
        <v>294733.21077596967</v>
      </c>
      <c r="V24" s="139"/>
      <c r="W24" s="136">
        <f>X22/W22*1000</f>
        <v>262977.5370515297</v>
      </c>
      <c r="X24" s="137"/>
      <c r="Y24" s="138">
        <f>Z22/Y22*1000</f>
        <v>208594.73227077915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34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34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28.722933001148</v>
      </c>
      <c r="F34" s="123"/>
      <c r="G34" s="128">
        <f aca="true" t="shared" si="7" ref="G34">+G23-G30</f>
        <v>9.75320296705155</v>
      </c>
      <c r="H34" s="129"/>
      <c r="I34" s="124">
        <f aca="true" t="shared" si="8" ref="I34">+I23-I30</f>
        <v>-108.44453376205787</v>
      </c>
      <c r="J34" s="123"/>
      <c r="K34" s="128">
        <f aca="true" t="shared" si="9" ref="K34">+K23-K30</f>
        <v>-36.599455977212315</v>
      </c>
      <c r="L34" s="129"/>
      <c r="M34" s="124">
        <f aca="true" t="shared" si="10" ref="M34">+M23-M30</f>
        <v>5.245491604814369</v>
      </c>
      <c r="N34" s="123"/>
      <c r="O34" s="128">
        <f aca="true" t="shared" si="11" ref="O34">+O23-O30</f>
        <v>-25.70755007704159</v>
      </c>
      <c r="P34" s="129"/>
      <c r="Q34" s="124">
        <f aca="true" t="shared" si="12" ref="Q34">+Q23-Q30</f>
        <v>-6.259542052714735</v>
      </c>
      <c r="R34" s="123"/>
      <c r="S34" s="128">
        <f aca="true" t="shared" si="13" ref="S34">+S23-S30</f>
        <v>25.19725537988947</v>
      </c>
      <c r="T34" s="129"/>
      <c r="U34" s="124">
        <f aca="true" t="shared" si="14" ref="U34">+U23-U30</f>
        <v>46.95726177127213</v>
      </c>
      <c r="V34" s="123"/>
      <c r="W34" s="128">
        <f aca="true" t="shared" si="15" ref="W34">+W23-W30</f>
        <v>6.931465611029779</v>
      </c>
      <c r="X34" s="129"/>
      <c r="Y34" s="124">
        <f aca="true" t="shared" si="16" ref="Y34">+Y23-Y30</f>
        <v>-0.35580526571268933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2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40.1849710982659</v>
      </c>
      <c r="F42" s="123"/>
      <c r="G42" s="122">
        <f>+(G39+G40)/(G41+'(令和4年8月)'!G41)*100</f>
        <v>87.95379537953795</v>
      </c>
      <c r="H42" s="123"/>
      <c r="I42" s="122">
        <f>+(I39+I40)/(I41+'(令和4年8月)'!I41)*100</f>
        <v>68.32034987016536</v>
      </c>
      <c r="J42" s="123"/>
      <c r="K42" s="122">
        <f>+(K39+K40)/(K41+'(令和4年8月)'!K41)*100</f>
        <v>31.944689096353706</v>
      </c>
      <c r="L42" s="123"/>
      <c r="M42" s="122">
        <f>+(M39+M40)/(M41+'(令和4年8月)'!M41)*100</f>
        <v>68.31383379181518</v>
      </c>
      <c r="N42" s="123"/>
      <c r="O42" s="122">
        <f>+(O39+O40)/(O41+'(令和4年8月)'!O41)*100</f>
        <v>82.99379982285208</v>
      </c>
      <c r="P42" s="123"/>
      <c r="Q42" s="122">
        <f>+(Q39+Q40)/(Q41+'(令和4年8月)'!Q41)*100</f>
        <v>43.49025467562109</v>
      </c>
      <c r="R42" s="123"/>
      <c r="S42" s="122">
        <f>+(S39+S40)/(S41+'(令和4年8月)'!S41)*100</f>
        <v>156.35637634140252</v>
      </c>
      <c r="T42" s="123"/>
      <c r="U42" s="122">
        <f>+(U39+U40)/(U41+'(令和4年8月)'!U41)*100</f>
        <v>94.0413262854397</v>
      </c>
      <c r="V42" s="123"/>
      <c r="W42" s="122">
        <f>+(W39+W40)/(W41+'(令和4年8月)'!W41)*100</f>
        <v>75.99771225216065</v>
      </c>
      <c r="X42" s="123"/>
      <c r="Y42" s="122">
        <f>+(Y39+Y40)/(Y41+'(令和4年8月)'!Y41)*100</f>
        <v>76.64525110177304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46.9379619028821</v>
      </c>
      <c r="F46" s="123"/>
      <c r="G46" s="122">
        <f>G23-G42</f>
        <v>2.0994075875135962</v>
      </c>
      <c r="H46" s="123"/>
      <c r="I46" s="122">
        <f>I23-I42</f>
        <v>-19.26488363222323</v>
      </c>
      <c r="J46" s="123"/>
      <c r="K46" s="122">
        <f>K23-K42</f>
        <v>0.9558549264339788</v>
      </c>
      <c r="L46" s="123"/>
      <c r="M46" s="122">
        <f>M23-M42</f>
        <v>-16.668342187000817</v>
      </c>
      <c r="N46" s="123"/>
      <c r="O46" s="122">
        <f t="shared" si="18"/>
        <v>2.098650100106326</v>
      </c>
      <c r="P46" s="123"/>
      <c r="Q46" s="122">
        <f t="shared" si="18"/>
        <v>2.5502032716641736</v>
      </c>
      <c r="R46" s="123"/>
      <c r="S46" s="122">
        <f t="shared" si="18"/>
        <v>19.240879038486952</v>
      </c>
      <c r="T46" s="123"/>
      <c r="U46" s="122">
        <f t="shared" si="18"/>
        <v>13.615935485832438</v>
      </c>
      <c r="V46" s="123"/>
      <c r="W46" s="122">
        <f t="shared" si="18"/>
        <v>14.733753358869123</v>
      </c>
      <c r="X46" s="123"/>
      <c r="Y46" s="122">
        <f t="shared" si="18"/>
        <v>4.498943632514269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2" sqref="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70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37.84843205574913</v>
      </c>
      <c r="F23" s="141"/>
      <c r="G23" s="140">
        <f>(G20+G21)/(G22+G41)*100</f>
        <v>88.74376779737223</v>
      </c>
      <c r="H23" s="141"/>
      <c r="I23" s="140">
        <f>(I20+I21)/(I22+I41)*100</f>
        <v>52.46090880470143</v>
      </c>
      <c r="J23" s="141"/>
      <c r="K23" s="140">
        <f>(K20+K21)/(K22+K41)*100</f>
        <v>30.308347956881427</v>
      </c>
      <c r="L23" s="141"/>
      <c r="M23" s="140">
        <f>(M20+M21)/(M22+M41)*100</f>
        <v>66.43195893544606</v>
      </c>
      <c r="N23" s="141"/>
      <c r="O23" s="140">
        <f>(O20+O21)/(O22+O41)*100</f>
        <v>83.05919432679995</v>
      </c>
      <c r="P23" s="141"/>
      <c r="Q23" s="140">
        <f>(Q20+Q21)/(Q22+Q41)*100</f>
        <v>44.004718470152355</v>
      </c>
      <c r="R23" s="141"/>
      <c r="S23" s="140">
        <f>(S20+S21)/(S22+S41)*100</f>
        <v>164.92576603137834</v>
      </c>
      <c r="T23" s="141"/>
      <c r="U23" s="140">
        <f>(U20+U21)/(U22+U41)*100</f>
        <v>82.86053010415785</v>
      </c>
      <c r="V23" s="141"/>
      <c r="W23" s="140">
        <f>(W20+W21)/(W22+W41)*100</f>
        <v>75.26622800712843</v>
      </c>
      <c r="X23" s="141"/>
      <c r="Y23" s="140">
        <f>(Y20+Y21)/(Y22+Y41)*100</f>
        <v>76.35180442644933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181663.40595820363</v>
      </c>
      <c r="F24" s="143"/>
      <c r="G24" s="136">
        <f>H22/G22*1000</f>
        <v>423372.786917675</v>
      </c>
      <c r="H24" s="137"/>
      <c r="I24" s="138">
        <f>J22/I22*1000</f>
        <v>1102456.6030308995</v>
      </c>
      <c r="J24" s="139"/>
      <c r="K24" s="136">
        <f>L22/K22*1000</f>
        <v>130367.48104465038</v>
      </c>
      <c r="L24" s="137"/>
      <c r="M24" s="138">
        <f>N22/M22*1000</f>
        <v>196465.72526105065</v>
      </c>
      <c r="N24" s="139"/>
      <c r="O24" s="136">
        <f>P22/O22*1000</f>
        <v>268882.3416506718</v>
      </c>
      <c r="P24" s="137"/>
      <c r="Q24" s="138">
        <f>R22/Q22*1000</f>
        <v>177593.62661688667</v>
      </c>
      <c r="R24" s="139"/>
      <c r="S24" s="136">
        <f>T22/S22*1000</f>
        <v>90430.73541842774</v>
      </c>
      <c r="T24" s="137"/>
      <c r="U24" s="138">
        <f>V22/U22*1000</f>
        <v>356803.386127799</v>
      </c>
      <c r="V24" s="139"/>
      <c r="W24" s="136">
        <f>X22/W22*1000</f>
        <v>260141.96636292478</v>
      </c>
      <c r="X24" s="137"/>
      <c r="Y24" s="138">
        <f>Z22/Y22*1000</f>
        <v>210540.07260521274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34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34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-20.55156794425087</v>
      </c>
      <c r="F34" s="123"/>
      <c r="G34" s="128">
        <f aca="true" t="shared" si="7" ref="G34">+G23-G30</f>
        <v>8.443767797372232</v>
      </c>
      <c r="H34" s="129"/>
      <c r="I34" s="124">
        <f aca="true" t="shared" si="8" ref="I34">+I23-I30</f>
        <v>-105.03909119529857</v>
      </c>
      <c r="J34" s="123"/>
      <c r="K34" s="128">
        <f aca="true" t="shared" si="9" ref="K34">+K23-K30</f>
        <v>-39.19165204311857</v>
      </c>
      <c r="L34" s="129"/>
      <c r="M34" s="124">
        <f aca="true" t="shared" si="10" ref="M34">+M23-M30</f>
        <v>20.031958935446063</v>
      </c>
      <c r="N34" s="123"/>
      <c r="O34" s="128">
        <f aca="true" t="shared" si="11" ref="O34">+O23-O30</f>
        <v>-27.740805673200043</v>
      </c>
      <c r="P34" s="129"/>
      <c r="Q34" s="124">
        <f aca="true" t="shared" si="12" ref="Q34">+Q23-Q30</f>
        <v>-8.295281529847642</v>
      </c>
      <c r="R34" s="123"/>
      <c r="S34" s="128">
        <f aca="true" t="shared" si="13" ref="S34">+S23-S30</f>
        <v>14.525766031378339</v>
      </c>
      <c r="T34" s="129"/>
      <c r="U34" s="124">
        <f aca="true" t="shared" si="14" ref="U34">+U23-U30</f>
        <v>22.160530104157843</v>
      </c>
      <c r="V34" s="123"/>
      <c r="W34" s="128">
        <f aca="true" t="shared" si="15" ref="W34">+W23-W30</f>
        <v>-8.533771992871564</v>
      </c>
      <c r="X34" s="129"/>
      <c r="Y34" s="124">
        <f aca="true" t="shared" si="16" ref="Y34">+Y23-Y30</f>
        <v>-5.148195573550666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81.2212878424312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-18.34075101734433</v>
      </c>
      <c r="F46" s="123"/>
      <c r="G46" s="122">
        <f>G23-G42</f>
        <v>5.415991872063799</v>
      </c>
      <c r="H46" s="123"/>
      <c r="I46" s="122">
        <f>I23-I42</f>
        <v>-53.2991151330604</v>
      </c>
      <c r="J46" s="123"/>
      <c r="K46" s="122">
        <f>K23-K42</f>
        <v>-10.325657806807335</v>
      </c>
      <c r="L46" s="123"/>
      <c r="M46" s="122">
        <f>M23-M42</f>
        <v>22.643973838519422</v>
      </c>
      <c r="N46" s="123"/>
      <c r="O46" s="122">
        <f t="shared" si="18"/>
        <v>-5.4287781817911025</v>
      </c>
      <c r="P46" s="123"/>
      <c r="Q46" s="122">
        <f t="shared" si="18"/>
        <v>-1.6844669254253617</v>
      </c>
      <c r="R46" s="123"/>
      <c r="S46" s="122">
        <f t="shared" si="18"/>
        <v>-16.531679124566892</v>
      </c>
      <c r="T46" s="123"/>
      <c r="U46" s="122">
        <f t="shared" si="18"/>
        <v>3.2648763813220825</v>
      </c>
      <c r="V46" s="123"/>
      <c r="W46" s="122">
        <f t="shared" si="18"/>
        <v>-16.110401219685954</v>
      </c>
      <c r="X46" s="123"/>
      <c r="Y46" s="122">
        <f t="shared" si="18"/>
        <v>-4.869483415981861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12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2" sqref="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69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52.987622705932566</v>
      </c>
      <c r="F23" s="141"/>
      <c r="G23" s="140">
        <f>(G20+G21)/(G22+G41)*100</f>
        <v>84.08479138627187</v>
      </c>
      <c r="H23" s="141"/>
      <c r="I23" s="140">
        <f>(I20+I21)/(I22+I41)*100</f>
        <v>79.4626798561151</v>
      </c>
      <c r="J23" s="141"/>
      <c r="K23" s="140">
        <f>(K20+K21)/(K22+K41)*100</f>
        <v>38.56929708222812</v>
      </c>
      <c r="L23" s="141"/>
      <c r="M23" s="140">
        <f>(M20+M21)/(M22+M41)*100</f>
        <v>42.56746711268634</v>
      </c>
      <c r="N23" s="141"/>
      <c r="O23" s="140">
        <f>(O20+O21)/(O22+O41)*100</f>
        <v>88.55957920291321</v>
      </c>
      <c r="P23" s="141"/>
      <c r="Q23" s="140">
        <f>(Q20+Q21)/(Q22+Q41)*100</f>
        <v>46.23276798395856</v>
      </c>
      <c r="R23" s="141"/>
      <c r="S23" s="140">
        <f>(S20+S21)/(S22+S41)*100</f>
        <v>191.79589156055022</v>
      </c>
      <c r="T23" s="141"/>
      <c r="U23" s="140">
        <f>(U20+U21)/(U22+U41)*100</f>
        <v>70.74889170360989</v>
      </c>
      <c r="V23" s="141"/>
      <c r="W23" s="140">
        <f>(W20+W21)/(W22+W41)*100</f>
        <v>90.51449082445102</v>
      </c>
      <c r="X23" s="141"/>
      <c r="Y23" s="140">
        <f>(Y20+Y21)/(Y22+Y41)*100</f>
        <v>80.09174995953485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176002.98762270596</v>
      </c>
      <c r="F24" s="143"/>
      <c r="G24" s="136">
        <f>H22/G22*1000</f>
        <v>427144.68371467025</v>
      </c>
      <c r="H24" s="137"/>
      <c r="I24" s="138">
        <f>J22/I22*1000</f>
        <v>1225846.2230215827</v>
      </c>
      <c r="J24" s="139"/>
      <c r="K24" s="136">
        <f>L22/K22*1000</f>
        <v>167612.40053050398</v>
      </c>
      <c r="L24" s="137"/>
      <c r="M24" s="138">
        <f>N22/M22*1000</f>
        <v>191677.89459245393</v>
      </c>
      <c r="N24" s="139"/>
      <c r="O24" s="136">
        <f>P22/O22*1000</f>
        <v>267479.0612988064</v>
      </c>
      <c r="P24" s="137"/>
      <c r="Q24" s="138">
        <f>R22/Q22*1000</f>
        <v>178886.7073272621</v>
      </c>
      <c r="R24" s="139"/>
      <c r="S24" s="136">
        <f>T22/S22*1000</f>
        <v>80690.84540445871</v>
      </c>
      <c r="T24" s="137"/>
      <c r="U24" s="138">
        <f>V22/U22*1000</f>
        <v>343619.06269791006</v>
      </c>
      <c r="V24" s="139"/>
      <c r="W24" s="136">
        <f>X22/W22*1000</f>
        <v>259568.38903603234</v>
      </c>
      <c r="X24" s="137"/>
      <c r="Y24" s="138">
        <f>Z22/Y22*1000</f>
        <v>212150.9793353394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34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34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58.4</v>
      </c>
      <c r="F30" s="131"/>
      <c r="G30" s="130">
        <v>80.3</v>
      </c>
      <c r="H30" s="131"/>
      <c r="I30" s="130">
        <v>157.5</v>
      </c>
      <c r="J30" s="131"/>
      <c r="K30" s="130">
        <v>69.5</v>
      </c>
      <c r="L30" s="131"/>
      <c r="M30" s="130">
        <v>46.4</v>
      </c>
      <c r="N30" s="131"/>
      <c r="O30" s="130">
        <v>110.8</v>
      </c>
      <c r="P30" s="131"/>
      <c r="Q30" s="130">
        <v>52.3</v>
      </c>
      <c r="R30" s="131"/>
      <c r="S30" s="130">
        <v>150.4</v>
      </c>
      <c r="T30" s="131"/>
      <c r="U30" s="130">
        <v>60.7</v>
      </c>
      <c r="V30" s="131"/>
      <c r="W30" s="130">
        <v>83.8</v>
      </c>
      <c r="X30" s="131"/>
      <c r="Y30" s="130">
        <v>81.5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-5.412377294067433</v>
      </c>
      <c r="F34" s="123"/>
      <c r="G34" s="128">
        <f aca="true" t="shared" si="7" ref="G34">+G23-G30</f>
        <v>3.784791386271877</v>
      </c>
      <c r="H34" s="129"/>
      <c r="I34" s="124">
        <f aca="true" t="shared" si="8" ref="I34">+I23-I30</f>
        <v>-78.0373201438849</v>
      </c>
      <c r="J34" s="123"/>
      <c r="K34" s="128">
        <f aca="true" t="shared" si="9" ref="K34">+K23-K30</f>
        <v>-30.93070291777188</v>
      </c>
      <c r="L34" s="129"/>
      <c r="M34" s="124">
        <f aca="true" t="shared" si="10" ref="M34">+M23-M30</f>
        <v>-3.8325328873136613</v>
      </c>
      <c r="N34" s="123"/>
      <c r="O34" s="128">
        <f aca="true" t="shared" si="11" ref="O34">+O23-O30</f>
        <v>-22.240420797086784</v>
      </c>
      <c r="P34" s="129"/>
      <c r="Q34" s="124">
        <f aca="true" t="shared" si="12" ref="Q34">+Q23-Q30</f>
        <v>-6.067232016041437</v>
      </c>
      <c r="R34" s="123"/>
      <c r="S34" s="128">
        <f aca="true" t="shared" si="13" ref="S34">+S23-S30</f>
        <v>41.39589156055021</v>
      </c>
      <c r="T34" s="129"/>
      <c r="U34" s="124">
        <f aca="true" t="shared" si="14" ref="U34">+U23-U30</f>
        <v>10.048891703609883</v>
      </c>
      <c r="V34" s="123"/>
      <c r="W34" s="128">
        <f aca="true" t="shared" si="15" ref="W34">+W23-W30</f>
        <v>6.714490824451019</v>
      </c>
      <c r="X34" s="129"/>
      <c r="Y34" s="124">
        <f aca="true" t="shared" si="16" ref="Y34">+Y23-Y30</f>
        <v>-1.4082500404651483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77.2587567956678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-3.2015603671608943</v>
      </c>
      <c r="F46" s="123"/>
      <c r="G46" s="122">
        <f>G23-G42</f>
        <v>0.7570154609634443</v>
      </c>
      <c r="H46" s="123"/>
      <c r="I46" s="122">
        <f>I23-I42</f>
        <v>-26.297344081646727</v>
      </c>
      <c r="J46" s="123"/>
      <c r="K46" s="122">
        <f>K23-K42</f>
        <v>-2.064708681460644</v>
      </c>
      <c r="L46" s="123"/>
      <c r="M46" s="122">
        <f>M23-M42</f>
        <v>-1.2205179842403027</v>
      </c>
      <c r="N46" s="123"/>
      <c r="O46" s="122">
        <f t="shared" si="18"/>
        <v>0.07160669432215627</v>
      </c>
      <c r="P46" s="123"/>
      <c r="Q46" s="122">
        <f t="shared" si="18"/>
        <v>0.5435825883808434</v>
      </c>
      <c r="R46" s="123"/>
      <c r="S46" s="122">
        <f t="shared" si="18"/>
        <v>10.33844640460498</v>
      </c>
      <c r="T46" s="123"/>
      <c r="U46" s="122">
        <f t="shared" si="18"/>
        <v>-8.846762019225878</v>
      </c>
      <c r="V46" s="123"/>
      <c r="W46" s="122">
        <f t="shared" si="18"/>
        <v>-0.8621384023633709</v>
      </c>
      <c r="X46" s="123"/>
      <c r="Y46" s="122">
        <f t="shared" si="18"/>
        <v>2.8329931638670587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7" sqref="Y27:Z2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68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47.033697199810156</v>
      </c>
      <c r="F23" s="141"/>
      <c r="G23" s="140">
        <f>(G20+G21)/(G22+G41)*100</f>
        <v>81.78294573643412</v>
      </c>
      <c r="H23" s="141"/>
      <c r="I23" s="140">
        <f>(I20+I21)/(I22+I41)*100</f>
        <v>72.93365660127837</v>
      </c>
      <c r="J23" s="141"/>
      <c r="K23" s="140">
        <f>(K20+K21)/(K22+K41)*100</f>
        <v>33.239683933274804</v>
      </c>
      <c r="L23" s="141"/>
      <c r="M23" s="140">
        <f>(M20+M21)/(M22+M41)*100</f>
        <v>42.29653373393914</v>
      </c>
      <c r="N23" s="141"/>
      <c r="O23" s="140">
        <f>(O20+O21)/(O22+O41)*100</f>
        <v>94.69644103279833</v>
      </c>
      <c r="P23" s="141"/>
      <c r="Q23" s="140">
        <f>(Q20+Q21)/(Q22+Q41)*100</f>
        <v>41.36118881684265</v>
      </c>
      <c r="R23" s="141"/>
      <c r="S23" s="140">
        <f>(S20+S21)/(S22+S41)*100</f>
        <v>177.50258341944732</v>
      </c>
      <c r="T23" s="141"/>
      <c r="U23" s="140">
        <f>(U20+U21)/(U22+U41)*100</f>
        <v>67.3635417652067</v>
      </c>
      <c r="V23" s="141"/>
      <c r="W23" s="140">
        <f>(W20+W21)/(W22+W41)*100</f>
        <v>92.78254958907496</v>
      </c>
      <c r="X23" s="141"/>
      <c r="Y23" s="140">
        <f>(Y20+Y21)/(Y22+Y41)*100</f>
        <v>77.2587567956678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166312.90926099158</v>
      </c>
      <c r="F24" s="143"/>
      <c r="G24" s="136">
        <f>H22/G22*1000</f>
        <v>430392.2931143399</v>
      </c>
      <c r="H24" s="137"/>
      <c r="I24" s="138">
        <f>J22/I22*1000</f>
        <v>1539698.3920034769</v>
      </c>
      <c r="J24" s="139"/>
      <c r="K24" s="136">
        <f>L22/K22*1000</f>
        <v>1719410.484006029</v>
      </c>
      <c r="L24" s="137"/>
      <c r="M24" s="138">
        <f>N22/M22*1000</f>
        <v>189055.51822239353</v>
      </c>
      <c r="N24" s="139"/>
      <c r="O24" s="136">
        <f>P22/O22*1000</f>
        <v>279631.69291338586</v>
      </c>
      <c r="P24" s="137"/>
      <c r="Q24" s="138">
        <f>R22/Q22*1000</f>
        <v>176721.10162295526</v>
      </c>
      <c r="R24" s="139"/>
      <c r="S24" s="136">
        <f>T22/S22*1000</f>
        <v>78762.72566852179</v>
      </c>
      <c r="T24" s="137"/>
      <c r="U24" s="138">
        <f>V22/U22*1000</f>
        <v>336809.86039936385</v>
      </c>
      <c r="V24" s="139"/>
      <c r="W24" s="136">
        <f>X22/W22*1000</f>
        <v>251913.37145638154</v>
      </c>
      <c r="X24" s="137"/>
      <c r="Y24" s="138">
        <f>Z22/Y22*1000</f>
        <v>262175.36445634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34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34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39.9</v>
      </c>
      <c r="F30" s="131"/>
      <c r="G30" s="130">
        <v>63</v>
      </c>
      <c r="H30" s="131"/>
      <c r="I30" s="130">
        <v>107.6</v>
      </c>
      <c r="J30" s="131"/>
      <c r="K30" s="130">
        <v>66.5</v>
      </c>
      <c r="L30" s="131"/>
      <c r="M30" s="130">
        <v>54</v>
      </c>
      <c r="N30" s="131"/>
      <c r="O30" s="130">
        <v>108.8</v>
      </c>
      <c r="P30" s="131"/>
      <c r="Q30" s="130">
        <v>49.6</v>
      </c>
      <c r="R30" s="131"/>
      <c r="S30" s="130">
        <v>179</v>
      </c>
      <c r="T30" s="131"/>
      <c r="U30" s="130">
        <v>55</v>
      </c>
      <c r="V30" s="131"/>
      <c r="W30" s="130">
        <v>82.3</v>
      </c>
      <c r="X30" s="131"/>
      <c r="Y30" s="130">
        <v>86.8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7.1336971998101575</v>
      </c>
      <c r="F34" s="123"/>
      <c r="G34" s="128">
        <f aca="true" t="shared" si="7" ref="G34">+G23-G30</f>
        <v>18.782945736434115</v>
      </c>
      <c r="H34" s="129"/>
      <c r="I34" s="124">
        <f aca="true" t="shared" si="8" ref="I34">+I23-I30</f>
        <v>-34.66634339872162</v>
      </c>
      <c r="J34" s="123"/>
      <c r="K34" s="128">
        <f aca="true" t="shared" si="9" ref="K34">+K23-K30</f>
        <v>-33.260316066725196</v>
      </c>
      <c r="L34" s="129"/>
      <c r="M34" s="124">
        <f aca="true" t="shared" si="10" ref="M34">+M23-M30</f>
        <v>-11.703466266060857</v>
      </c>
      <c r="N34" s="123"/>
      <c r="O34" s="128">
        <f aca="true" t="shared" si="11" ref="O34">+O23-O30</f>
        <v>-14.103558967201664</v>
      </c>
      <c r="P34" s="129"/>
      <c r="Q34" s="124">
        <f aca="true" t="shared" si="12" ref="Q34">+Q23-Q30</f>
        <v>-8.238811183157353</v>
      </c>
      <c r="R34" s="123"/>
      <c r="S34" s="128">
        <f aca="true" t="shared" si="13" ref="S34">+S23-S30</f>
        <v>-1.497416580552681</v>
      </c>
      <c r="T34" s="129"/>
      <c r="U34" s="124">
        <f aca="true" t="shared" si="14" ref="U34">+U23-U30</f>
        <v>12.363541765206705</v>
      </c>
      <c r="V34" s="123"/>
      <c r="W34" s="128">
        <f aca="true" t="shared" si="15" ref="W34">+W23-W30</f>
        <v>10.482549589074964</v>
      </c>
      <c r="X34" s="129"/>
      <c r="Y34" s="124">
        <f aca="true" t="shared" si="16" ref="Y34">+Y23-Y30</f>
        <v>-9.541243204332204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2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+(E39+E40)/(E41+'(令和4年7月)'!E41)*100</f>
        <v>45.25</v>
      </c>
      <c r="F42" s="123"/>
      <c r="G42" s="122">
        <f>+(G39+G40)/(G41+'(令和4年7月)'!G41)*100</f>
        <v>73.13529221827575</v>
      </c>
      <c r="H42" s="123"/>
      <c r="I42" s="122">
        <f>+(I39+I40)/(I41+'(令和4年7月)'!I41)*100</f>
        <v>89.22512608895002</v>
      </c>
      <c r="J42" s="123"/>
      <c r="K42" s="122">
        <f>+(K39+K40)/(K41+'(令和4年7月)'!K41)*100</f>
        <v>29.03225806451613</v>
      </c>
      <c r="L42" s="123"/>
      <c r="M42" s="122">
        <f>+(M39+M40)/(M41+'(令和4年7月)'!M41)*100</f>
        <v>57.74874007842147</v>
      </c>
      <c r="N42" s="123"/>
      <c r="O42" s="122">
        <f>+(O39+O40)/(O41+'(令和4年7月)'!O41)*100</f>
        <v>87.14199273900766</v>
      </c>
      <c r="P42" s="123"/>
      <c r="Q42" s="122">
        <f>+(Q39+Q40)/(Q41+'(令和4年7月)'!Q41)*100</f>
        <v>44.91769965454176</v>
      </c>
      <c r="R42" s="123"/>
      <c r="S42" s="122">
        <f>+(S39+S40)/(S41+'(令和4年7月)'!S41)*100</f>
        <v>183.00807705814478</v>
      </c>
      <c r="T42" s="123"/>
      <c r="U42" s="122">
        <f>+(U39+U40)/(U41+'(令和4年7月)'!U41)*100</f>
        <v>61.98416006669446</v>
      </c>
      <c r="V42" s="123"/>
      <c r="W42" s="122">
        <f>+(W39+W40)/(W41+'(令和4年7月)'!W41)*100</f>
        <v>87.24570593251309</v>
      </c>
      <c r="X42" s="123"/>
      <c r="Y42" s="122">
        <f>+(Y39+Y40)/(Y41+'(令和4年7月)'!Y41)*100</f>
        <v>81.59917028089181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1.783697199810156</v>
      </c>
      <c r="F46" s="123"/>
      <c r="G46" s="122">
        <f>G23-G42</f>
        <v>8.647653518158364</v>
      </c>
      <c r="H46" s="123"/>
      <c r="I46" s="122">
        <f>I23-I42</f>
        <v>-16.291469487671648</v>
      </c>
      <c r="J46" s="123"/>
      <c r="K46" s="122">
        <f>K23-K42</f>
        <v>4.207425868758673</v>
      </c>
      <c r="L46" s="123"/>
      <c r="M46" s="122">
        <f>M23-M42</f>
        <v>-15.452206344482327</v>
      </c>
      <c r="N46" s="123"/>
      <c r="O46" s="122">
        <f t="shared" si="18"/>
        <v>7.554448293790671</v>
      </c>
      <c r="P46" s="123"/>
      <c r="Q46" s="122">
        <f t="shared" si="18"/>
        <v>-3.5565108376991077</v>
      </c>
      <c r="R46" s="123"/>
      <c r="S46" s="122">
        <f t="shared" si="18"/>
        <v>-5.505493638697459</v>
      </c>
      <c r="T46" s="123"/>
      <c r="U46" s="122">
        <f t="shared" si="18"/>
        <v>5.379381698512248</v>
      </c>
      <c r="V46" s="123"/>
      <c r="W46" s="122">
        <f t="shared" si="18"/>
        <v>5.536843656561871</v>
      </c>
      <c r="X46" s="123"/>
      <c r="Y46" s="122">
        <f t="shared" si="18"/>
        <v>-4.340413485224019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67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45.25</v>
      </c>
      <c r="F23" s="141"/>
      <c r="G23" s="140">
        <f>(G20+G21)/(G22+G41)*100</f>
        <v>73.13529221827575</v>
      </c>
      <c r="H23" s="141"/>
      <c r="I23" s="140">
        <f>(I20+I21)/(I22+I41)*100</f>
        <v>89.22512608895002</v>
      </c>
      <c r="J23" s="141"/>
      <c r="K23" s="140">
        <f>(K20+K21)/(K22+K41)*100</f>
        <v>29.03225806451613</v>
      </c>
      <c r="L23" s="141"/>
      <c r="M23" s="140">
        <f>(M20+M21)/(M22+M41)*100</f>
        <v>57.74874007842147</v>
      </c>
      <c r="N23" s="141"/>
      <c r="O23" s="140">
        <f>(O20+O21)/(O22+O41)*100</f>
        <v>87.14199273900766</v>
      </c>
      <c r="P23" s="141"/>
      <c r="Q23" s="140">
        <f>(Q20+Q21)/(Q22+Q41)*100</f>
        <v>44.91769965454176</v>
      </c>
      <c r="R23" s="141"/>
      <c r="S23" s="140">
        <f>(S20+S21)/(S22+S41)*100</f>
        <v>183.00807705814478</v>
      </c>
      <c r="T23" s="141"/>
      <c r="U23" s="140">
        <f>(U20+U21)/(U22+U41)*100</f>
        <v>61.98416006669446</v>
      </c>
      <c r="V23" s="141"/>
      <c r="W23" s="140">
        <f>(W20+W21)/(W22+W41)*100</f>
        <v>87.24570593251309</v>
      </c>
      <c r="X23" s="141"/>
      <c r="Y23" s="140">
        <f>(Y20+Y21)/(Y22+Y41)*100</f>
        <v>81.59917028089181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169712.42774566475</v>
      </c>
      <c r="F24" s="143"/>
      <c r="G24" s="136">
        <f>H22/G22*1000</f>
        <v>431842.6966292135</v>
      </c>
      <c r="H24" s="137"/>
      <c r="I24" s="138">
        <f>J22/I22*1000</f>
        <v>1337982.1109123435</v>
      </c>
      <c r="J24" s="139"/>
      <c r="K24" s="136">
        <f>L22/K22*1000</f>
        <v>1906506.9200959587</v>
      </c>
      <c r="L24" s="137"/>
      <c r="M24" s="138">
        <f>N22/M22*1000</f>
        <v>214691.18131511527</v>
      </c>
      <c r="N24" s="139"/>
      <c r="O24" s="136">
        <f>P22/O22*1000</f>
        <v>268670.16764290043</v>
      </c>
      <c r="P24" s="137"/>
      <c r="Q24" s="138">
        <f>R22/Q22*1000</f>
        <v>175075.9437888655</v>
      </c>
      <c r="R24" s="139"/>
      <c r="S24" s="136">
        <f>T22/S22*1000</f>
        <v>77520.7337045529</v>
      </c>
      <c r="T24" s="137"/>
      <c r="U24" s="138">
        <f>V22/U22*1000</f>
        <v>428330.82247557</v>
      </c>
      <c r="V24" s="139"/>
      <c r="W24" s="136">
        <f>X22/W22*1000</f>
        <v>253102.71220492214</v>
      </c>
      <c r="X24" s="137"/>
      <c r="Y24" s="138">
        <f>Z22/Y22*1000</f>
        <v>264874.29240562685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4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4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53.9</v>
      </c>
      <c r="F30" s="131"/>
      <c r="G30" s="130">
        <v>75.6</v>
      </c>
      <c r="H30" s="131"/>
      <c r="I30" s="130">
        <v>124.2</v>
      </c>
      <c r="J30" s="131"/>
      <c r="K30" s="130">
        <v>84.3</v>
      </c>
      <c r="L30" s="131"/>
      <c r="M30" s="130">
        <v>49.3</v>
      </c>
      <c r="N30" s="131"/>
      <c r="O30" s="130">
        <v>109</v>
      </c>
      <c r="P30" s="131"/>
      <c r="Q30" s="130">
        <v>49.5</v>
      </c>
      <c r="R30" s="131"/>
      <c r="S30" s="130">
        <v>154.8</v>
      </c>
      <c r="T30" s="131"/>
      <c r="U30" s="130">
        <v>68</v>
      </c>
      <c r="V30" s="131"/>
      <c r="W30" s="130">
        <v>89</v>
      </c>
      <c r="X30" s="131"/>
      <c r="Y30" s="130">
        <v>82.3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34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-8.649999999999999</v>
      </c>
      <c r="F34" s="123"/>
      <c r="G34" s="128">
        <f aca="true" t="shared" si="6" ref="G34">+G23-G30</f>
        <v>-2.4647077817242433</v>
      </c>
      <c r="H34" s="129"/>
      <c r="I34" s="124">
        <f aca="true" t="shared" si="7" ref="I34">+I23-I30</f>
        <v>-34.97487391104998</v>
      </c>
      <c r="J34" s="123"/>
      <c r="K34" s="128">
        <f aca="true" t="shared" si="8" ref="K34">+K23-K30</f>
        <v>-55.26774193548387</v>
      </c>
      <c r="L34" s="129"/>
      <c r="M34" s="124">
        <f aca="true" t="shared" si="9" ref="M34">+M23-M30</f>
        <v>8.448740078421473</v>
      </c>
      <c r="N34" s="123"/>
      <c r="O34" s="128">
        <f aca="true" t="shared" si="10" ref="O34">+O23-O30</f>
        <v>-21.858007260992338</v>
      </c>
      <c r="P34" s="129"/>
      <c r="Q34" s="124">
        <f aca="true" t="shared" si="11" ref="Q34">+Q23-Q30</f>
        <v>-4.582300345458243</v>
      </c>
      <c r="R34" s="123"/>
      <c r="S34" s="128">
        <f aca="true" t="shared" si="12" ref="S34">+S23-S30</f>
        <v>28.208077058144767</v>
      </c>
      <c r="T34" s="129"/>
      <c r="U34" s="124">
        <f aca="true" t="shared" si="13" ref="U34">+U23-U30</f>
        <v>-6.015839933305543</v>
      </c>
      <c r="V34" s="123"/>
      <c r="W34" s="128">
        <f aca="true" t="shared" si="14" ref="W34">+W23-W30</f>
        <v>-1.75429406748691</v>
      </c>
      <c r="X34" s="129"/>
      <c r="Y34" s="124">
        <f aca="true" t="shared" si="15" ref="Y34">+Y23-Y30</f>
        <v>-0.7008297191081851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2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+(E39+E40)/(E41+'(令和4年6月) '!E41)*100</f>
        <v>51.85107718050617</v>
      </c>
      <c r="F42" s="123"/>
      <c r="G42" s="122">
        <f>+(G39+G40)/(G41+'(令和4年6月) '!G41)*100</f>
        <v>88.09823677581863</v>
      </c>
      <c r="H42" s="123"/>
      <c r="I42" s="122">
        <f>+(I39+I40)/(I41+'(令和4年6月) '!I41)*100</f>
        <v>94.13566739606128</v>
      </c>
      <c r="J42" s="123"/>
      <c r="K42" s="122">
        <f>+(K39+K40)/(K41+'(令和4年6月) '!K41)*100</f>
        <v>57.61141985398278</v>
      </c>
      <c r="L42" s="123"/>
      <c r="M42" s="122">
        <f>+(M39+M40)/(M41+'(令和4年6月) '!M41)*100</f>
        <v>53.432125400894925</v>
      </c>
      <c r="N42" s="123"/>
      <c r="O42" s="122">
        <f>+(O39+O40)/(O41+'(令和4年6月) '!O41)*100</f>
        <v>78.98690488275302</v>
      </c>
      <c r="P42" s="123"/>
      <c r="Q42" s="122">
        <f>+(Q39+Q40)/(Q41+'(令和4年6月) '!Q41)*100</f>
        <v>47.41866814001105</v>
      </c>
      <c r="R42" s="123"/>
      <c r="S42" s="122">
        <f>+(S39+S40)/(S41+'(令和4年6月) '!S41)*100</f>
        <v>171.16727123400176</v>
      </c>
      <c r="T42" s="123"/>
      <c r="U42" s="122">
        <f>+(U39+U40)/(U41+'(令和4年6月) '!U41)*100</f>
        <v>69.49245241741413</v>
      </c>
      <c r="V42" s="123"/>
      <c r="W42" s="122">
        <f>+(W39+W40)/(W41+'(令和4年6月) '!W41)*100</f>
        <v>93.29802883200942</v>
      </c>
      <c r="X42" s="123"/>
      <c r="Y42" s="122">
        <f>+(Y39+Y40)/(Y41+'(令和4年6月) '!Y41)*100</f>
        <v>81.07035949720081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-6.6010771805061665</v>
      </c>
      <c r="F46" s="123"/>
      <c r="G46" s="122">
        <f>G23-G42</f>
        <v>-14.962944557542883</v>
      </c>
      <c r="H46" s="123"/>
      <c r="I46" s="122">
        <f>I23-I42</f>
        <v>-4.910541307111259</v>
      </c>
      <c r="J46" s="123"/>
      <c r="K46" s="122">
        <f>K23-K42</f>
        <v>-28.57916178946665</v>
      </c>
      <c r="L46" s="123"/>
      <c r="M46" s="122">
        <f>M23-M42</f>
        <v>4.316614677526545</v>
      </c>
      <c r="N46" s="123"/>
      <c r="O46" s="122">
        <f t="shared" si="17"/>
        <v>8.155087856254639</v>
      </c>
      <c r="P46" s="123"/>
      <c r="Q46" s="122">
        <f t="shared" si="17"/>
        <v>-2.5009684854692935</v>
      </c>
      <c r="R46" s="123"/>
      <c r="S46" s="122">
        <f t="shared" si="17"/>
        <v>11.840805824143018</v>
      </c>
      <c r="T46" s="123"/>
      <c r="U46" s="122">
        <f t="shared" si="17"/>
        <v>-7.508292350719671</v>
      </c>
      <c r="V46" s="123"/>
      <c r="W46" s="122">
        <f t="shared" si="17"/>
        <v>-6.052322899496332</v>
      </c>
      <c r="X46" s="123"/>
      <c r="Y46" s="122">
        <f t="shared" si="17"/>
        <v>0.5288107836910001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63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51.85107718050617</v>
      </c>
      <c r="F23" s="141"/>
      <c r="G23" s="140">
        <f>(G20+G21)/(G22+G41)*100</f>
        <v>88.09823677581863</v>
      </c>
      <c r="H23" s="141"/>
      <c r="I23" s="140">
        <f>(I20+I21)/(I22+I41)*100</f>
        <v>94.13566739606128</v>
      </c>
      <c r="J23" s="141"/>
      <c r="K23" s="140">
        <f>(K20+K21)/(K22+K41)*100</f>
        <v>57.61141985398278</v>
      </c>
      <c r="L23" s="141"/>
      <c r="M23" s="140">
        <f>(M20+M21)/(M22+M41)*100</f>
        <v>53.432125400894925</v>
      </c>
      <c r="N23" s="141"/>
      <c r="O23" s="140">
        <f>(O20+O21)/(O22+O41)*100</f>
        <v>78.98690488275302</v>
      </c>
      <c r="P23" s="141"/>
      <c r="Q23" s="140">
        <f>(Q20+Q21)/(Q22+Q41)*100</f>
        <v>47.41866814001105</v>
      </c>
      <c r="R23" s="141"/>
      <c r="S23" s="140">
        <f>(S20+S21)/(S22+S41)*100</f>
        <v>171.16727123400176</v>
      </c>
      <c r="T23" s="141"/>
      <c r="U23" s="140">
        <f>(U20+U21)/(U22+U41)*100</f>
        <v>69.49245241741413</v>
      </c>
      <c r="V23" s="141"/>
      <c r="W23" s="140">
        <f>(W20+W21)/(W22+W41)*100</f>
        <v>93.29802883200942</v>
      </c>
      <c r="X23" s="141"/>
      <c r="Y23" s="140">
        <f>(Y20+Y21)/(Y22+Y41)*100</f>
        <v>81.07035949720081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162486.23063683306</v>
      </c>
      <c r="F24" s="143"/>
      <c r="G24" s="136">
        <f>H22/G22*1000</f>
        <v>428030.93434343435</v>
      </c>
      <c r="H24" s="137"/>
      <c r="I24" s="138">
        <f>J22/I22*1000</f>
        <v>1305547.5070555033</v>
      </c>
      <c r="J24" s="139"/>
      <c r="K24" s="136">
        <f>L22/K22*1000</f>
        <v>1889320.6404999024</v>
      </c>
      <c r="L24" s="137"/>
      <c r="M24" s="138">
        <f>N22/M22*1000</f>
        <v>208932.47576532207</v>
      </c>
      <c r="N24" s="139"/>
      <c r="O24" s="136">
        <f>P22/O22*1000</f>
        <v>274605.8408862034</v>
      </c>
      <c r="P24" s="137"/>
      <c r="Q24" s="138">
        <f>R22/Q22*1000</f>
        <v>174241.33687414989</v>
      </c>
      <c r="R24" s="139"/>
      <c r="S24" s="136">
        <f>T22/S22*1000</f>
        <v>89388.77310464997</v>
      </c>
      <c r="T24" s="137"/>
      <c r="U24" s="138">
        <f>V22/U22*1000</f>
        <v>349609.5217762596</v>
      </c>
      <c r="V24" s="139"/>
      <c r="W24" s="136">
        <f>X22/W22*1000</f>
        <v>242186.4206292879</v>
      </c>
      <c r="X24" s="137"/>
      <c r="Y24" s="138">
        <f>Z22/Y22*1000</f>
        <v>258594.19550117367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4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4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53.9</v>
      </c>
      <c r="F30" s="131"/>
      <c r="G30" s="130">
        <v>75.6</v>
      </c>
      <c r="H30" s="131"/>
      <c r="I30" s="130">
        <v>124.2</v>
      </c>
      <c r="J30" s="131"/>
      <c r="K30" s="130">
        <v>84.3</v>
      </c>
      <c r="L30" s="131"/>
      <c r="M30" s="130">
        <v>49.3</v>
      </c>
      <c r="N30" s="131"/>
      <c r="O30" s="130">
        <v>109</v>
      </c>
      <c r="P30" s="131"/>
      <c r="Q30" s="130">
        <v>49.5</v>
      </c>
      <c r="R30" s="131"/>
      <c r="S30" s="130">
        <v>154.8</v>
      </c>
      <c r="T30" s="131"/>
      <c r="U30" s="130">
        <v>68</v>
      </c>
      <c r="V30" s="131"/>
      <c r="W30" s="130">
        <v>89</v>
      </c>
      <c r="X30" s="131"/>
      <c r="Y30" s="130">
        <v>82.3</v>
      </c>
      <c r="Z30" s="132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34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-2.048922819493832</v>
      </c>
      <c r="F34" s="123"/>
      <c r="G34" s="128">
        <f aca="true" t="shared" si="6" ref="G34">+G23-G30</f>
        <v>12.49823677581864</v>
      </c>
      <c r="H34" s="129"/>
      <c r="I34" s="124">
        <f aca="true" t="shared" si="7" ref="I34">+I23-I30</f>
        <v>-30.064332603938723</v>
      </c>
      <c r="J34" s="123"/>
      <c r="K34" s="128">
        <f aca="true" t="shared" si="8" ref="K34">+K23-K30</f>
        <v>-26.688580146017216</v>
      </c>
      <c r="L34" s="129"/>
      <c r="M34" s="124">
        <f aca="true" t="shared" si="9" ref="M34">+M23-M30</f>
        <v>4.132125400894928</v>
      </c>
      <c r="N34" s="123"/>
      <c r="O34" s="128">
        <f aca="true" t="shared" si="10" ref="O34">+O23-O30</f>
        <v>-30.013095117246976</v>
      </c>
      <c r="P34" s="129"/>
      <c r="Q34" s="124">
        <f aca="true" t="shared" si="11" ref="Q34">+Q23-Q30</f>
        <v>-2.08133185998895</v>
      </c>
      <c r="R34" s="123"/>
      <c r="S34" s="128">
        <f aca="true" t="shared" si="12" ref="S34">+S23-S30</f>
        <v>16.36727123400175</v>
      </c>
      <c r="T34" s="129"/>
      <c r="U34" s="124">
        <f aca="true" t="shared" si="13" ref="U34">+U23-U30</f>
        <v>1.4924524174141283</v>
      </c>
      <c r="V34" s="123"/>
      <c r="W34" s="128">
        <f aca="true" t="shared" si="14" ref="W34">+W23-W30</f>
        <v>4.298028832009422</v>
      </c>
      <c r="X34" s="129"/>
      <c r="Y34" s="124">
        <f aca="true" t="shared" si="15" ref="Y34">+Y23-Y30</f>
        <v>-1.2296405027991852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2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+(E39+E40)/(E41+'(令和4年5月) '!E41)*100</f>
        <v>34.577034416211</v>
      </c>
      <c r="F42" s="123"/>
      <c r="G42" s="122">
        <f>+(G39+G40)/(G41+'(令和4年5月) '!G41)*100</f>
        <v>79.38877043354655</v>
      </c>
      <c r="H42" s="123"/>
      <c r="I42" s="122">
        <f>+(I39+I40)/(I41+'(令和4年5月) '!I41)*100</f>
        <v>106.86027898467871</v>
      </c>
      <c r="J42" s="123"/>
      <c r="K42" s="122">
        <f>+(K39+K40)/(K41+'(令和4年5月) '!K41)*100</f>
        <v>54.30239346176299</v>
      </c>
      <c r="L42" s="123"/>
      <c r="M42" s="122">
        <f>+(M39+M40)/(M41+'(令和4年5月) '!M41)*100</f>
        <v>57.64006383445023</v>
      </c>
      <c r="N42" s="123"/>
      <c r="O42" s="122">
        <f>+(O39+O40)/(O41+'(令和4年5月) '!O41)*100</f>
        <v>75.61052631578947</v>
      </c>
      <c r="P42" s="123"/>
      <c r="Q42" s="122">
        <f>+(Q39+Q40)/(Q41+'(令和4年5月) '!Q41)*100</f>
        <v>47.68284358474583</v>
      </c>
      <c r="R42" s="123"/>
      <c r="S42" s="122">
        <f>+(S39+S40)/(S41+'(令和4年5月) '!S41)*100</f>
        <v>143.9522283912307</v>
      </c>
      <c r="T42" s="123"/>
      <c r="U42" s="122">
        <f>+(U39+U40)/(U41+'(令和4年5月) '!U41)*100</f>
        <v>61.53846153846154</v>
      </c>
      <c r="V42" s="123"/>
      <c r="W42" s="122">
        <f>+(W39+W40)/(W41+'(令和4年5月) '!W41)*100</f>
        <v>82.62997672058736</v>
      </c>
      <c r="X42" s="123"/>
      <c r="Y42" s="122">
        <f>+(Y39+Y40)/(Y41+'(令和4年5月) '!Y41)*100</f>
        <v>74.85003410856375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17.274042764295167</v>
      </c>
      <c r="F46" s="123"/>
      <c r="G46" s="122">
        <f>G23-G42</f>
        <v>8.70946634227208</v>
      </c>
      <c r="H46" s="123"/>
      <c r="I46" s="122">
        <f>I23-I42</f>
        <v>-12.724611588617435</v>
      </c>
      <c r="J46" s="123"/>
      <c r="K46" s="122">
        <f>K23-K42</f>
        <v>3.309026392219792</v>
      </c>
      <c r="L46" s="123"/>
      <c r="M46" s="122">
        <f>M23-M42</f>
        <v>-4.207938433555306</v>
      </c>
      <c r="N46" s="123"/>
      <c r="O46" s="122">
        <f t="shared" si="17"/>
        <v>3.3763785669635524</v>
      </c>
      <c r="P46" s="123"/>
      <c r="Q46" s="122">
        <f t="shared" si="17"/>
        <v>-0.26417544473478216</v>
      </c>
      <c r="R46" s="123"/>
      <c r="S46" s="122">
        <f t="shared" si="17"/>
        <v>27.215042842771055</v>
      </c>
      <c r="T46" s="123"/>
      <c r="U46" s="122">
        <f t="shared" si="17"/>
        <v>7.953990878952588</v>
      </c>
      <c r="V46" s="123"/>
      <c r="W46" s="122">
        <f t="shared" si="17"/>
        <v>10.668052111422057</v>
      </c>
      <c r="X46" s="123"/>
      <c r="Y46" s="122">
        <f t="shared" si="17"/>
        <v>6.220325388637065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64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34.577034416211</v>
      </c>
      <c r="F23" s="141"/>
      <c r="G23" s="140">
        <f>(G20+G21)/(G22+G41)*100</f>
        <v>79.38877043354655</v>
      </c>
      <c r="H23" s="141"/>
      <c r="I23" s="140">
        <f>(I20+I21)/(I22+I41)*100</f>
        <v>106.86027898467871</v>
      </c>
      <c r="J23" s="141"/>
      <c r="K23" s="140">
        <f>(K20+K21)/(K22+K41)*100</f>
        <v>54.30239346176299</v>
      </c>
      <c r="L23" s="141"/>
      <c r="M23" s="140">
        <f>(M20+M21)/(M22+M41)*100</f>
        <v>57.64006383445023</v>
      </c>
      <c r="N23" s="141"/>
      <c r="O23" s="140">
        <f>(O20+O21)/(O22+O41)*100</f>
        <v>75.61052631578947</v>
      </c>
      <c r="P23" s="141"/>
      <c r="Q23" s="140">
        <f>(Q20+Q21)/(Q22+Q41)*100</f>
        <v>47.68284358474583</v>
      </c>
      <c r="R23" s="141"/>
      <c r="S23" s="140">
        <f>(S20+S21)/(S22+S41)*100</f>
        <v>143.9522283912307</v>
      </c>
      <c r="T23" s="141"/>
      <c r="U23" s="140">
        <f>(U20+U21)/(U22+U41)*100</f>
        <v>61.53846153846154</v>
      </c>
      <c r="V23" s="141"/>
      <c r="W23" s="140">
        <f>(W20+W21)/(W22+W41)*100</f>
        <v>82.62997672058736</v>
      </c>
      <c r="X23" s="141"/>
      <c r="Y23" s="140">
        <f>(Y20+Y21)/(Y22+Y41)*100</f>
        <v>74.85003410856375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178827.0248270248</v>
      </c>
      <c r="F24" s="143"/>
      <c r="G24" s="136">
        <f>H22/G22*1000</f>
        <v>443252.51256281405</v>
      </c>
      <c r="H24" s="137"/>
      <c r="I24" s="138">
        <f>J22/I22*1000</f>
        <v>1025896.8903436989</v>
      </c>
      <c r="J24" s="139"/>
      <c r="K24" s="136">
        <f>L22/K22*1000</f>
        <v>1786441.814595661</v>
      </c>
      <c r="L24" s="137"/>
      <c r="M24" s="138">
        <f>N22/M22*1000</f>
        <v>194921.81050684123</v>
      </c>
      <c r="N24" s="139"/>
      <c r="O24" s="136">
        <f>P22/O22*1000</f>
        <v>275971.55137126485</v>
      </c>
      <c r="P24" s="137"/>
      <c r="Q24" s="138">
        <f>R22/Q22*1000</f>
        <v>172281.6210045662</v>
      </c>
      <c r="R24" s="139"/>
      <c r="S24" s="136">
        <f>T22/S22*1000</f>
        <v>87928.80891173951</v>
      </c>
      <c r="T24" s="137"/>
      <c r="U24" s="138">
        <f>V22/U22*1000</f>
        <v>336661.5074024226</v>
      </c>
      <c r="V24" s="139"/>
      <c r="W24" s="136">
        <f>X22/W22*1000</f>
        <v>232131.3663505444</v>
      </c>
      <c r="X24" s="137"/>
      <c r="Y24" s="138">
        <f>Z22/Y22*1000</f>
        <v>236667.3381893738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34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34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45.5</v>
      </c>
      <c r="F30" s="131"/>
      <c r="G30" s="130">
        <v>71.5</v>
      </c>
      <c r="H30" s="131"/>
      <c r="I30" s="130">
        <v>109.5</v>
      </c>
      <c r="J30" s="131"/>
      <c r="K30" s="130">
        <v>66.5</v>
      </c>
      <c r="L30" s="131"/>
      <c r="M30" s="130">
        <v>60</v>
      </c>
      <c r="N30" s="131"/>
      <c r="O30" s="130">
        <v>107.5</v>
      </c>
      <c r="P30" s="131"/>
      <c r="Q30" s="130">
        <v>44.4</v>
      </c>
      <c r="R30" s="131"/>
      <c r="S30" s="130">
        <v>122.9</v>
      </c>
      <c r="T30" s="131"/>
      <c r="U30" s="130">
        <v>53.1</v>
      </c>
      <c r="V30" s="131"/>
      <c r="W30" s="130">
        <v>71.6</v>
      </c>
      <c r="X30" s="131"/>
      <c r="Y30" s="163">
        <v>70</v>
      </c>
      <c r="Z30" s="164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34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f>+E23-E30</f>
        <v>-10.922965583789</v>
      </c>
      <c r="F34" s="123"/>
      <c r="G34" s="128">
        <f aca="true" t="shared" si="9" ref="G34">+G23-G30</f>
        <v>7.888770433546554</v>
      </c>
      <c r="H34" s="129"/>
      <c r="I34" s="124">
        <f aca="true" t="shared" si="10" ref="I34">+I23-I30</f>
        <v>-2.6397210153212853</v>
      </c>
      <c r="J34" s="123"/>
      <c r="K34" s="128">
        <f aca="true" t="shared" si="11" ref="K34">+K23-K30</f>
        <v>-12.197606538237011</v>
      </c>
      <c r="L34" s="129"/>
      <c r="M34" s="124">
        <f aca="true" t="shared" si="12" ref="M34">+M23-M30</f>
        <v>-2.359936165549769</v>
      </c>
      <c r="N34" s="123"/>
      <c r="O34" s="128">
        <f aca="true" t="shared" si="13" ref="O34">+O23-O30</f>
        <v>-31.88947368421053</v>
      </c>
      <c r="P34" s="129"/>
      <c r="Q34" s="124">
        <f aca="true" t="shared" si="14" ref="Q34">+Q23-Q30</f>
        <v>3.2828435847458337</v>
      </c>
      <c r="R34" s="123"/>
      <c r="S34" s="128">
        <f aca="true" t="shared" si="15" ref="S34">+S23-S30</f>
        <v>21.0522283912307</v>
      </c>
      <c r="T34" s="129"/>
      <c r="U34" s="124">
        <f aca="true" t="shared" si="16" ref="U34">+U23-U30</f>
        <v>8.438461538461539</v>
      </c>
      <c r="V34" s="123"/>
      <c r="W34" s="128">
        <f aca="true" t="shared" si="17" ref="W34">+W23-W30</f>
        <v>11.02997672058737</v>
      </c>
      <c r="X34" s="129"/>
      <c r="Y34" s="124">
        <f aca="true" t="shared" si="18" ref="Y34">+Y23-Y30</f>
        <v>4.850034108563747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26"/>
      <c r="C40" s="22"/>
      <c r="D40" s="86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+(E39+E40)/(E41+'(令和4年4月) '!E41)*100</f>
        <v>43.67949088805322</v>
      </c>
      <c r="F42" s="123"/>
      <c r="G42" s="122">
        <v>75.58086560364464</v>
      </c>
      <c r="H42" s="123"/>
      <c r="I42" s="122">
        <v>165.72748267898382</v>
      </c>
      <c r="J42" s="123"/>
      <c r="K42" s="122">
        <v>31.68411037107517</v>
      </c>
      <c r="L42" s="123"/>
      <c r="M42" s="122">
        <v>60.59192604325588</v>
      </c>
      <c r="N42" s="123"/>
      <c r="O42" s="122">
        <v>107.46417860713096</v>
      </c>
      <c r="P42" s="123"/>
      <c r="Q42" s="122">
        <v>47.749583256158544</v>
      </c>
      <c r="R42" s="123"/>
      <c r="S42" s="122">
        <v>132.12116112747162</v>
      </c>
      <c r="T42" s="123"/>
      <c r="U42" s="122">
        <v>92.40538806927518</v>
      </c>
      <c r="V42" s="123"/>
      <c r="W42" s="122">
        <v>95.74571829097337</v>
      </c>
      <c r="X42" s="123"/>
      <c r="Y42" s="122">
        <f>+'(令和4年4月) '!Y23</f>
        <v>89.31031731458233</v>
      </c>
      <c r="Z42" s="123">
        <f>+'(令和4年4月) '!Z23</f>
        <v>0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26"/>
      <c r="C44" s="22"/>
      <c r="D44" s="86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26"/>
      <c r="C45" s="22"/>
      <c r="D45" s="86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-9.102456471842224</v>
      </c>
      <c r="F46" s="123"/>
      <c r="G46" s="122">
        <f>G23-G42</f>
        <v>3.807904829901915</v>
      </c>
      <c r="H46" s="123"/>
      <c r="I46" s="122">
        <f>I23-I42</f>
        <v>-58.867203694305104</v>
      </c>
      <c r="J46" s="123"/>
      <c r="K46" s="122">
        <f>K23-K42</f>
        <v>22.618283090687818</v>
      </c>
      <c r="L46" s="123"/>
      <c r="M46" s="122">
        <f>M23-M42</f>
        <v>-2.9518622088056503</v>
      </c>
      <c r="N46" s="123"/>
      <c r="O46" s="122">
        <f t="shared" si="20"/>
        <v>-31.85365229134149</v>
      </c>
      <c r="P46" s="123"/>
      <c r="Q46" s="122">
        <f t="shared" si="20"/>
        <v>-0.0667396714127122</v>
      </c>
      <c r="R46" s="123"/>
      <c r="S46" s="122">
        <f t="shared" si="20"/>
        <v>11.831067263759081</v>
      </c>
      <c r="T46" s="123"/>
      <c r="U46" s="122">
        <f t="shared" si="20"/>
        <v>-30.866926530813636</v>
      </c>
      <c r="V46" s="123"/>
      <c r="W46" s="122">
        <f t="shared" si="20"/>
        <v>-13.115741570386007</v>
      </c>
      <c r="X46" s="123"/>
      <c r="Y46" s="122">
        <f t="shared" si="20"/>
        <v>-14.460283206018588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26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65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49" t="s">
        <v>8</v>
      </c>
      <c r="H2" s="149"/>
      <c r="I2" s="147" t="s">
        <v>9</v>
      </c>
      <c r="J2" s="148"/>
      <c r="K2" s="149" t="s">
        <v>10</v>
      </c>
      <c r="L2" s="149"/>
      <c r="M2" s="147" t="s">
        <v>11</v>
      </c>
      <c r="N2" s="148"/>
      <c r="O2" s="149" t="s">
        <v>12</v>
      </c>
      <c r="P2" s="149"/>
      <c r="Q2" s="147" t="s">
        <v>13</v>
      </c>
      <c r="R2" s="148"/>
      <c r="S2" s="149" t="s">
        <v>14</v>
      </c>
      <c r="T2" s="149"/>
      <c r="U2" s="147" t="s">
        <v>15</v>
      </c>
      <c r="V2" s="148"/>
      <c r="W2" s="149" t="s">
        <v>16</v>
      </c>
      <c r="X2" s="149"/>
      <c r="Y2" s="150" t="s">
        <v>17</v>
      </c>
      <c r="Z2" s="151"/>
    </row>
    <row r="3" spans="1:26" ht="18.75">
      <c r="A3" s="7"/>
      <c r="C3" s="154"/>
      <c r="D3" s="155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52"/>
      <c r="Z3" s="15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43.67949088805322</v>
      </c>
      <c r="F23" s="141"/>
      <c r="G23" s="140">
        <f>(G20+G21)/(G22+G41)*100</f>
        <v>105.16451478550604</v>
      </c>
      <c r="H23" s="141"/>
      <c r="I23" s="140">
        <f>(I20+I21)/(I22+I41)*100</f>
        <v>165.72260455267337</v>
      </c>
      <c r="J23" s="141"/>
      <c r="K23" s="140">
        <f>(K20+K21)/(K22+K41)*100</f>
        <v>42.50824276468433</v>
      </c>
      <c r="L23" s="141"/>
      <c r="M23" s="140">
        <f>(M20+M21)/(M22+M41)*100</f>
        <v>67.82212921427856</v>
      </c>
      <c r="N23" s="141"/>
      <c r="O23" s="140">
        <f>(O20+O21)/(O22+O41)*100</f>
        <v>119.78349718325416</v>
      </c>
      <c r="P23" s="141"/>
      <c r="Q23" s="140">
        <f>(Q20+Q21)/(Q22+Q41)*100</f>
        <v>49.008087254554354</v>
      </c>
      <c r="R23" s="141"/>
      <c r="S23" s="140">
        <f>(S20+S21)/(S22+S41)*100</f>
        <v>180.79201218480284</v>
      </c>
      <c r="T23" s="141"/>
      <c r="U23" s="140">
        <f>(U20+U21)/(U22+U41)*100</f>
        <v>84.90732568402471</v>
      </c>
      <c r="V23" s="141"/>
      <c r="W23" s="140">
        <f>(W20+W21)/(W22+W41)*100</f>
        <v>97.21321695760598</v>
      </c>
      <c r="X23" s="141"/>
      <c r="Y23" s="140">
        <f>(Y20+Y21)/(Y22+Y41)*100</f>
        <v>89.31031731458233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v>213223</v>
      </c>
      <c r="F24" s="143"/>
      <c r="G24" s="136">
        <v>448777</v>
      </c>
      <c r="H24" s="137"/>
      <c r="I24" s="138">
        <v>712555</v>
      </c>
      <c r="J24" s="139"/>
      <c r="K24" s="136">
        <v>1799642</v>
      </c>
      <c r="L24" s="137"/>
      <c r="M24" s="138">
        <v>214458</v>
      </c>
      <c r="N24" s="139"/>
      <c r="O24" s="136">
        <v>289183</v>
      </c>
      <c r="P24" s="137"/>
      <c r="Q24" s="138">
        <v>172559</v>
      </c>
      <c r="R24" s="139"/>
      <c r="S24" s="136">
        <v>86008</v>
      </c>
      <c r="T24" s="137"/>
      <c r="U24" s="138">
        <v>282735</v>
      </c>
      <c r="V24" s="139"/>
      <c r="W24" s="136">
        <v>224538</v>
      </c>
      <c r="X24" s="137"/>
      <c r="Y24" s="138">
        <v>195521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3" t="s">
        <v>42</v>
      </c>
      <c r="C27" s="4" t="s">
        <v>43</v>
      </c>
      <c r="D27" s="54" t="s">
        <v>21</v>
      </c>
      <c r="E27" s="102">
        <v>1204</v>
      </c>
      <c r="F27" s="103">
        <v>92074</v>
      </c>
      <c r="G27" s="118">
        <v>789</v>
      </c>
      <c r="H27" s="104">
        <v>247717</v>
      </c>
      <c r="I27" s="102">
        <v>2618</v>
      </c>
      <c r="J27" s="103">
        <v>1269080</v>
      </c>
      <c r="K27" s="118">
        <v>942</v>
      </c>
      <c r="L27" s="104">
        <v>2117450</v>
      </c>
      <c r="M27" s="102">
        <v>7415</v>
      </c>
      <c r="N27" s="103">
        <v>1559699</v>
      </c>
      <c r="O27" s="106">
        <v>5132</v>
      </c>
      <c r="P27" s="104">
        <v>1775138</v>
      </c>
      <c r="Q27" s="102">
        <v>29729</v>
      </c>
      <c r="R27" s="103">
        <v>5894967</v>
      </c>
      <c r="S27" s="106">
        <v>48013</v>
      </c>
      <c r="T27" s="104">
        <v>11077067</v>
      </c>
      <c r="U27" s="102">
        <v>3761</v>
      </c>
      <c r="V27" s="103">
        <v>857535</v>
      </c>
      <c r="W27" s="102">
        <v>9826</v>
      </c>
      <c r="X27" s="104">
        <v>2027866</v>
      </c>
      <c r="Y27" s="55">
        <v>92666</v>
      </c>
      <c r="Z27" s="56">
        <v>22372544</v>
      </c>
    </row>
    <row r="28" spans="1:26" ht="18.95" customHeight="1">
      <c r="A28" s="22"/>
      <c r="B28" s="134"/>
      <c r="C28" s="7"/>
      <c r="D28" s="57" t="s">
        <v>22</v>
      </c>
      <c r="E28" s="110">
        <v>1334</v>
      </c>
      <c r="F28" s="111">
        <v>143499</v>
      </c>
      <c r="G28" s="112">
        <v>1018</v>
      </c>
      <c r="H28" s="109">
        <v>231230</v>
      </c>
      <c r="I28" s="110">
        <v>2531</v>
      </c>
      <c r="J28" s="111">
        <v>1312824</v>
      </c>
      <c r="K28" s="108">
        <v>775</v>
      </c>
      <c r="L28" s="109">
        <v>1668752</v>
      </c>
      <c r="M28" s="110">
        <v>6891</v>
      </c>
      <c r="N28" s="111">
        <v>1479316</v>
      </c>
      <c r="O28" s="112">
        <v>4842</v>
      </c>
      <c r="P28" s="109">
        <v>1658452</v>
      </c>
      <c r="Q28" s="110">
        <v>29836</v>
      </c>
      <c r="R28" s="111">
        <v>6170649</v>
      </c>
      <c r="S28" s="112">
        <v>46204</v>
      </c>
      <c r="T28" s="109">
        <v>10685446</v>
      </c>
      <c r="U28" s="110">
        <v>3867</v>
      </c>
      <c r="V28" s="111">
        <v>887394</v>
      </c>
      <c r="W28" s="110">
        <v>9342</v>
      </c>
      <c r="X28" s="109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34"/>
      <c r="C29" s="7"/>
      <c r="D29" s="57" t="s">
        <v>24</v>
      </c>
      <c r="E29" s="113">
        <v>2951</v>
      </c>
      <c r="F29" s="107">
        <v>629220</v>
      </c>
      <c r="G29" s="119">
        <v>894</v>
      </c>
      <c r="H29" s="117">
        <v>401207</v>
      </c>
      <c r="I29" s="113">
        <v>2214</v>
      </c>
      <c r="J29" s="107">
        <v>1577597</v>
      </c>
      <c r="K29" s="116">
        <v>1079</v>
      </c>
      <c r="L29" s="117">
        <v>1941814</v>
      </c>
      <c r="M29" s="113">
        <v>11835</v>
      </c>
      <c r="N29" s="107">
        <v>2538137</v>
      </c>
      <c r="O29" s="116">
        <v>4048</v>
      </c>
      <c r="P29" s="117">
        <v>1170614</v>
      </c>
      <c r="Q29" s="113">
        <v>57538</v>
      </c>
      <c r="R29" s="107">
        <v>9928691</v>
      </c>
      <c r="S29" s="116">
        <v>28776</v>
      </c>
      <c r="T29" s="117">
        <v>2474977</v>
      </c>
      <c r="U29" s="113">
        <v>4973</v>
      </c>
      <c r="V29" s="107">
        <v>1406041</v>
      </c>
      <c r="W29" s="113">
        <v>9697</v>
      </c>
      <c r="X29" s="117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4"/>
      <c r="C30" s="7"/>
      <c r="D30" s="60" t="s">
        <v>44</v>
      </c>
      <c r="E30" s="130">
        <v>42.1</v>
      </c>
      <c r="F30" s="131"/>
      <c r="G30" s="130">
        <v>89.6</v>
      </c>
      <c r="H30" s="131"/>
      <c r="I30" s="130">
        <v>118.6</v>
      </c>
      <c r="J30" s="131"/>
      <c r="K30" s="130">
        <v>86.2</v>
      </c>
      <c r="L30" s="131"/>
      <c r="M30" s="130">
        <v>61.8</v>
      </c>
      <c r="N30" s="131"/>
      <c r="O30" s="130">
        <v>127.8</v>
      </c>
      <c r="P30" s="131"/>
      <c r="Q30" s="130">
        <v>51.7</v>
      </c>
      <c r="R30" s="131"/>
      <c r="S30" s="130">
        <v>169</v>
      </c>
      <c r="T30" s="131"/>
      <c r="U30" s="130">
        <v>75.9</v>
      </c>
      <c r="V30" s="131"/>
      <c r="W30" s="130">
        <v>101.4</v>
      </c>
      <c r="X30" s="131"/>
      <c r="Y30" s="167">
        <v>68.6</v>
      </c>
      <c r="Z30" s="168"/>
    </row>
    <row r="31" spans="1:26" ht="18.95" customHeight="1">
      <c r="A31" s="22"/>
      <c r="B31" s="134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34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34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34"/>
      <c r="C34" s="61"/>
      <c r="D34" s="28" t="s">
        <v>44</v>
      </c>
      <c r="E34" s="124">
        <v>87.05268389662028</v>
      </c>
      <c r="F34" s="123"/>
      <c r="G34" s="128">
        <v>56.00624024960999</v>
      </c>
      <c r="H34" s="129"/>
      <c r="I34" s="124">
        <v>114.56217666219581</v>
      </c>
      <c r="J34" s="123"/>
      <c r="K34" s="128">
        <v>31.06796116504854</v>
      </c>
      <c r="L34" s="129"/>
      <c r="M34" s="124">
        <v>60.09323577016454</v>
      </c>
      <c r="N34" s="123"/>
      <c r="O34" s="128">
        <v>110.78748651564186</v>
      </c>
      <c r="P34" s="129"/>
      <c r="Q34" s="124">
        <v>44.466676927812834</v>
      </c>
      <c r="R34" s="123"/>
      <c r="S34" s="128">
        <v>133.80239238956392</v>
      </c>
      <c r="T34" s="129"/>
      <c r="U34" s="124">
        <v>67.03780424650441</v>
      </c>
      <c r="V34" s="123"/>
      <c r="W34" s="128">
        <v>48.559225820403306</v>
      </c>
      <c r="X34" s="129"/>
      <c r="Y34" s="124">
        <v>70.54128256450254</v>
      </c>
      <c r="Z34" s="123"/>
    </row>
    <row r="35" spans="1:26" ht="18.95" customHeight="1">
      <c r="A35" s="22"/>
      <c r="B35" s="134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34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35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26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+(E39+E40)/(E41+'(令和4年3月) '!E41)*100</f>
        <v>42.774294670846395</v>
      </c>
      <c r="F42" s="123" t="e">
        <f>+#REF!</f>
        <v>#REF!</v>
      </c>
      <c r="G42" s="122">
        <f>+(G39+G40)/(G41+'(令和4年3月) '!G41)*100</f>
        <v>89.53860210141617</v>
      </c>
      <c r="H42" s="123" t="e">
        <f>+#REF!</f>
        <v>#REF!</v>
      </c>
      <c r="I42" s="122">
        <f>+(I39+I40)/(I41+'(令和4年3月) '!I41)*100</f>
        <v>150.45199120449547</v>
      </c>
      <c r="J42" s="123" t="e">
        <f>+#REF!</f>
        <v>#REF!</v>
      </c>
      <c r="K42" s="122">
        <f>+(K39+K40)/(K41+'(令和4年3月) '!K41)*100</f>
        <v>53.758591065292094</v>
      </c>
      <c r="L42" s="123" t="e">
        <f>+#REF!</f>
        <v>#REF!</v>
      </c>
      <c r="M42" s="165">
        <f>+(M39+M40)/(M41+'(令和4年3月) '!M41)*100</f>
        <v>70.19404494509699</v>
      </c>
      <c r="N42" s="166" t="e">
        <f>+#REF!</f>
        <v>#REF!</v>
      </c>
      <c r="O42" s="122">
        <f>+(O39+O40)/(O41+'(令和4年3月) '!O41)*100</f>
        <v>124.30666831011956</v>
      </c>
      <c r="P42" s="123" t="e">
        <f>+#REF!</f>
        <v>#REF!</v>
      </c>
      <c r="Q42" s="122">
        <f>+(Q39+Q40)/(Q41+'(令和4年3月) '!Q41)*100</f>
        <v>52.43330286808548</v>
      </c>
      <c r="R42" s="123" t="e">
        <f>+#REF!</f>
        <v>#REF!</v>
      </c>
      <c r="S42" s="122">
        <f>+(S39+S40)/(S41+'(令和4年3月) '!S41)*100</f>
        <v>178.10214985138856</v>
      </c>
      <c r="T42" s="123" t="e">
        <f>+#REF!</f>
        <v>#REF!</v>
      </c>
      <c r="U42" s="122">
        <f>+(U39+U40)/(U41+'(令和4年3月) '!U41)*100</f>
        <v>87.97653958944281</v>
      </c>
      <c r="V42" s="123" t="e">
        <f>+#REF!</f>
        <v>#REF!</v>
      </c>
      <c r="W42" s="122">
        <f>+(W39+W40)/(W41+'(令和4年3月) '!W41)*100</f>
        <v>108.45691144065273</v>
      </c>
      <c r="X42" s="123" t="e">
        <f>+#REF!</f>
        <v>#REF!</v>
      </c>
      <c r="Y42" s="122">
        <f>+(Y39+Y40)/(Y41+'(令和4年3月) '!Y41)*100</f>
        <v>87.920207585244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26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26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0.9051962172068286</v>
      </c>
      <c r="F46" s="123"/>
      <c r="G46" s="122">
        <f>G23-G42</f>
        <v>15.625912684089869</v>
      </c>
      <c r="H46" s="123"/>
      <c r="I46" s="122">
        <f>I23-I42</f>
        <v>15.270613348177903</v>
      </c>
      <c r="J46" s="123"/>
      <c r="K46" s="122">
        <f>K23-K42</f>
        <v>-11.250348300607762</v>
      </c>
      <c r="L46" s="123"/>
      <c r="M46" s="122">
        <f>M23-M42</f>
        <v>-2.3719157308184293</v>
      </c>
      <c r="N46" s="123"/>
      <c r="O46" s="122">
        <f t="shared" si="8"/>
        <v>-4.523171126865407</v>
      </c>
      <c r="P46" s="123"/>
      <c r="Q46" s="122">
        <f t="shared" si="8"/>
        <v>-3.4252156135311225</v>
      </c>
      <c r="R46" s="123"/>
      <c r="S46" s="122">
        <f t="shared" si="8"/>
        <v>2.6898623334142826</v>
      </c>
      <c r="T46" s="123"/>
      <c r="U46" s="122">
        <f t="shared" si="8"/>
        <v>-3.0692139054180956</v>
      </c>
      <c r="V46" s="123"/>
      <c r="W46" s="122">
        <f t="shared" si="8"/>
        <v>-11.243694483046752</v>
      </c>
      <c r="X46" s="123"/>
      <c r="Y46" s="122">
        <f t="shared" si="8"/>
        <v>1.3901097293383344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26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2023-01-23T02:34:50Z</dcterms:modified>
  <cp:category/>
  <cp:version/>
  <cp:contentType/>
  <cp:contentStatus/>
</cp:coreProperties>
</file>