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24226"/>
  <bookViews>
    <workbookView xWindow="65416" yWindow="65416" windowWidth="29040" windowHeight="15720" tabRatio="248" activeTab="0"/>
  </bookViews>
  <sheets>
    <sheet name="10品目別管理表 (令和5年4月)" sheetId="26" r:id="rId1"/>
    <sheet name="(令和5年3月)" sheetId="28" r:id="rId2"/>
    <sheet name="(令和5年2月)" sheetId="27" r:id="rId3"/>
    <sheet name="(令和5年1月)" sheetId="25" r:id="rId4"/>
    <sheet name="(令和4年12月)" sheetId="24" r:id="rId5"/>
    <sheet name="(令和4年11月)" sheetId="22" r:id="rId6"/>
    <sheet name="(令和4年10月)" sheetId="23" r:id="rId7"/>
    <sheet name="(令和4年9月)" sheetId="21" r:id="rId8"/>
    <sheet name="(令和4年8月)" sheetId="20" r:id="rId9"/>
    <sheet name="(令和4年7月)" sheetId="19" r:id="rId10"/>
    <sheet name="(令和4年6月) " sheetId="17" r:id="rId11"/>
    <sheet name="(令和4年5月) " sheetId="9" r:id="rId12"/>
  </sheets>
  <definedNames>
    <definedName name="_xlnm.Print_Area" localSheetId="6">'(令和4年10月)'!$A$1:$Z$49</definedName>
    <definedName name="_xlnm.Print_Area" localSheetId="5">'(令和4年11月)'!$A$1:$Z$49</definedName>
    <definedName name="_xlnm.Print_Area" localSheetId="4">'(令和4年12月)'!$A$1:$Z$49</definedName>
    <definedName name="_xlnm.Print_Area" localSheetId="11">'(令和4年5月) '!$A$1:$Z$49</definedName>
    <definedName name="_xlnm.Print_Area" localSheetId="10">'(令和4年6月) '!$A$1:$Z$49</definedName>
    <definedName name="_xlnm.Print_Area" localSheetId="9">'(令和4年7月)'!$A$1:$Z$49</definedName>
    <definedName name="_xlnm.Print_Area" localSheetId="8">'(令和4年8月)'!$A$1:$Z$49</definedName>
    <definedName name="_xlnm.Print_Area" localSheetId="7">'(令和4年9月)'!$A$1:$Z$49</definedName>
    <definedName name="_xlnm.Print_Area" localSheetId="3">'(令和5年1月)'!$A$1:$Z$49</definedName>
    <definedName name="_xlnm.Print_Area" localSheetId="2">'(令和5年2月)'!$A$1:$Z$49</definedName>
    <definedName name="_xlnm.Print_Area" localSheetId="1">'(令和5年3月)'!$A$1:$Z$49</definedName>
    <definedName name="_xlnm.Print_Area" localSheetId="0">'10品目別管理表 (令和5年4月)'!$A$1:$Z$49</definedName>
  </definedNames>
  <calcPr calcId="191029"/>
</workbook>
</file>

<file path=xl/sharedStrings.xml><?xml version="1.0" encoding="utf-8"?>
<sst xmlns="http://schemas.openxmlformats.org/spreadsheetml/2006/main" count="1536" uniqueCount="75">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</sst>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66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3" fontId="10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9" xfId="0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0" fontId="10" fillId="0" borderId="20" xfId="0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6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1" xfId="22" applyNumberFormat="1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4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5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4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7" xfId="22" applyBorder="1" applyAlignment="1">
      <alignment horizontal="center" vertical="center"/>
      <protection/>
    </xf>
    <xf numFmtId="0" fontId="2" fillId="0" borderId="58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60" xfId="22" applyNumberFormat="1" applyFont="1" applyBorder="1">
      <alignment/>
      <protection/>
    </xf>
    <xf numFmtId="0" fontId="2" fillId="0" borderId="60" xfId="22" applyBorder="1">
      <alignment/>
      <protection/>
    </xf>
    <xf numFmtId="0" fontId="5" fillId="0" borderId="60" xfId="22" applyFont="1" applyBorder="1">
      <alignment/>
      <protection/>
    </xf>
    <xf numFmtId="0" fontId="6" fillId="0" borderId="60" xfId="22" applyFont="1" applyBorder="1">
      <alignment/>
      <protection/>
    </xf>
    <xf numFmtId="0" fontId="7" fillId="0" borderId="60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10" fillId="0" borderId="61" xfId="0" applyFont="1" applyBorder="1" applyAlignment="1">
      <alignment horizontal="center"/>
    </xf>
    <xf numFmtId="177" fontId="10" fillId="0" borderId="52" xfId="0" applyNumberFormat="1" applyFont="1" applyBorder="1" applyAlignment="1">
      <alignment horizontal="center"/>
    </xf>
    <xf numFmtId="177" fontId="10" fillId="0" borderId="61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3" sqref="C3:D3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9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7"/>
      <c r="D6" s="85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80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81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9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80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8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81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9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80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9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8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82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48.05060309065431</v>
      </c>
      <c r="F23" s="139"/>
      <c r="G23" s="138">
        <f>(G20+G21)/(G22+G41)*100</f>
        <v>74.43522230377857</v>
      </c>
      <c r="H23" s="139"/>
      <c r="I23" s="138">
        <f>(I20+I21)/(I22+I41)*100</f>
        <v>45.367583834909716</v>
      </c>
      <c r="J23" s="139"/>
      <c r="K23" s="138">
        <f>(K20+K21)/(K22+K41)*100</f>
        <v>24.226392362793504</v>
      </c>
      <c r="L23" s="139"/>
      <c r="M23" s="138">
        <f>(M20+M21)/(M22+M41)*100</f>
        <v>45.78490555533701</v>
      </c>
      <c r="N23" s="139"/>
      <c r="O23" s="138">
        <f>(O20+O21)/(O22+O41)*100</f>
        <v>81.94342970462374</v>
      </c>
      <c r="P23" s="139"/>
      <c r="Q23" s="138">
        <f>(Q20+Q21)/(Q22+Q41)*100</f>
        <v>45.14835605453087</v>
      </c>
      <c r="R23" s="139"/>
      <c r="S23" s="138">
        <f>(S20+S21)/(S22+S41)*100</f>
        <v>159.69757970132486</v>
      </c>
      <c r="T23" s="139"/>
      <c r="U23" s="138">
        <f>(U20+U21)/(U22+U41)*100</f>
        <v>70.88429917786245</v>
      </c>
      <c r="V23" s="139"/>
      <c r="W23" s="138">
        <f>(W20+W21)/(W22+W41)*100</f>
        <v>74.07195444338114</v>
      </c>
      <c r="X23" s="139"/>
      <c r="Y23" s="138">
        <f>(Y20+Y21)/(Y22+Y41)*100</f>
        <v>73.76998399830417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181253.38408128163</v>
      </c>
      <c r="F24" s="141"/>
      <c r="G24" s="134">
        <f>H22/G22*1000</f>
        <v>426348.2709153897</v>
      </c>
      <c r="H24" s="135"/>
      <c r="I24" s="136">
        <f>J22/I22*1000</f>
        <v>796208.0318543799</v>
      </c>
      <c r="J24" s="137"/>
      <c r="K24" s="134">
        <f>L22/K22*1000</f>
        <v>649007.0859501844</v>
      </c>
      <c r="L24" s="135"/>
      <c r="M24" s="136">
        <f>N22/M22*1000</f>
        <v>207660.2045311955</v>
      </c>
      <c r="N24" s="137"/>
      <c r="O24" s="134">
        <f>P22/O22*1000</f>
        <v>288720.945083014</v>
      </c>
      <c r="P24" s="135"/>
      <c r="Q24" s="136">
        <f>R22/Q22*1000</f>
        <v>182478.26994075027</v>
      </c>
      <c r="R24" s="137"/>
      <c r="S24" s="134">
        <f>T22/S22*1000</f>
        <v>109423.94850803821</v>
      </c>
      <c r="T24" s="135"/>
      <c r="U24" s="136">
        <f>V22/U22*1000</f>
        <v>394564.6249675577</v>
      </c>
      <c r="V24" s="137"/>
      <c r="W24" s="134">
        <f>X22/W22*1000</f>
        <v>260290.8709739901</v>
      </c>
      <c r="X24" s="135"/>
      <c r="Y24" s="136">
        <f>Z22/Y22*1000</f>
        <v>230665.7261112734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1814</v>
      </c>
      <c r="F27" s="103">
        <v>233548</v>
      </c>
      <c r="G27" s="118">
        <v>1284</v>
      </c>
      <c r="H27" s="104">
        <v>398229</v>
      </c>
      <c r="I27" s="102">
        <v>3119</v>
      </c>
      <c r="J27" s="103">
        <v>5936980</v>
      </c>
      <c r="K27" s="118">
        <v>2155</v>
      </c>
      <c r="L27" s="104">
        <v>4586997</v>
      </c>
      <c r="M27" s="102">
        <v>10676</v>
      </c>
      <c r="N27" s="103">
        <v>1899821</v>
      </c>
      <c r="O27" s="106">
        <v>5506</v>
      </c>
      <c r="P27" s="104">
        <v>1818615</v>
      </c>
      <c r="Q27" s="102">
        <v>29338</v>
      </c>
      <c r="R27" s="103">
        <v>5910182</v>
      </c>
      <c r="S27" s="106">
        <v>54312</v>
      </c>
      <c r="T27" s="104">
        <v>11855445</v>
      </c>
      <c r="U27" s="102">
        <v>4152</v>
      </c>
      <c r="V27" s="103">
        <v>1260320</v>
      </c>
      <c r="W27" s="102">
        <v>7971</v>
      </c>
      <c r="X27" s="104">
        <v>1599012</v>
      </c>
      <c r="Y27" s="102">
        <v>120327</v>
      </c>
      <c r="Z27" s="103">
        <v>35499149</v>
      </c>
    </row>
    <row r="28" spans="1:26" ht="18.95" customHeight="1">
      <c r="A28" s="22"/>
      <c r="B28" s="132"/>
      <c r="C28" s="7"/>
      <c r="D28" s="57" t="s">
        <v>22</v>
      </c>
      <c r="E28" s="110">
        <v>1206</v>
      </c>
      <c r="F28" s="111">
        <v>104749</v>
      </c>
      <c r="G28" s="108">
        <v>1241</v>
      </c>
      <c r="H28" s="109">
        <v>382710</v>
      </c>
      <c r="I28" s="110">
        <v>3142</v>
      </c>
      <c r="J28" s="111">
        <v>5671842</v>
      </c>
      <c r="K28" s="112">
        <v>1326</v>
      </c>
      <c r="L28" s="109">
        <v>2930202</v>
      </c>
      <c r="M28" s="110">
        <v>8964</v>
      </c>
      <c r="N28" s="111">
        <v>1765247</v>
      </c>
      <c r="O28" s="112">
        <v>5338</v>
      </c>
      <c r="P28" s="109">
        <v>1757485</v>
      </c>
      <c r="Q28" s="110">
        <v>28716</v>
      </c>
      <c r="R28" s="111">
        <v>6178385</v>
      </c>
      <c r="S28" s="112">
        <v>52518</v>
      </c>
      <c r="T28" s="109">
        <v>11650366</v>
      </c>
      <c r="U28" s="110">
        <v>3544</v>
      </c>
      <c r="V28" s="111">
        <v>824895</v>
      </c>
      <c r="W28" s="110">
        <v>7622</v>
      </c>
      <c r="X28" s="109">
        <v>1552537</v>
      </c>
      <c r="Y28" s="113">
        <v>113617</v>
      </c>
      <c r="Z28" s="107">
        <v>32818418</v>
      </c>
    </row>
    <row r="29" spans="1:26" ht="18.95" customHeight="1" thickBot="1">
      <c r="A29" s="22"/>
      <c r="B29" s="132"/>
      <c r="C29" s="7"/>
      <c r="D29" s="57" t="s">
        <v>24</v>
      </c>
      <c r="E29" s="113">
        <v>3761</v>
      </c>
      <c r="F29" s="107">
        <v>752407</v>
      </c>
      <c r="G29" s="116">
        <v>1222</v>
      </c>
      <c r="H29" s="117">
        <v>528743</v>
      </c>
      <c r="I29" s="113">
        <v>1929</v>
      </c>
      <c r="J29" s="107">
        <v>2078527</v>
      </c>
      <c r="K29" s="116">
        <v>4509</v>
      </c>
      <c r="L29" s="117">
        <v>6651106</v>
      </c>
      <c r="M29" s="113">
        <v>15316</v>
      </c>
      <c r="N29" s="107">
        <v>3175052</v>
      </c>
      <c r="O29" s="116">
        <v>4614</v>
      </c>
      <c r="P29" s="117">
        <v>1310036</v>
      </c>
      <c r="Q29" s="113">
        <v>60273</v>
      </c>
      <c r="R29" s="107">
        <v>10232726</v>
      </c>
      <c r="S29" s="116">
        <v>30442</v>
      </c>
      <c r="T29" s="117">
        <v>2856694</v>
      </c>
      <c r="U29" s="113">
        <v>4759</v>
      </c>
      <c r="V29" s="107">
        <v>1399336</v>
      </c>
      <c r="W29" s="113">
        <v>8212</v>
      </c>
      <c r="X29" s="117">
        <v>1941106</v>
      </c>
      <c r="Y29" s="113">
        <v>135037</v>
      </c>
      <c r="Z29" s="107">
        <v>30925733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/>
      <c r="F30" s="130"/>
      <c r="G30" s="129"/>
      <c r="H30" s="130"/>
      <c r="I30" s="129"/>
      <c r="J30" s="130"/>
      <c r="K30" s="129"/>
      <c r="L30" s="130"/>
      <c r="M30" s="129"/>
      <c r="N30" s="130"/>
      <c r="O30" s="129"/>
      <c r="P30" s="130"/>
      <c r="Q30" s="129"/>
      <c r="R30" s="130"/>
      <c r="S30" s="129"/>
      <c r="T30" s="130"/>
      <c r="U30" s="129"/>
      <c r="V30" s="130"/>
      <c r="W30" s="129"/>
      <c r="X30" s="130"/>
      <c r="Y30" s="129"/>
      <c r="Z30" s="130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-856</v>
      </c>
      <c r="F31" s="95">
        <f aca="true" t="shared" si="5" ref="F31:Z33">F20-F27</f>
        <v>-152815</v>
      </c>
      <c r="G31" s="96">
        <f t="shared" si="5"/>
        <v>21.625999999999976</v>
      </c>
      <c r="H31" s="97">
        <f t="shared" si="5"/>
        <v>71059</v>
      </c>
      <c r="I31" s="94">
        <f t="shared" si="5"/>
        <v>-1264</v>
      </c>
      <c r="J31" s="95">
        <f t="shared" si="5"/>
        <v>-4516965</v>
      </c>
      <c r="K31" s="96">
        <f t="shared" si="5"/>
        <v>4</v>
      </c>
      <c r="L31" s="97">
        <f t="shared" si="5"/>
        <v>-426655</v>
      </c>
      <c r="M31" s="94">
        <f t="shared" si="5"/>
        <v>-2589.1720000000005</v>
      </c>
      <c r="N31" s="95">
        <f t="shared" si="5"/>
        <v>89730</v>
      </c>
      <c r="O31" s="96">
        <f t="shared" si="5"/>
        <v>-1673</v>
      </c>
      <c r="P31" s="97">
        <f t="shared" si="5"/>
        <v>-533202</v>
      </c>
      <c r="Q31" s="94">
        <f t="shared" si="5"/>
        <v>-1164</v>
      </c>
      <c r="R31" s="95">
        <f t="shared" si="5"/>
        <v>-660596</v>
      </c>
      <c r="S31" s="96">
        <f t="shared" si="5"/>
        <v>-1469</v>
      </c>
      <c r="T31" s="97">
        <f t="shared" si="5"/>
        <v>-2255976</v>
      </c>
      <c r="U31" s="94">
        <f t="shared" si="5"/>
        <v>-355</v>
      </c>
      <c r="V31" s="95">
        <f t="shared" si="5"/>
        <v>-209815</v>
      </c>
      <c r="W31" s="96">
        <f t="shared" si="5"/>
        <v>-2036.406</v>
      </c>
      <c r="X31" s="97">
        <f t="shared" si="5"/>
        <v>-230915</v>
      </c>
      <c r="Y31" s="94">
        <f t="shared" si="5"/>
        <v>-11380.952000000005</v>
      </c>
      <c r="Z31" s="95">
        <f t="shared" si="5"/>
        <v>-8826150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-219</v>
      </c>
      <c r="F32" s="99">
        <f t="shared" si="6"/>
        <v>-7719</v>
      </c>
      <c r="G32" s="100">
        <f t="shared" si="6"/>
        <v>63.652000000000044</v>
      </c>
      <c r="H32" s="101">
        <f t="shared" si="6"/>
        <v>95872</v>
      </c>
      <c r="I32" s="98">
        <f t="shared" si="6"/>
        <v>-776</v>
      </c>
      <c r="J32" s="99">
        <f t="shared" si="6"/>
        <v>-3936945</v>
      </c>
      <c r="K32" s="100">
        <f t="shared" si="6"/>
        <v>215</v>
      </c>
      <c r="L32" s="101">
        <f t="shared" si="6"/>
        <v>14746</v>
      </c>
      <c r="M32" s="98">
        <f t="shared" si="6"/>
        <v>-1128.8999999999996</v>
      </c>
      <c r="N32" s="99">
        <f t="shared" si="6"/>
        <v>-18545</v>
      </c>
      <c r="O32" s="100">
        <f t="shared" si="6"/>
        <v>-1320</v>
      </c>
      <c r="P32" s="101">
        <f t="shared" si="6"/>
        <v>-453064</v>
      </c>
      <c r="Q32" s="98">
        <f t="shared" si="6"/>
        <v>-2279</v>
      </c>
      <c r="R32" s="99">
        <f t="shared" si="6"/>
        <v>-1226079</v>
      </c>
      <c r="S32" s="100">
        <f t="shared" si="6"/>
        <v>-3022</v>
      </c>
      <c r="T32" s="101">
        <f t="shared" si="6"/>
        <v>-2853631</v>
      </c>
      <c r="U32" s="98">
        <f t="shared" si="5"/>
        <v>436</v>
      </c>
      <c r="V32" s="99">
        <f t="shared" si="5"/>
        <v>-388454</v>
      </c>
      <c r="W32" s="100">
        <f t="shared" si="5"/>
        <v>-1830.3739999999998</v>
      </c>
      <c r="X32" s="101">
        <f t="shared" si="5"/>
        <v>-263174</v>
      </c>
      <c r="Y32" s="98">
        <f t="shared" si="5"/>
        <v>-9860.622000000003</v>
      </c>
      <c r="Z32" s="99">
        <f t="shared" si="5"/>
        <v>-9036993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-1751.5919999999999</v>
      </c>
      <c r="F33" s="99">
        <f t="shared" si="5"/>
        <v>-388195</v>
      </c>
      <c r="G33" s="100">
        <f t="shared" si="5"/>
        <v>531.876</v>
      </c>
      <c r="H33" s="101">
        <f t="shared" si="5"/>
        <v>219019</v>
      </c>
      <c r="I33" s="98">
        <f t="shared" si="5"/>
        <v>2466</v>
      </c>
      <c r="J33" s="99">
        <f t="shared" si="5"/>
        <v>1420807.2999999998</v>
      </c>
      <c r="K33" s="100">
        <f t="shared" si="5"/>
        <v>3436.2999999999993</v>
      </c>
      <c r="L33" s="101">
        <f t="shared" si="5"/>
        <v>-1494550</v>
      </c>
      <c r="M33" s="98">
        <f t="shared" si="5"/>
        <v>2197.612000000001</v>
      </c>
      <c r="N33" s="99">
        <f t="shared" si="5"/>
        <v>461828.25</v>
      </c>
      <c r="O33" s="100">
        <f t="shared" si="5"/>
        <v>84</v>
      </c>
      <c r="P33" s="101">
        <f t="shared" si="5"/>
        <v>46375</v>
      </c>
      <c r="Q33" s="98">
        <f t="shared" si="5"/>
        <v>1077.5</v>
      </c>
      <c r="R33" s="99">
        <f t="shared" si="5"/>
        <v>962407.0999999996</v>
      </c>
      <c r="S33" s="100">
        <f t="shared" si="5"/>
        <v>3272</v>
      </c>
      <c r="T33" s="101">
        <f t="shared" si="5"/>
        <v>832425</v>
      </c>
      <c r="U33" s="98">
        <f t="shared" si="5"/>
        <v>635.1999999999998</v>
      </c>
      <c r="V33" s="99">
        <f t="shared" si="5"/>
        <v>729024.5</v>
      </c>
      <c r="W33" s="100">
        <f t="shared" si="5"/>
        <v>-225.09100000000126</v>
      </c>
      <c r="X33" s="101">
        <f t="shared" si="5"/>
        <v>137813.5</v>
      </c>
      <c r="Y33" s="98">
        <f t="shared" si="5"/>
        <v>11723.804999999993</v>
      </c>
      <c r="Z33" s="99">
        <f t="shared" si="5"/>
        <v>2926954.6499999985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48.05060309065431</v>
      </c>
      <c r="F34" s="128"/>
      <c r="G34" s="124">
        <f aca="true" t="shared" si="7" ref="G34">+G23-G30</f>
        <v>74.43522230377857</v>
      </c>
      <c r="H34" s="128"/>
      <c r="I34" s="124">
        <f aca="true" t="shared" si="8" ref="I34">+I23-I30</f>
        <v>45.367583834909716</v>
      </c>
      <c r="J34" s="128"/>
      <c r="K34" s="124">
        <f aca="true" t="shared" si="9" ref="K34">+K23-K30</f>
        <v>24.226392362793504</v>
      </c>
      <c r="L34" s="128"/>
      <c r="M34" s="124">
        <f aca="true" t="shared" si="10" ref="M34">+M23-M30</f>
        <v>45.78490555533701</v>
      </c>
      <c r="N34" s="128"/>
      <c r="O34" s="124">
        <f aca="true" t="shared" si="11" ref="O34">+O23-O30</f>
        <v>81.94342970462374</v>
      </c>
      <c r="P34" s="128"/>
      <c r="Q34" s="124">
        <f aca="true" t="shared" si="12" ref="Q34">+Q23-Q30</f>
        <v>45.14835605453087</v>
      </c>
      <c r="R34" s="128"/>
      <c r="S34" s="124">
        <f aca="true" t="shared" si="13" ref="S34">+S23-S30</f>
        <v>159.69757970132486</v>
      </c>
      <c r="T34" s="128"/>
      <c r="U34" s="124">
        <f aca="true" t="shared" si="14" ref="U34">+U23-U30</f>
        <v>70.88429917786245</v>
      </c>
      <c r="V34" s="128"/>
      <c r="W34" s="124">
        <f aca="true" t="shared" si="15" ref="W34">+W23-W30</f>
        <v>74.07195444338114</v>
      </c>
      <c r="X34" s="128"/>
      <c r="Y34" s="124">
        <f aca="true" t="shared" si="16" ref="Y34">+Y23-Y30</f>
        <v>73.76998399830417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52.811466372657115</v>
      </c>
      <c r="F35" s="64">
        <f t="shared" si="17"/>
        <v>34.56805453268707</v>
      </c>
      <c r="G35" s="65">
        <f t="shared" si="17"/>
        <v>101.68426791277258</v>
      </c>
      <c r="H35" s="66">
        <f t="shared" si="17"/>
        <v>117.84375321736991</v>
      </c>
      <c r="I35" s="63">
        <f t="shared" si="17"/>
        <v>59.47419044565566</v>
      </c>
      <c r="J35" s="64">
        <f t="shared" si="17"/>
        <v>23.918136830509788</v>
      </c>
      <c r="K35" s="65">
        <f t="shared" si="17"/>
        <v>100.18561484918793</v>
      </c>
      <c r="L35" s="66">
        <f t="shared" si="17"/>
        <v>90.69859866923828</v>
      </c>
      <c r="M35" s="63">
        <f t="shared" si="17"/>
        <v>75.74773323342076</v>
      </c>
      <c r="N35" s="64">
        <f t="shared" si="17"/>
        <v>104.72307654247426</v>
      </c>
      <c r="O35" s="65">
        <f t="shared" si="17"/>
        <v>69.61496549219034</v>
      </c>
      <c r="P35" s="66">
        <f t="shared" si="17"/>
        <v>70.6808752814642</v>
      </c>
      <c r="Q35" s="63">
        <f t="shared" si="17"/>
        <v>96.0324493830527</v>
      </c>
      <c r="R35" s="64">
        <f t="shared" si="17"/>
        <v>88.82274691371602</v>
      </c>
      <c r="S35" s="65">
        <f t="shared" si="17"/>
        <v>97.29525703343644</v>
      </c>
      <c r="T35" s="66">
        <f t="shared" si="17"/>
        <v>80.9709715662297</v>
      </c>
      <c r="U35" s="63">
        <f t="shared" si="17"/>
        <v>91.44990366088632</v>
      </c>
      <c r="V35" s="64">
        <f t="shared" si="17"/>
        <v>83.35224387457154</v>
      </c>
      <c r="W35" s="65">
        <f t="shared" si="17"/>
        <v>74.45231464057207</v>
      </c>
      <c r="X35" s="66">
        <f t="shared" si="17"/>
        <v>85.5588951177352</v>
      </c>
      <c r="Y35" s="63">
        <f t="shared" si="17"/>
        <v>90.54164734432005</v>
      </c>
      <c r="Z35" s="64">
        <f t="shared" si="17"/>
        <v>75.13700962239967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81.8407960199005</v>
      </c>
      <c r="F36" s="68">
        <f t="shared" si="17"/>
        <v>92.63095590411365</v>
      </c>
      <c r="G36" s="69">
        <f t="shared" si="17"/>
        <v>105.12908944399678</v>
      </c>
      <c r="H36" s="70">
        <f t="shared" si="17"/>
        <v>125.0508217710538</v>
      </c>
      <c r="I36" s="67">
        <f t="shared" si="17"/>
        <v>75.30235518777847</v>
      </c>
      <c r="J36" s="68">
        <f t="shared" si="17"/>
        <v>30.587893668406135</v>
      </c>
      <c r="K36" s="69">
        <f t="shared" si="17"/>
        <v>116.21417797888387</v>
      </c>
      <c r="L36" s="70">
        <f t="shared" si="17"/>
        <v>100.50324175602911</v>
      </c>
      <c r="M36" s="67">
        <f t="shared" si="17"/>
        <v>87.40629183400269</v>
      </c>
      <c r="N36" s="68">
        <f t="shared" si="17"/>
        <v>98.94943880374815</v>
      </c>
      <c r="O36" s="69">
        <f t="shared" si="17"/>
        <v>75.27163731734731</v>
      </c>
      <c r="P36" s="70">
        <f t="shared" si="17"/>
        <v>74.22088950972554</v>
      </c>
      <c r="Q36" s="67">
        <f t="shared" si="17"/>
        <v>92.06365789107119</v>
      </c>
      <c r="R36" s="68">
        <f t="shared" si="17"/>
        <v>80.15534803998132</v>
      </c>
      <c r="S36" s="69">
        <f t="shared" si="17"/>
        <v>94.24578239841578</v>
      </c>
      <c r="T36" s="70">
        <f t="shared" si="17"/>
        <v>75.50608281319231</v>
      </c>
      <c r="U36" s="67">
        <f t="shared" si="17"/>
        <v>112.30248306997743</v>
      </c>
      <c r="V36" s="68">
        <f t="shared" si="17"/>
        <v>52.90867322507713</v>
      </c>
      <c r="W36" s="69">
        <f t="shared" si="17"/>
        <v>75.9856468118604</v>
      </c>
      <c r="X36" s="70">
        <f t="shared" si="17"/>
        <v>83.04877758146827</v>
      </c>
      <c r="Y36" s="67">
        <f t="shared" si="17"/>
        <v>91.32117376801007</v>
      </c>
      <c r="Z36" s="68">
        <f t="shared" si="17"/>
        <v>72.46365440284173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53.42749268811487</v>
      </c>
      <c r="F37" s="72">
        <f t="shared" si="17"/>
        <v>48.406248214064995</v>
      </c>
      <c r="G37" s="73">
        <f t="shared" si="17"/>
        <v>143.52504091653026</v>
      </c>
      <c r="H37" s="74">
        <f t="shared" si="17"/>
        <v>141.42258148098415</v>
      </c>
      <c r="I37" s="71">
        <f t="shared" si="17"/>
        <v>227.83825816485225</v>
      </c>
      <c r="J37" s="72">
        <f t="shared" si="17"/>
        <v>168.35645146779424</v>
      </c>
      <c r="K37" s="73">
        <f t="shared" si="17"/>
        <v>176.2098026169882</v>
      </c>
      <c r="L37" s="74">
        <f t="shared" si="17"/>
        <v>77.52930114179506</v>
      </c>
      <c r="M37" s="71">
        <f t="shared" si="17"/>
        <v>114.34847218594935</v>
      </c>
      <c r="N37" s="72">
        <f t="shared" si="17"/>
        <v>114.54553342748402</v>
      </c>
      <c r="O37" s="73">
        <f t="shared" si="17"/>
        <v>101.82054616384914</v>
      </c>
      <c r="P37" s="74">
        <f t="shared" si="17"/>
        <v>103.53997905401073</v>
      </c>
      <c r="Q37" s="71">
        <f t="shared" si="17"/>
        <v>101.78769930151145</v>
      </c>
      <c r="R37" s="72">
        <f t="shared" si="17"/>
        <v>109.40518782580517</v>
      </c>
      <c r="S37" s="73">
        <f t="shared" si="17"/>
        <v>110.74830825832731</v>
      </c>
      <c r="T37" s="74">
        <f t="shared" si="17"/>
        <v>129.13945280803614</v>
      </c>
      <c r="U37" s="71">
        <f t="shared" si="17"/>
        <v>113.34734187854592</v>
      </c>
      <c r="V37" s="72">
        <f t="shared" si="17"/>
        <v>152.09788785538282</v>
      </c>
      <c r="W37" s="73">
        <f t="shared" si="17"/>
        <v>97.25899902581587</v>
      </c>
      <c r="X37" s="74">
        <f t="shared" si="17"/>
        <v>107.09974107544873</v>
      </c>
      <c r="Y37" s="71">
        <f t="shared" si="17"/>
        <v>108.68192051067484</v>
      </c>
      <c r="Z37" s="72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+'(令和5年3月)'!E20</f>
        <v>1094.128</v>
      </c>
      <c r="F39" s="14">
        <f>+'(令和5年3月)'!F20</f>
        <v>123819</v>
      </c>
      <c r="G39" s="13">
        <f>+'(令和5年3月)'!G20</f>
        <v>1461</v>
      </c>
      <c r="H39" s="14">
        <f>+'(令和5年3月)'!H20</f>
        <v>524244</v>
      </c>
      <c r="I39" s="13">
        <f>+'(令和5年3月)'!I20</f>
        <v>2891</v>
      </c>
      <c r="J39" s="14">
        <f>+'(令和5年3月)'!J20</f>
        <v>3905990.6</v>
      </c>
      <c r="K39" s="13">
        <f>+'(令和5年3月)'!K20</f>
        <v>1885</v>
      </c>
      <c r="L39" s="14">
        <f>+'(令和5年3月)'!L20</f>
        <v>3631930</v>
      </c>
      <c r="M39" s="13">
        <f>+'(令和5年3月)'!M20</f>
        <v>6914</v>
      </c>
      <c r="N39" s="14">
        <f>+'(令和5年3月)'!N20</f>
        <v>1510701</v>
      </c>
      <c r="O39" s="13">
        <f>+'(令和5年3月)'!O20</f>
        <v>4180</v>
      </c>
      <c r="P39" s="14">
        <f>+'(令和5年3月)'!P20</f>
        <v>1389165</v>
      </c>
      <c r="Q39" s="13">
        <f>+'(令和5年3月)'!Q20</f>
        <v>28213</v>
      </c>
      <c r="R39" s="14">
        <f>+'(令和5年3月)'!R20</f>
        <v>5436063.2</v>
      </c>
      <c r="S39" s="25">
        <f>+'(令和5年3月)'!S20</f>
        <v>50388</v>
      </c>
      <c r="T39" s="26">
        <f>+'(令和5年3月)'!T20</f>
        <v>8915031</v>
      </c>
      <c r="U39" s="13">
        <f>+'(令和5年3月)'!U20</f>
        <v>4917</v>
      </c>
      <c r="V39" s="14">
        <f>+'(令和5年3月)'!V20</f>
        <v>1777710</v>
      </c>
      <c r="W39" s="13">
        <f>+'(令和5年3月)'!W20</f>
        <v>7555</v>
      </c>
      <c r="X39" s="14">
        <f>+'(令和5年3月)'!X20</f>
        <v>1726304</v>
      </c>
      <c r="Y39" s="55">
        <f>+'(令和5年3月)'!Y20</f>
        <v>109498.128</v>
      </c>
      <c r="Z39" s="56">
        <f>+'(令和5年3月)'!Z20</f>
        <v>28940957.8</v>
      </c>
    </row>
    <row r="40" spans="1:26" ht="18.95" customHeight="1">
      <c r="A40" s="22"/>
      <c r="B40" s="126"/>
      <c r="C40" s="22"/>
      <c r="D40" s="86" t="s">
        <v>22</v>
      </c>
      <c r="E40" s="27">
        <f>+'(令和5年3月)'!E21</f>
        <v>985.12</v>
      </c>
      <c r="F40" s="21">
        <f>+'(令和5年3月)'!F21</f>
        <v>97247</v>
      </c>
      <c r="G40" s="27">
        <f>+'(令和5年3月)'!G21</f>
        <v>1350</v>
      </c>
      <c r="H40" s="21">
        <f>+'(令和5年3月)'!H21</f>
        <v>491891</v>
      </c>
      <c r="I40" s="27">
        <f>+'(令和5年3月)'!I21</f>
        <v>3394</v>
      </c>
      <c r="J40" s="21">
        <f>+'(令和5年3月)'!J21</f>
        <v>4774400.3</v>
      </c>
      <c r="K40" s="27">
        <f>+'(令和5年3月)'!K21</f>
        <v>1938</v>
      </c>
      <c r="L40" s="21">
        <f>+'(令和5年3月)'!L21</f>
        <v>3708180</v>
      </c>
      <c r="M40" s="27">
        <f>+'(令和5年3月)'!M21</f>
        <v>7256</v>
      </c>
      <c r="N40" s="21">
        <f>+'(令和5年3月)'!N21</f>
        <v>1641495</v>
      </c>
      <c r="O40" s="27">
        <f>+'(令和5年3月)'!O21</f>
        <v>4326</v>
      </c>
      <c r="P40" s="21">
        <f>+'(令和5年3月)'!P21</f>
        <v>1432536</v>
      </c>
      <c r="Q40" s="27">
        <f>+'(令和5年3月)'!Q21</f>
        <v>28953</v>
      </c>
      <c r="R40" s="21">
        <f>+'(令和5年3月)'!R21</f>
        <v>5416865.4</v>
      </c>
      <c r="S40" s="25">
        <f>+'(令和5年3月)'!S21</f>
        <v>48309</v>
      </c>
      <c r="T40" s="26">
        <f>+'(令和5年3月)'!T21</f>
        <v>8571599</v>
      </c>
      <c r="U40" s="27">
        <f>+'(令和5年3月)'!U21</f>
        <v>4991</v>
      </c>
      <c r="V40" s="21">
        <f>+'(令和5年3月)'!V21</f>
        <v>2162023</v>
      </c>
      <c r="W40" s="27">
        <f>+'(令和5年3月)'!W21</f>
        <v>7262</v>
      </c>
      <c r="X40" s="21">
        <f>+'(令和5年3月)'!X21</f>
        <v>1707792</v>
      </c>
      <c r="Y40" s="58">
        <f>+'(令和5年3月)'!Y21</f>
        <v>108764.12</v>
      </c>
      <c r="Z40" s="59">
        <f>+'(令和5年3月)'!Z21</f>
        <v>30004028.7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+'(令和5年3月)'!E22</f>
        <v>2038.4080000000001</v>
      </c>
      <c r="F41" s="21">
        <f>+'(令和5年3月)'!F22</f>
        <v>380509</v>
      </c>
      <c r="G41" s="27">
        <f>+'(令和5年3月)'!G22</f>
        <v>1752.902</v>
      </c>
      <c r="H41" s="21">
        <f>+'(令和5年3月)'!H22</f>
        <v>757056</v>
      </c>
      <c r="I41" s="27">
        <f>+'(令和5年3月)'!I22</f>
        <v>4909</v>
      </c>
      <c r="J41" s="21">
        <f>+'(令和5年3月)'!J22</f>
        <v>3814216.3</v>
      </c>
      <c r="K41" s="27">
        <f>+'(令和5年3月)'!K22</f>
        <v>7327.299999999999</v>
      </c>
      <c r="L41" s="21">
        <f>+'(令和5年3月)'!L22</f>
        <v>3941162</v>
      </c>
      <c r="M41" s="27">
        <f>+'(令和5年3月)'!M22</f>
        <v>17261.884000000002</v>
      </c>
      <c r="N41" s="21">
        <f>+'(令和5年3月)'!N22</f>
        <v>3394031.25</v>
      </c>
      <c r="O41" s="27">
        <f>+'(令和5年3月)'!O22</f>
        <v>4883</v>
      </c>
      <c r="P41" s="21">
        <f>+'(令和5年3月)'!P22</f>
        <v>1375419</v>
      </c>
      <c r="Q41" s="27">
        <f>+'(令和5年3月)'!Q22</f>
        <v>59608.5</v>
      </c>
      <c r="R41" s="21">
        <f>+'(令和5年3月)'!R22</f>
        <v>10897853.1</v>
      </c>
      <c r="S41" s="25">
        <f>+'(令和5年3月)'!S22</f>
        <v>30369</v>
      </c>
      <c r="T41" s="26">
        <f>+'(令和5年3月)'!T22</f>
        <v>2886385</v>
      </c>
      <c r="U41" s="27">
        <f>+'(令和5年3月)'!U22</f>
        <v>5577.2</v>
      </c>
      <c r="V41" s="21">
        <f>+'(令和5年3月)'!V22</f>
        <v>1514296.5</v>
      </c>
      <c r="W41" s="27">
        <f>+'(令和5年3月)'!W22</f>
        <v>7843.941</v>
      </c>
      <c r="X41" s="21">
        <f>+'(令和5年3月)'!X22</f>
        <v>2000185.5</v>
      </c>
      <c r="Y41" s="58">
        <f>+'(令和5年3月)'!Y22</f>
        <v>141571.135</v>
      </c>
      <c r="Z41" s="59">
        <f>+'(令和5年3月)'!Z22</f>
        <v>30961113.65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+(E39+E40)/(E41+'(令和5年1月)'!E41)*100</f>
        <v>53.116458058075246</v>
      </c>
      <c r="F42" s="123"/>
      <c r="G42" s="122">
        <f>+(G39+G40)/(G41+'(令和5年1月)'!G41)*100</f>
        <v>83.95671166857916</v>
      </c>
      <c r="H42" s="123"/>
      <c r="I42" s="122">
        <f>+(I39+I40)/(I41+'(令和5年1月)'!I41)*100</f>
        <v>65.77708006279434</v>
      </c>
      <c r="J42" s="123"/>
      <c r="K42" s="122">
        <f>+(K39+K40)/(K41+'(令和5年1月)'!K41)*100</f>
        <v>26.427485137563945</v>
      </c>
      <c r="L42" s="123"/>
      <c r="M42" s="122">
        <f>+(M39+M40)/(M41+'(令和5年1月)'!M41)*100</f>
        <v>39.443420765043136</v>
      </c>
      <c r="N42" s="123"/>
      <c r="O42" s="122">
        <f>+(O39+O40)/(O41+'(令和5年1月)'!O41)*100</f>
        <v>82.00925568839182</v>
      </c>
      <c r="P42" s="123"/>
      <c r="Q42" s="122">
        <f>+(Q39+Q40)/(Q41+'(令和5年1月)'!Q41)*100</f>
        <v>46.76840208095909</v>
      </c>
      <c r="R42" s="123"/>
      <c r="S42" s="122">
        <f>+(S39+S40)/(S41+'(令和5年1月)'!S41)*100</f>
        <v>165.78257802264253</v>
      </c>
      <c r="T42" s="123"/>
      <c r="U42" s="122">
        <f>+(U39+U40)/(U41+'(令和5年1月)'!U41)*100</f>
        <v>101.81579028495679</v>
      </c>
      <c r="V42" s="123"/>
      <c r="W42" s="122">
        <f>+(W39+W40)/(W41+'(令和5年1月)'!W41)*100</f>
        <v>96.20565219406933</v>
      </c>
      <c r="X42" s="123"/>
      <c r="Y42" s="122">
        <f>+(Y39+Y40)/(Y41+'(令和5年1月)'!Y41)*100</f>
        <v>76.72341455259384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-136.12799999999993</v>
      </c>
      <c r="F43" s="97">
        <f t="shared" si="18"/>
        <v>-43086</v>
      </c>
      <c r="G43" s="94">
        <f t="shared" si="18"/>
        <v>-155.37400000000002</v>
      </c>
      <c r="H43" s="95">
        <f t="shared" si="18"/>
        <v>-54956</v>
      </c>
      <c r="I43" s="96">
        <f t="shared" si="18"/>
        <v>-1036</v>
      </c>
      <c r="J43" s="97">
        <f t="shared" si="18"/>
        <v>-2485975.6</v>
      </c>
      <c r="K43" s="94">
        <f t="shared" si="18"/>
        <v>274</v>
      </c>
      <c r="L43" s="95">
        <f t="shared" si="18"/>
        <v>528412</v>
      </c>
      <c r="M43" s="96">
        <f t="shared" si="18"/>
        <v>1172.8279999999995</v>
      </c>
      <c r="N43" s="97">
        <f t="shared" si="18"/>
        <v>478850</v>
      </c>
      <c r="O43" s="94">
        <f t="shared" si="18"/>
        <v>-347</v>
      </c>
      <c r="P43" s="95">
        <f t="shared" si="18"/>
        <v>-103752</v>
      </c>
      <c r="Q43" s="96">
        <f t="shared" si="18"/>
        <v>-39</v>
      </c>
      <c r="R43" s="97">
        <f t="shared" si="18"/>
        <v>-186477.2000000002</v>
      </c>
      <c r="S43" s="94">
        <f t="shared" si="18"/>
        <v>2455</v>
      </c>
      <c r="T43" s="95">
        <f t="shared" si="18"/>
        <v>684438</v>
      </c>
      <c r="U43" s="96">
        <f t="shared" si="18"/>
        <v>-1120</v>
      </c>
      <c r="V43" s="97">
        <f t="shared" si="18"/>
        <v>-727205</v>
      </c>
      <c r="W43" s="94">
        <f t="shared" si="18"/>
        <v>-1620.406</v>
      </c>
      <c r="X43" s="95">
        <f t="shared" si="18"/>
        <v>-358207</v>
      </c>
      <c r="Y43" s="94">
        <f t="shared" si="18"/>
        <v>-552.0800000000017</v>
      </c>
      <c r="Z43" s="95">
        <f t="shared" si="18"/>
        <v>-2267958.8000000007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1.8799999999999955</v>
      </c>
      <c r="F44" s="101">
        <f t="shared" si="18"/>
        <v>-217</v>
      </c>
      <c r="G44" s="98">
        <f t="shared" si="18"/>
        <v>-45.347999999999956</v>
      </c>
      <c r="H44" s="99">
        <f t="shared" si="18"/>
        <v>-13309</v>
      </c>
      <c r="I44" s="100">
        <f t="shared" si="18"/>
        <v>-1028</v>
      </c>
      <c r="J44" s="101">
        <f t="shared" si="18"/>
        <v>-3039503.3</v>
      </c>
      <c r="K44" s="98">
        <f t="shared" si="18"/>
        <v>-397</v>
      </c>
      <c r="L44" s="99">
        <f t="shared" si="18"/>
        <v>-763232</v>
      </c>
      <c r="M44" s="100">
        <f t="shared" si="18"/>
        <v>579.1000000000004</v>
      </c>
      <c r="N44" s="101">
        <f t="shared" si="18"/>
        <v>105207</v>
      </c>
      <c r="O44" s="98">
        <f t="shared" si="18"/>
        <v>-308</v>
      </c>
      <c r="P44" s="99">
        <f t="shared" si="18"/>
        <v>-128115</v>
      </c>
      <c r="Q44" s="100">
        <f t="shared" si="18"/>
        <v>-2516</v>
      </c>
      <c r="R44" s="101">
        <f t="shared" si="18"/>
        <v>-464559.4000000004</v>
      </c>
      <c r="S44" s="98">
        <f t="shared" si="18"/>
        <v>1187</v>
      </c>
      <c r="T44" s="99">
        <f t="shared" si="18"/>
        <v>225136</v>
      </c>
      <c r="U44" s="100">
        <f t="shared" si="18"/>
        <v>-1011</v>
      </c>
      <c r="V44" s="101">
        <f t="shared" si="18"/>
        <v>-1725582</v>
      </c>
      <c r="W44" s="98">
        <f t="shared" si="18"/>
        <v>-1470.3739999999998</v>
      </c>
      <c r="X44" s="99">
        <f t="shared" si="18"/>
        <v>-418429</v>
      </c>
      <c r="Y44" s="98">
        <f t="shared" si="18"/>
        <v>-5007.741999999998</v>
      </c>
      <c r="Z44" s="99">
        <f t="shared" si="18"/>
        <v>-6222603.699999999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-29</v>
      </c>
      <c r="F45" s="101">
        <f t="shared" si="18"/>
        <v>-16297</v>
      </c>
      <c r="G45" s="98">
        <f t="shared" si="18"/>
        <v>0.9739999999999327</v>
      </c>
      <c r="H45" s="99">
        <f t="shared" si="18"/>
        <v>-9294</v>
      </c>
      <c r="I45" s="100">
        <f t="shared" si="18"/>
        <v>-514</v>
      </c>
      <c r="J45" s="101">
        <f t="shared" si="18"/>
        <v>-314882</v>
      </c>
      <c r="K45" s="98">
        <f t="shared" si="18"/>
        <v>618</v>
      </c>
      <c r="L45" s="99">
        <f t="shared" si="18"/>
        <v>1215394</v>
      </c>
      <c r="M45" s="100">
        <f t="shared" si="18"/>
        <v>251.72799999999916</v>
      </c>
      <c r="N45" s="101">
        <f t="shared" si="18"/>
        <v>242849</v>
      </c>
      <c r="O45" s="98">
        <f t="shared" si="18"/>
        <v>-185</v>
      </c>
      <c r="P45" s="99">
        <f t="shared" si="18"/>
        <v>-19008</v>
      </c>
      <c r="Q45" s="100">
        <f t="shared" si="18"/>
        <v>1742</v>
      </c>
      <c r="R45" s="101">
        <f t="shared" si="18"/>
        <v>297280</v>
      </c>
      <c r="S45" s="98">
        <f t="shared" si="18"/>
        <v>3345</v>
      </c>
      <c r="T45" s="99">
        <f t="shared" si="18"/>
        <v>802734</v>
      </c>
      <c r="U45" s="100">
        <f t="shared" si="18"/>
        <v>-183</v>
      </c>
      <c r="V45" s="101">
        <f t="shared" si="18"/>
        <v>614064</v>
      </c>
      <c r="W45" s="98">
        <f t="shared" si="18"/>
        <v>142.96799999999894</v>
      </c>
      <c r="X45" s="99">
        <f t="shared" si="18"/>
        <v>78734</v>
      </c>
      <c r="Y45" s="98">
        <f t="shared" si="18"/>
        <v>5189.669999999984</v>
      </c>
      <c r="Z45" s="99">
        <f t="shared" si="18"/>
        <v>2891574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-5.0658549674209326</v>
      </c>
      <c r="F46" s="123"/>
      <c r="G46" s="122">
        <f>G23-G42</f>
        <v>-9.521489364800587</v>
      </c>
      <c r="H46" s="123"/>
      <c r="I46" s="122">
        <f>I23-I42</f>
        <v>-20.409496227884624</v>
      </c>
      <c r="J46" s="123"/>
      <c r="K46" s="122">
        <f>K23-K42</f>
        <v>-2.2010927747704407</v>
      </c>
      <c r="L46" s="123"/>
      <c r="M46" s="122">
        <f>M23-M42</f>
        <v>6.341484790293876</v>
      </c>
      <c r="N46" s="123"/>
      <c r="O46" s="122">
        <f t="shared" si="18"/>
        <v>-0.0658259837680788</v>
      </c>
      <c r="P46" s="123"/>
      <c r="Q46" s="122">
        <f t="shared" si="18"/>
        <v>-1.62004602642822</v>
      </c>
      <c r="R46" s="123"/>
      <c r="S46" s="122">
        <f t="shared" si="18"/>
        <v>-6.08499832131767</v>
      </c>
      <c r="T46" s="123"/>
      <c r="U46" s="122">
        <f t="shared" si="18"/>
        <v>-30.931491107094345</v>
      </c>
      <c r="V46" s="123"/>
      <c r="W46" s="122">
        <f t="shared" si="18"/>
        <v>-22.133697750688185</v>
      </c>
      <c r="X46" s="123"/>
      <c r="Y46" s="122">
        <f t="shared" si="18"/>
        <v>-2.9534305542896675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87.55831127619437</v>
      </c>
      <c r="F47" s="76">
        <f t="shared" si="19"/>
        <v>65.2024325830446</v>
      </c>
      <c r="G47" s="75">
        <f t="shared" si="19"/>
        <v>89.36522929500342</v>
      </c>
      <c r="H47" s="77">
        <f t="shared" si="19"/>
        <v>89.51709509312458</v>
      </c>
      <c r="I47" s="78">
        <f t="shared" si="19"/>
        <v>64.16464891041163</v>
      </c>
      <c r="J47" s="76">
        <f t="shared" si="19"/>
        <v>36.35479819127061</v>
      </c>
      <c r="K47" s="75">
        <f t="shared" si="19"/>
        <v>114.53580901856763</v>
      </c>
      <c r="L47" s="77">
        <f t="shared" si="19"/>
        <v>114.54906895232011</v>
      </c>
      <c r="M47" s="78">
        <f t="shared" si="19"/>
        <v>116.96308938385882</v>
      </c>
      <c r="N47" s="76">
        <f t="shared" si="19"/>
        <v>131.69720546951382</v>
      </c>
      <c r="O47" s="75">
        <f t="shared" si="19"/>
        <v>91.69856459330144</v>
      </c>
      <c r="P47" s="77">
        <f t="shared" si="19"/>
        <v>92.53134076945503</v>
      </c>
      <c r="Q47" s="78">
        <f t="shared" si="19"/>
        <v>99.86176585262113</v>
      </c>
      <c r="R47" s="76">
        <f t="shared" si="19"/>
        <v>96.56962781448163</v>
      </c>
      <c r="S47" s="75">
        <f t="shared" si="19"/>
        <v>104.87219179169645</v>
      </c>
      <c r="T47" s="77">
        <f t="shared" si="19"/>
        <v>107.67734851398723</v>
      </c>
      <c r="U47" s="78">
        <f t="shared" si="19"/>
        <v>77.22188326215172</v>
      </c>
      <c r="V47" s="76">
        <f t="shared" si="19"/>
        <v>59.09315917669361</v>
      </c>
      <c r="W47" s="75">
        <f t="shared" si="19"/>
        <v>78.55187293183322</v>
      </c>
      <c r="X47" s="77">
        <f t="shared" si="19"/>
        <v>79.25006256140286</v>
      </c>
      <c r="Y47" s="75">
        <f t="shared" si="19"/>
        <v>99.49580873199952</v>
      </c>
      <c r="Z47" s="77">
        <f t="shared" si="19"/>
        <v>92.16349778168019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100.1908396946565</v>
      </c>
      <c r="F48" s="70">
        <f t="shared" si="19"/>
        <v>99.77685686962066</v>
      </c>
      <c r="G48" s="67">
        <f t="shared" si="19"/>
        <v>96.64088888888888</v>
      </c>
      <c r="H48" s="68">
        <f t="shared" si="19"/>
        <v>97.29431926991955</v>
      </c>
      <c r="I48" s="69">
        <f t="shared" si="19"/>
        <v>69.71125515615793</v>
      </c>
      <c r="J48" s="70">
        <f t="shared" si="19"/>
        <v>36.337485149705614</v>
      </c>
      <c r="K48" s="67">
        <f t="shared" si="19"/>
        <v>79.51496388028896</v>
      </c>
      <c r="L48" s="68">
        <f t="shared" si="19"/>
        <v>79.41761187428872</v>
      </c>
      <c r="M48" s="69">
        <f t="shared" si="19"/>
        <v>107.98098125689086</v>
      </c>
      <c r="N48" s="70">
        <f t="shared" si="19"/>
        <v>106.40921842588615</v>
      </c>
      <c r="O48" s="67">
        <f t="shared" si="19"/>
        <v>92.88025889967638</v>
      </c>
      <c r="P48" s="68">
        <f t="shared" si="19"/>
        <v>91.0567692539664</v>
      </c>
      <c r="Q48" s="69">
        <f t="shared" si="19"/>
        <v>91.31005422581426</v>
      </c>
      <c r="R48" s="70">
        <f t="shared" si="19"/>
        <v>91.42383342218545</v>
      </c>
      <c r="S48" s="67">
        <f t="shared" si="19"/>
        <v>102.45709909126663</v>
      </c>
      <c r="T48" s="68">
        <f t="shared" si="19"/>
        <v>102.62653444240684</v>
      </c>
      <c r="U48" s="69">
        <f t="shared" si="19"/>
        <v>79.74353836906431</v>
      </c>
      <c r="V48" s="70">
        <f t="shared" si="19"/>
        <v>20.186695516190163</v>
      </c>
      <c r="W48" s="67">
        <f t="shared" si="19"/>
        <v>79.75249242632884</v>
      </c>
      <c r="X48" s="68">
        <f t="shared" si="19"/>
        <v>75.49883123940153</v>
      </c>
      <c r="Y48" s="67">
        <f t="shared" si="19"/>
        <v>95.39577757812043</v>
      </c>
      <c r="Z48" s="68">
        <f t="shared" si="19"/>
        <v>79.26077273749576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98.57732112511333</v>
      </c>
      <c r="F49" s="74">
        <f t="shared" si="19"/>
        <v>95.7170526846934</v>
      </c>
      <c r="G49" s="71">
        <f t="shared" si="19"/>
        <v>100.05556500021106</v>
      </c>
      <c r="H49" s="72">
        <f t="shared" si="19"/>
        <v>98.7723497337053</v>
      </c>
      <c r="I49" s="73">
        <f t="shared" si="19"/>
        <v>89.52943573029131</v>
      </c>
      <c r="J49" s="74">
        <f t="shared" si="19"/>
        <v>91.74451642923344</v>
      </c>
      <c r="K49" s="71">
        <f t="shared" si="19"/>
        <v>108.43421178333084</v>
      </c>
      <c r="L49" s="72">
        <f t="shared" si="19"/>
        <v>130.83846845169015</v>
      </c>
      <c r="M49" s="73">
        <f t="shared" si="19"/>
        <v>101.45828809879616</v>
      </c>
      <c r="N49" s="74">
        <f t="shared" si="19"/>
        <v>107.15517866843447</v>
      </c>
      <c r="O49" s="71">
        <f t="shared" si="19"/>
        <v>96.21134548433339</v>
      </c>
      <c r="P49" s="72">
        <f t="shared" si="19"/>
        <v>98.61802112665305</v>
      </c>
      <c r="Q49" s="73">
        <f t="shared" si="19"/>
        <v>102.92240200642526</v>
      </c>
      <c r="R49" s="74">
        <f t="shared" si="19"/>
        <v>102.72787674115374</v>
      </c>
      <c r="S49" s="71">
        <f t="shared" si="19"/>
        <v>111.01452138694063</v>
      </c>
      <c r="T49" s="72">
        <f t="shared" si="19"/>
        <v>127.8110508473402</v>
      </c>
      <c r="U49" s="73">
        <f t="shared" si="19"/>
        <v>96.7187836190203</v>
      </c>
      <c r="V49" s="74">
        <f t="shared" si="19"/>
        <v>140.5511073954143</v>
      </c>
      <c r="W49" s="71">
        <f t="shared" si="19"/>
        <v>101.82265521884979</v>
      </c>
      <c r="X49" s="72">
        <f t="shared" si="19"/>
        <v>103.93633490493757</v>
      </c>
      <c r="Y49" s="71">
        <f t="shared" si="19"/>
        <v>103.66576844919693</v>
      </c>
      <c r="Z49" s="72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:X1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9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7"/>
      <c r="D6" s="85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80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81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9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80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8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81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9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9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80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9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82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45.25</v>
      </c>
      <c r="F23" s="139"/>
      <c r="G23" s="138">
        <f>(G20+G21)/(G22+G41)*100</f>
        <v>73.13529221827575</v>
      </c>
      <c r="H23" s="139"/>
      <c r="I23" s="138">
        <f>(I20+I21)/(I22+I41)*100</f>
        <v>89.22512608895002</v>
      </c>
      <c r="J23" s="139"/>
      <c r="K23" s="138">
        <f>(K20+K21)/(K22+K41)*100</f>
        <v>29.03225806451613</v>
      </c>
      <c r="L23" s="139"/>
      <c r="M23" s="138">
        <f>(M20+M21)/(M22+M41)*100</f>
        <v>57.74874007842147</v>
      </c>
      <c r="N23" s="139"/>
      <c r="O23" s="138">
        <f>(O20+O21)/(O22+O41)*100</f>
        <v>87.14199273900766</v>
      </c>
      <c r="P23" s="139"/>
      <c r="Q23" s="138">
        <f>(Q20+Q21)/(Q22+Q41)*100</f>
        <v>44.91769965454176</v>
      </c>
      <c r="R23" s="139"/>
      <c r="S23" s="138">
        <f>(S20+S21)/(S22+S41)*100</f>
        <v>183.00807705814478</v>
      </c>
      <c r="T23" s="139"/>
      <c r="U23" s="138">
        <f>(U20+U21)/(U22+U41)*100</f>
        <v>61.98416006669446</v>
      </c>
      <c r="V23" s="139"/>
      <c r="W23" s="138">
        <f>(W20+W21)/(W22+W41)*100</f>
        <v>87.24570593251309</v>
      </c>
      <c r="X23" s="139"/>
      <c r="Y23" s="138">
        <f>(Y20+Y21)/(Y22+Y41)*100</f>
        <v>81.59917028089181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169712.42774566475</v>
      </c>
      <c r="F24" s="141"/>
      <c r="G24" s="134">
        <f>H22/G22*1000</f>
        <v>431842.6966292135</v>
      </c>
      <c r="H24" s="135"/>
      <c r="I24" s="136">
        <f>J22/I22*1000</f>
        <v>1337982.1109123435</v>
      </c>
      <c r="J24" s="137"/>
      <c r="K24" s="134">
        <f>L22/K22*1000</f>
        <v>1906506.9200959587</v>
      </c>
      <c r="L24" s="135"/>
      <c r="M24" s="136">
        <f>N22/M22*1000</f>
        <v>214691.18131511527</v>
      </c>
      <c r="N24" s="137"/>
      <c r="O24" s="134">
        <f>P22/O22*1000</f>
        <v>268670.16764290043</v>
      </c>
      <c r="P24" s="135"/>
      <c r="Q24" s="136">
        <f>R22/Q22*1000</f>
        <v>175075.9437888655</v>
      </c>
      <c r="R24" s="137"/>
      <c r="S24" s="134">
        <f>T22/S22*1000</f>
        <v>77520.7337045529</v>
      </c>
      <c r="T24" s="135"/>
      <c r="U24" s="136">
        <f>V22/U22*1000</f>
        <v>428330.82247557</v>
      </c>
      <c r="V24" s="137"/>
      <c r="W24" s="134">
        <f>X22/W22*1000</f>
        <v>253102.71220492214</v>
      </c>
      <c r="X24" s="135"/>
      <c r="Y24" s="136">
        <f>Z22/Y22*1000</f>
        <v>264874.29240562685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2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2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53.9</v>
      </c>
      <c r="F30" s="130"/>
      <c r="G30" s="129">
        <v>75.6</v>
      </c>
      <c r="H30" s="130"/>
      <c r="I30" s="129">
        <v>124.2</v>
      </c>
      <c r="J30" s="130"/>
      <c r="K30" s="129">
        <v>84.3</v>
      </c>
      <c r="L30" s="130"/>
      <c r="M30" s="129">
        <v>49.3</v>
      </c>
      <c r="N30" s="130"/>
      <c r="O30" s="129">
        <v>109</v>
      </c>
      <c r="P30" s="130"/>
      <c r="Q30" s="129">
        <v>49.5</v>
      </c>
      <c r="R30" s="130"/>
      <c r="S30" s="129">
        <v>154.8</v>
      </c>
      <c r="T30" s="130"/>
      <c r="U30" s="129">
        <v>68</v>
      </c>
      <c r="V30" s="130"/>
      <c r="W30" s="129">
        <v>89</v>
      </c>
      <c r="X30" s="130"/>
      <c r="Y30" s="129">
        <v>82.3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-415</v>
      </c>
      <c r="F31" s="95">
        <f aca="true" t="shared" si="4" ref="F31:Z33">F20-F27</f>
        <v>-17788</v>
      </c>
      <c r="G31" s="96">
        <f t="shared" si="4"/>
        <v>438</v>
      </c>
      <c r="H31" s="97">
        <f t="shared" si="4"/>
        <v>215989</v>
      </c>
      <c r="I31" s="94">
        <f t="shared" si="4"/>
        <v>-535</v>
      </c>
      <c r="J31" s="95">
        <f t="shared" si="4"/>
        <v>2885347</v>
      </c>
      <c r="K31" s="96">
        <f t="shared" si="4"/>
        <v>625</v>
      </c>
      <c r="L31" s="97">
        <f t="shared" si="4"/>
        <v>2999579</v>
      </c>
      <c r="M31" s="94">
        <f t="shared" si="4"/>
        <v>2326.728000000001</v>
      </c>
      <c r="N31" s="95">
        <f t="shared" si="4"/>
        <v>104577</v>
      </c>
      <c r="O31" s="96">
        <f t="shared" si="4"/>
        <v>-318</v>
      </c>
      <c r="P31" s="97">
        <f t="shared" si="4"/>
        <v>-116157</v>
      </c>
      <c r="Q31" s="94">
        <f t="shared" si="4"/>
        <v>-2080</v>
      </c>
      <c r="R31" s="95">
        <f t="shared" si="4"/>
        <v>-313941</v>
      </c>
      <c r="S31" s="96">
        <f t="shared" si="4"/>
        <v>10785</v>
      </c>
      <c r="T31" s="97">
        <f t="shared" si="4"/>
        <v>316352224</v>
      </c>
      <c r="U31" s="94">
        <f t="shared" si="4"/>
        <v>-845</v>
      </c>
      <c r="V31" s="95">
        <f t="shared" si="4"/>
        <v>-403500</v>
      </c>
      <c r="W31" s="96">
        <f t="shared" si="4"/>
        <v>-1927</v>
      </c>
      <c r="X31" s="97">
        <f t="shared" si="4"/>
        <v>-280462</v>
      </c>
      <c r="Y31" s="94">
        <f t="shared" si="4"/>
        <v>8054.728000000003</v>
      </c>
      <c r="Z31" s="95">
        <f t="shared" si="4"/>
        <v>321425868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5" ref="E32:T33">E21-E28</f>
        <v>-212</v>
      </c>
      <c r="F32" s="99">
        <f t="shared" si="5"/>
        <v>-79721</v>
      </c>
      <c r="G32" s="100">
        <f t="shared" si="5"/>
        <v>532</v>
      </c>
      <c r="H32" s="101">
        <f t="shared" si="5"/>
        <v>236785</v>
      </c>
      <c r="I32" s="98">
        <f t="shared" si="5"/>
        <v>-624</v>
      </c>
      <c r="J32" s="99">
        <f t="shared" si="5"/>
        <v>3260618</v>
      </c>
      <c r="K32" s="100">
        <f t="shared" si="5"/>
        <v>454</v>
      </c>
      <c r="L32" s="101">
        <f t="shared" si="5"/>
        <v>2364769</v>
      </c>
      <c r="M32" s="98">
        <f t="shared" si="5"/>
        <v>1916.4759999999987</v>
      </c>
      <c r="N32" s="99">
        <f t="shared" si="5"/>
        <v>227209</v>
      </c>
      <c r="O32" s="100">
        <f t="shared" si="5"/>
        <v>-143</v>
      </c>
      <c r="P32" s="101">
        <f t="shared" si="5"/>
        <v>-70290</v>
      </c>
      <c r="Q32" s="98">
        <f t="shared" si="5"/>
        <v>-1767</v>
      </c>
      <c r="R32" s="99">
        <f t="shared" si="5"/>
        <v>-426435</v>
      </c>
      <c r="S32" s="100">
        <f t="shared" si="5"/>
        <v>8789</v>
      </c>
      <c r="T32" s="101">
        <f t="shared" si="5"/>
        <v>316607451</v>
      </c>
      <c r="U32" s="98">
        <f t="shared" si="4"/>
        <v>-256</v>
      </c>
      <c r="V32" s="99">
        <f t="shared" si="4"/>
        <v>-12571</v>
      </c>
      <c r="W32" s="100">
        <f t="shared" si="4"/>
        <v>-1525</v>
      </c>
      <c r="X32" s="101">
        <f t="shared" si="4"/>
        <v>-232870</v>
      </c>
      <c r="Y32" s="98">
        <f t="shared" si="4"/>
        <v>7169.47600000001</v>
      </c>
      <c r="Z32" s="99">
        <f t="shared" si="4"/>
        <v>321878436</v>
      </c>
    </row>
    <row r="33" spans="1:26" ht="18.95" customHeight="1">
      <c r="A33" s="22"/>
      <c r="B33" s="132"/>
      <c r="C33" s="7"/>
      <c r="D33" s="85" t="s">
        <v>24</v>
      </c>
      <c r="E33" s="98">
        <f t="shared" si="5"/>
        <v>-328</v>
      </c>
      <c r="F33" s="99">
        <f t="shared" si="4"/>
        <v>-62671</v>
      </c>
      <c r="G33" s="100">
        <f t="shared" si="4"/>
        <v>645</v>
      </c>
      <c r="H33" s="101">
        <f t="shared" si="4"/>
        <v>270947</v>
      </c>
      <c r="I33" s="98">
        <f t="shared" si="4"/>
        <v>192</v>
      </c>
      <c r="J33" s="99">
        <f t="shared" si="4"/>
        <v>808332</v>
      </c>
      <c r="K33" s="100">
        <f t="shared" si="4"/>
        <v>4181</v>
      </c>
      <c r="L33" s="101">
        <f t="shared" si="4"/>
        <v>8410959</v>
      </c>
      <c r="M33" s="98">
        <f t="shared" si="4"/>
        <v>1624.0240000000013</v>
      </c>
      <c r="N33" s="99">
        <f t="shared" si="4"/>
        <v>522044</v>
      </c>
      <c r="O33" s="100">
        <f t="shared" si="4"/>
        <v>697</v>
      </c>
      <c r="P33" s="101">
        <f t="shared" si="4"/>
        <v>140678</v>
      </c>
      <c r="Q33" s="98">
        <f t="shared" si="4"/>
        <v>1654</v>
      </c>
      <c r="R33" s="99">
        <f t="shared" si="4"/>
        <v>780055</v>
      </c>
      <c r="S33" s="100">
        <f t="shared" si="4"/>
        <v>1863</v>
      </c>
      <c r="T33" s="101">
        <f t="shared" si="4"/>
        <v>-106634</v>
      </c>
      <c r="U33" s="98">
        <f t="shared" si="4"/>
        <v>-681</v>
      </c>
      <c r="V33" s="99">
        <f t="shared" si="4"/>
        <v>-166561</v>
      </c>
      <c r="W33" s="100">
        <f t="shared" si="4"/>
        <v>-1976</v>
      </c>
      <c r="X33" s="101">
        <f t="shared" si="4"/>
        <v>-186987</v>
      </c>
      <c r="Y33" s="98">
        <f t="shared" si="4"/>
        <v>7871.024000000005</v>
      </c>
      <c r="Z33" s="99">
        <f t="shared" si="4"/>
        <v>10410162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-8.649999999999999</v>
      </c>
      <c r="F34" s="123"/>
      <c r="G34" s="161">
        <f aca="true" t="shared" si="6" ref="G34">+G23-G30</f>
        <v>-2.4647077817242433</v>
      </c>
      <c r="H34" s="162"/>
      <c r="I34" s="124">
        <f aca="true" t="shared" si="7" ref="I34">+I23-I30</f>
        <v>-34.97487391104998</v>
      </c>
      <c r="J34" s="123"/>
      <c r="K34" s="161">
        <f aca="true" t="shared" si="8" ref="K34">+K23-K30</f>
        <v>-55.26774193548387</v>
      </c>
      <c r="L34" s="162"/>
      <c r="M34" s="124">
        <f aca="true" t="shared" si="9" ref="M34">+M23-M30</f>
        <v>8.448740078421473</v>
      </c>
      <c r="N34" s="123"/>
      <c r="O34" s="161">
        <f aca="true" t="shared" si="10" ref="O34">+O23-O30</f>
        <v>-21.858007260992338</v>
      </c>
      <c r="P34" s="162"/>
      <c r="Q34" s="124">
        <f aca="true" t="shared" si="11" ref="Q34">+Q23-Q30</f>
        <v>-4.582300345458243</v>
      </c>
      <c r="R34" s="123"/>
      <c r="S34" s="161">
        <f aca="true" t="shared" si="12" ref="S34">+S23-S30</f>
        <v>28.208077058144767</v>
      </c>
      <c r="T34" s="162"/>
      <c r="U34" s="124">
        <f aca="true" t="shared" si="13" ref="U34">+U23-U30</f>
        <v>-6.015839933305543</v>
      </c>
      <c r="V34" s="123"/>
      <c r="W34" s="161">
        <f aca="true" t="shared" si="14" ref="W34">+W23-W30</f>
        <v>-1.75429406748691</v>
      </c>
      <c r="X34" s="162"/>
      <c r="Y34" s="124">
        <f aca="true" t="shared" si="15" ref="Y34">+Y23-Y30</f>
        <v>-0.7008297191081851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6" ref="E35:Z37">E20/E27*100</f>
        <v>67.72939346811819</v>
      </c>
      <c r="F35" s="64">
        <f t="shared" si="16"/>
        <v>80.00921545048944</v>
      </c>
      <c r="G35" s="65">
        <f t="shared" si="16"/>
        <v>166.46433990895295</v>
      </c>
      <c r="H35" s="66">
        <f t="shared" si="16"/>
        <v>208.32380436527043</v>
      </c>
      <c r="I35" s="63">
        <f t="shared" si="16"/>
        <v>78.90378548895899</v>
      </c>
      <c r="J35" s="64">
        <f t="shared" si="16"/>
        <v>250.34418686082094</v>
      </c>
      <c r="K35" s="65">
        <f t="shared" si="16"/>
        <v>159.2979127134725</v>
      </c>
      <c r="L35" s="66">
        <f t="shared" si="16"/>
        <v>1250.9396822960632</v>
      </c>
      <c r="M35" s="63">
        <f t="shared" si="16"/>
        <v>130.52647599055368</v>
      </c>
      <c r="N35" s="64">
        <f t="shared" si="16"/>
        <v>105.37278972307607</v>
      </c>
      <c r="O35" s="65">
        <f t="shared" si="16"/>
        <v>93.1332325631613</v>
      </c>
      <c r="P35" s="66">
        <f t="shared" si="16"/>
        <v>92.71819188837281</v>
      </c>
      <c r="Q35" s="63">
        <f t="shared" si="16"/>
        <v>92.94149585991585</v>
      </c>
      <c r="R35" s="64">
        <f t="shared" si="16"/>
        <v>94.50608757647204</v>
      </c>
      <c r="S35" s="65">
        <f t="shared" si="16"/>
        <v>124.20114890943364</v>
      </c>
      <c r="T35" s="66">
        <f t="shared" si="16"/>
        <v>3036.2658349331778</v>
      </c>
      <c r="U35" s="63">
        <f t="shared" si="16"/>
        <v>78.51512840071192</v>
      </c>
      <c r="V35" s="64">
        <f t="shared" si="16"/>
        <v>72.93902326975737</v>
      </c>
      <c r="W35" s="65">
        <f t="shared" si="16"/>
        <v>78.21121664405246</v>
      </c>
      <c r="X35" s="66">
        <f t="shared" si="16"/>
        <v>84.736529318542</v>
      </c>
      <c r="Y35" s="63">
        <f t="shared" si="16"/>
        <v>107.70072564222684</v>
      </c>
      <c r="Z35" s="64">
        <f t="shared" si="16"/>
        <v>1344.5537460685875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6"/>
        <v>84.08408408408408</v>
      </c>
      <c r="F36" s="68">
        <f t="shared" si="16"/>
        <v>54.75770250100732</v>
      </c>
      <c r="G36" s="69">
        <f t="shared" si="16"/>
        <v>183.64779874213838</v>
      </c>
      <c r="H36" s="70">
        <f t="shared" si="16"/>
        <v>216.51715636825296</v>
      </c>
      <c r="I36" s="67">
        <f t="shared" si="16"/>
        <v>75.18886679920477</v>
      </c>
      <c r="J36" s="68">
        <f t="shared" si="16"/>
        <v>345.2595648144805</v>
      </c>
      <c r="K36" s="69">
        <f t="shared" si="16"/>
        <v>148.97518878101403</v>
      </c>
      <c r="L36" s="70">
        <f t="shared" si="16"/>
        <v>1083.9674614072317</v>
      </c>
      <c r="M36" s="67">
        <f t="shared" si="16"/>
        <v>125.17703625853913</v>
      </c>
      <c r="N36" s="68">
        <f t="shared" si="16"/>
        <v>113.8639035959906</v>
      </c>
      <c r="O36" s="69">
        <f t="shared" si="16"/>
        <v>96.8016103779915</v>
      </c>
      <c r="P36" s="70">
        <f t="shared" si="16"/>
        <v>95.55838365353749</v>
      </c>
      <c r="Q36" s="67">
        <f t="shared" si="16"/>
        <v>94.03826040014846</v>
      </c>
      <c r="R36" s="68">
        <f t="shared" si="16"/>
        <v>92.7181245586878</v>
      </c>
      <c r="S36" s="69">
        <f t="shared" si="16"/>
        <v>119.40219430892513</v>
      </c>
      <c r="T36" s="70">
        <f t="shared" si="16"/>
        <v>3040.1667943556813</v>
      </c>
      <c r="U36" s="67">
        <f t="shared" si="16"/>
        <v>91.78433889602053</v>
      </c>
      <c r="V36" s="68">
        <f t="shared" si="16"/>
        <v>98.01147777999233</v>
      </c>
      <c r="W36" s="69">
        <f t="shared" si="16"/>
        <v>82.92655620241827</v>
      </c>
      <c r="X36" s="70">
        <f t="shared" si="16"/>
        <v>87.21185908278161</v>
      </c>
      <c r="Y36" s="67">
        <f t="shared" si="16"/>
        <v>106.86212157467052</v>
      </c>
      <c r="Z36" s="68">
        <f t="shared" si="16"/>
        <v>1427.4308644269481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6"/>
        <v>86.35607321131448</v>
      </c>
      <c r="F37" s="72">
        <f t="shared" si="16"/>
        <v>84.89833587955489</v>
      </c>
      <c r="G37" s="73">
        <f t="shared" si="16"/>
        <v>174.30875576036865</v>
      </c>
      <c r="H37" s="74">
        <f t="shared" si="16"/>
        <v>170.84859752478226</v>
      </c>
      <c r="I37" s="71">
        <f t="shared" si="16"/>
        <v>109.39334637964775</v>
      </c>
      <c r="J37" s="72">
        <f t="shared" si="16"/>
        <v>137.02177708487147</v>
      </c>
      <c r="K37" s="73">
        <f t="shared" si="16"/>
        <v>437.72213247172857</v>
      </c>
      <c r="L37" s="74">
        <f t="shared" si="16"/>
        <v>537.9790793802548</v>
      </c>
      <c r="M37" s="71">
        <f t="shared" si="16"/>
        <v>110.5128430864837</v>
      </c>
      <c r="N37" s="72">
        <f t="shared" si="16"/>
        <v>116.60884285891086</v>
      </c>
      <c r="O37" s="73">
        <f t="shared" si="16"/>
        <v>116.38457921955808</v>
      </c>
      <c r="P37" s="74">
        <f t="shared" si="16"/>
        <v>111.82657031310424</v>
      </c>
      <c r="Q37" s="71">
        <f t="shared" si="16"/>
        <v>102.77446951270652</v>
      </c>
      <c r="R37" s="72">
        <f t="shared" si="16"/>
        <v>107.84237101189514</v>
      </c>
      <c r="S37" s="73">
        <f t="shared" si="16"/>
        <v>106.49876164230649</v>
      </c>
      <c r="T37" s="74">
        <f t="shared" si="16"/>
        <v>95.6886673982005</v>
      </c>
      <c r="U37" s="71">
        <f t="shared" si="16"/>
        <v>87.82406579653139</v>
      </c>
      <c r="V37" s="72">
        <f t="shared" si="16"/>
        <v>92.66419792453013</v>
      </c>
      <c r="W37" s="73">
        <f t="shared" si="16"/>
        <v>80.12072434607646</v>
      </c>
      <c r="X37" s="74">
        <f t="shared" si="16"/>
        <v>91.51099765423932</v>
      </c>
      <c r="Y37" s="71">
        <f t="shared" si="16"/>
        <v>106.05132888960644</v>
      </c>
      <c r="Z37" s="72">
        <f t="shared" si="16"/>
        <v>139.84425540130044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+'(令和4年6月) '!E20</f>
        <v>1176</v>
      </c>
      <c r="F39" s="14">
        <f>+'(令和4年6月) '!F20</f>
        <v>94180</v>
      </c>
      <c r="G39" s="13">
        <f>+'(令和4年6月) '!G20</f>
        <v>1399</v>
      </c>
      <c r="H39" s="14">
        <f>+'(令和4年6月) '!H20</f>
        <v>494412</v>
      </c>
      <c r="I39" s="13">
        <f>+'(令和4年6月) '!I20</f>
        <v>2232</v>
      </c>
      <c r="J39" s="14">
        <f>+'(令和4年6月) '!J20</f>
        <v>5352269</v>
      </c>
      <c r="K39" s="13">
        <f>+'(令和4年6月) '!K20</f>
        <v>3176</v>
      </c>
      <c r="L39" s="14">
        <f>+'(令和4年6月) '!L20</f>
        <v>6167468</v>
      </c>
      <c r="M39" s="13">
        <f>+'(令和4年6月) '!M20</f>
        <v>8800.256</v>
      </c>
      <c r="N39" s="14">
        <f>+'(令和4年6月) '!N20</f>
        <v>2415658</v>
      </c>
      <c r="O39" s="13">
        <f>+'(令和4年6月) '!O20</f>
        <v>3930</v>
      </c>
      <c r="P39" s="14">
        <f>+'(令和4年6月) '!P20</f>
        <v>1371196</v>
      </c>
      <c r="Q39" s="13">
        <f>+'(令和4年6月) '!Q20</f>
        <v>29400</v>
      </c>
      <c r="R39" s="14">
        <f>+'(令和4年6月) '!R20</f>
        <v>5698258</v>
      </c>
      <c r="S39" s="25">
        <f>+'(令和4年6月) '!S20</f>
        <v>50065</v>
      </c>
      <c r="T39" s="26">
        <f>+'(令和4年6月) '!T20</f>
        <v>11860887</v>
      </c>
      <c r="U39" s="13">
        <f>+'(令和4年6月) '!U20</f>
        <v>3284</v>
      </c>
      <c r="V39" s="14">
        <f>+'(令和4年6月) '!V20</f>
        <v>890348</v>
      </c>
      <c r="W39" s="13">
        <f>+'(令和4年6月) '!W20</f>
        <v>7885</v>
      </c>
      <c r="X39" s="14">
        <f>+'(令和4年6月) '!X20</f>
        <v>1667613</v>
      </c>
      <c r="Y39" s="55">
        <f>+'(令和4年6月) '!Y20</f>
        <v>111347.256</v>
      </c>
      <c r="Z39" s="56">
        <f>+'(令和4年6月) '!Z20</f>
        <v>36012289</v>
      </c>
    </row>
    <row r="40" spans="1:26" ht="18.95" customHeight="1">
      <c r="A40" s="22"/>
      <c r="B40" s="126"/>
      <c r="C40" s="22"/>
      <c r="D40" s="86" t="s">
        <v>22</v>
      </c>
      <c r="E40" s="27">
        <f>+'(令和4年6月) '!E21</f>
        <v>1303</v>
      </c>
      <c r="F40" s="21">
        <f>+'(令和4年6月) '!F21</f>
        <v>154440</v>
      </c>
      <c r="G40" s="27">
        <f>+'(令和4年6月) '!G21</f>
        <v>1399</v>
      </c>
      <c r="H40" s="21">
        <f>+'(令和4年6月) '!H21</f>
        <v>505069</v>
      </c>
      <c r="I40" s="27">
        <f>+'(令和4年6月) '!I21</f>
        <v>2070</v>
      </c>
      <c r="J40" s="21">
        <f>+'(令和4年6月) '!J21</f>
        <v>4940771</v>
      </c>
      <c r="K40" s="27">
        <f>+'(令和4年6月) '!K21</f>
        <v>2111</v>
      </c>
      <c r="L40" s="21">
        <f>+'(令和4年6月) '!L21</f>
        <v>3736665</v>
      </c>
      <c r="M40" s="27">
        <f>+'(令和4年6月) '!M21</f>
        <v>9225.484</v>
      </c>
      <c r="N40" s="21">
        <f>+'(令和4年6月) '!N21</f>
        <v>2269609</v>
      </c>
      <c r="O40" s="27">
        <f>+'(令和4年6月) '!O21</f>
        <v>3851</v>
      </c>
      <c r="P40" s="21">
        <f>+'(令和4年6月) '!P21</f>
        <v>1356174</v>
      </c>
      <c r="Q40" s="27">
        <f>+'(令和4年6月) '!Q21</f>
        <v>28961</v>
      </c>
      <c r="R40" s="21">
        <f>+'(令和4年6月) '!R21</f>
        <v>5493695</v>
      </c>
      <c r="S40" s="25">
        <f>+'(令和4年6月) '!S21</f>
        <v>49972</v>
      </c>
      <c r="T40" s="26">
        <f>+'(令和4年6月) '!T21</f>
        <v>11809890</v>
      </c>
      <c r="U40" s="27">
        <f>+'(令和4年6月) '!U21</f>
        <v>3069</v>
      </c>
      <c r="V40" s="21">
        <f>+'(令和4年6月) '!V21</f>
        <v>754793</v>
      </c>
      <c r="W40" s="27">
        <f>+'(令和4年6月) '!W21</f>
        <v>7971</v>
      </c>
      <c r="X40" s="21">
        <f>+'(令和4年6月) '!X21</f>
        <v>1602428</v>
      </c>
      <c r="Y40" s="58">
        <f>+'(令和4年6月) '!Y21</f>
        <v>109932.48400000001</v>
      </c>
      <c r="Z40" s="59">
        <f>+'(令和4年6月) '!Z21</f>
        <v>32623534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+'(令和4年6月) '!E22</f>
        <v>2324</v>
      </c>
      <c r="F41" s="21">
        <f>+'(令和4年6月) '!F22</f>
        <v>377618</v>
      </c>
      <c r="G41" s="27">
        <f>+'(令和4年6月) '!G22</f>
        <v>1584</v>
      </c>
      <c r="H41" s="21">
        <f>+'(令和4年6月) '!H22</f>
        <v>678001</v>
      </c>
      <c r="I41" s="27">
        <f>+'(令和4年6月) '!I22</f>
        <v>2126</v>
      </c>
      <c r="J41" s="21">
        <f>+'(令和4年6月) '!J22</f>
        <v>2775594</v>
      </c>
      <c r="K41" s="27">
        <f>+'(令和4年6月) '!K22</f>
        <v>5121</v>
      </c>
      <c r="L41" s="21">
        <f>+'(令和4年6月) '!L22</f>
        <v>9675211</v>
      </c>
      <c r="M41" s="27">
        <f>+'(令和4年6月) '!M22</f>
        <v>16655.471999999998</v>
      </c>
      <c r="N41" s="21">
        <f>+'(令和4年6月) '!N22</f>
        <v>3479869</v>
      </c>
      <c r="O41" s="27">
        <f>+'(令和4年6月) '!O22</f>
        <v>4965</v>
      </c>
      <c r="P41" s="21">
        <f>+'(令和4年6月) '!P22</f>
        <v>1363418</v>
      </c>
      <c r="Q41" s="27">
        <f>+'(令和4年6月) '!Q22</f>
        <v>61756</v>
      </c>
      <c r="R41" s="21">
        <f>+'(令和4年6月) '!R22</f>
        <v>10760448</v>
      </c>
      <c r="S41" s="25">
        <f>+'(令和4年6月) '!S22</f>
        <v>29269</v>
      </c>
      <c r="T41" s="26">
        <f>+'(令和4年6月) '!T22</f>
        <v>2616320</v>
      </c>
      <c r="U41" s="27">
        <f>+'(令和4年6月) '!U22</f>
        <v>4684</v>
      </c>
      <c r="V41" s="21">
        <f>+'(令和4年6月) '!V22</f>
        <v>1637571</v>
      </c>
      <c r="W41" s="27">
        <f>+'(令和4年6月) '!W22</f>
        <v>8454</v>
      </c>
      <c r="X41" s="21">
        <f>+'(令和4年6月) '!X22</f>
        <v>2047444</v>
      </c>
      <c r="Y41" s="58">
        <f>+'(令和4年6月) '!Y22</f>
        <v>136938.472</v>
      </c>
      <c r="Z41" s="59">
        <f>+'(令和4年6月) '!Z22</f>
        <v>35411494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+(E39+E40)/(E41+'(令和4年6月) '!E41)*100</f>
        <v>51.85107718050617</v>
      </c>
      <c r="F42" s="123"/>
      <c r="G42" s="122">
        <f>+(G39+G40)/(G41+'(令和4年6月) '!G41)*100</f>
        <v>88.09823677581863</v>
      </c>
      <c r="H42" s="123"/>
      <c r="I42" s="122">
        <f>+(I39+I40)/(I41+'(令和4年6月) '!I41)*100</f>
        <v>94.13566739606128</v>
      </c>
      <c r="J42" s="123"/>
      <c r="K42" s="122">
        <f>+(K39+K40)/(K41+'(令和4年6月) '!K41)*100</f>
        <v>57.61141985398278</v>
      </c>
      <c r="L42" s="123"/>
      <c r="M42" s="122">
        <f>+(M39+M40)/(M41+'(令和4年6月) '!M41)*100</f>
        <v>53.432125400894925</v>
      </c>
      <c r="N42" s="123"/>
      <c r="O42" s="122">
        <f>+(O39+O40)/(O41+'(令和4年6月) '!O41)*100</f>
        <v>78.98690488275302</v>
      </c>
      <c r="P42" s="123"/>
      <c r="Q42" s="122">
        <f>+(Q39+Q40)/(Q41+'(令和4年6月) '!Q41)*100</f>
        <v>47.41866814001105</v>
      </c>
      <c r="R42" s="123"/>
      <c r="S42" s="122">
        <f>+(S39+S40)/(S41+'(令和4年6月) '!S41)*100</f>
        <v>171.16727123400176</v>
      </c>
      <c r="T42" s="123"/>
      <c r="U42" s="122">
        <f>+(U39+U40)/(U41+'(令和4年6月) '!U41)*100</f>
        <v>69.49245241741413</v>
      </c>
      <c r="V42" s="123"/>
      <c r="W42" s="122">
        <f>+(W39+W40)/(W41+'(令和4年6月) '!W41)*100</f>
        <v>93.29802883200942</v>
      </c>
      <c r="X42" s="123"/>
      <c r="Y42" s="122">
        <f>+(Y39+Y40)/(Y41+'(令和4年6月) '!Y41)*100</f>
        <v>81.07035949720081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-305</v>
      </c>
      <c r="F43" s="97">
        <f t="shared" si="17"/>
        <v>-22987</v>
      </c>
      <c r="G43" s="94">
        <f t="shared" si="17"/>
        <v>-302</v>
      </c>
      <c r="H43" s="95">
        <f t="shared" si="17"/>
        <v>-79031</v>
      </c>
      <c r="I43" s="96">
        <f t="shared" si="17"/>
        <v>-231</v>
      </c>
      <c r="J43" s="97">
        <f t="shared" si="17"/>
        <v>-547761</v>
      </c>
      <c r="K43" s="94">
        <f t="shared" si="17"/>
        <v>-1497</v>
      </c>
      <c r="L43" s="95">
        <f t="shared" si="17"/>
        <v>-2907269</v>
      </c>
      <c r="M43" s="96">
        <f t="shared" si="17"/>
        <v>1148.4720000000016</v>
      </c>
      <c r="N43" s="97">
        <f t="shared" si="17"/>
        <v>-364662</v>
      </c>
      <c r="O43" s="94">
        <f t="shared" si="17"/>
        <v>383</v>
      </c>
      <c r="P43" s="95">
        <f t="shared" si="17"/>
        <v>107814</v>
      </c>
      <c r="Q43" s="96">
        <f t="shared" si="17"/>
        <v>-2012</v>
      </c>
      <c r="R43" s="97">
        <f t="shared" si="17"/>
        <v>-297856</v>
      </c>
      <c r="S43" s="94">
        <f t="shared" si="17"/>
        <v>5284</v>
      </c>
      <c r="T43" s="95">
        <f t="shared" si="17"/>
        <v>315265301</v>
      </c>
      <c r="U43" s="96">
        <f t="shared" si="17"/>
        <v>-196</v>
      </c>
      <c r="V43" s="97">
        <f t="shared" si="17"/>
        <v>197229</v>
      </c>
      <c r="W43" s="94">
        <f t="shared" si="17"/>
        <v>-968</v>
      </c>
      <c r="X43" s="95">
        <f t="shared" si="17"/>
        <v>-110603</v>
      </c>
      <c r="Y43" s="94">
        <f t="shared" si="17"/>
        <v>1304.4720000000088</v>
      </c>
      <c r="Z43" s="95">
        <f t="shared" si="17"/>
        <v>311240175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-183</v>
      </c>
      <c r="F44" s="101">
        <f t="shared" si="17"/>
        <v>-57952</v>
      </c>
      <c r="G44" s="98">
        <f t="shared" si="17"/>
        <v>-231</v>
      </c>
      <c r="H44" s="99">
        <f t="shared" si="17"/>
        <v>-65065</v>
      </c>
      <c r="I44" s="100">
        <f t="shared" si="17"/>
        <v>-179</v>
      </c>
      <c r="J44" s="101">
        <f t="shared" si="17"/>
        <v>-350697</v>
      </c>
      <c r="K44" s="98">
        <f t="shared" si="17"/>
        <v>-730</v>
      </c>
      <c r="L44" s="99">
        <f t="shared" si="17"/>
        <v>-1131566</v>
      </c>
      <c r="M44" s="100">
        <f t="shared" si="17"/>
        <v>302.99199999999837</v>
      </c>
      <c r="N44" s="101">
        <f t="shared" si="17"/>
        <v>-403547</v>
      </c>
      <c r="O44" s="98">
        <f t="shared" si="17"/>
        <v>477</v>
      </c>
      <c r="P44" s="99">
        <f t="shared" si="17"/>
        <v>156068</v>
      </c>
      <c r="Q44" s="100">
        <f t="shared" si="17"/>
        <v>-1089</v>
      </c>
      <c r="R44" s="101">
        <f t="shared" si="17"/>
        <v>-64015</v>
      </c>
      <c r="S44" s="98">
        <f t="shared" si="17"/>
        <v>4116</v>
      </c>
      <c r="T44" s="99">
        <f t="shared" si="17"/>
        <v>315565911</v>
      </c>
      <c r="U44" s="100">
        <f t="shared" si="17"/>
        <v>-209</v>
      </c>
      <c r="V44" s="101">
        <f t="shared" si="17"/>
        <v>-135186</v>
      </c>
      <c r="W44" s="98">
        <f t="shared" si="17"/>
        <v>-564</v>
      </c>
      <c r="X44" s="99">
        <f t="shared" si="17"/>
        <v>-14314</v>
      </c>
      <c r="Y44" s="98">
        <f t="shared" si="17"/>
        <v>1715.9919999999984</v>
      </c>
      <c r="Z44" s="99">
        <f t="shared" si="17"/>
        <v>313503128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-248</v>
      </c>
      <c r="F45" s="101">
        <f t="shared" si="17"/>
        <v>-25295</v>
      </c>
      <c r="G45" s="98">
        <f t="shared" si="17"/>
        <v>-71</v>
      </c>
      <c r="H45" s="99">
        <f t="shared" si="17"/>
        <v>-24623</v>
      </c>
      <c r="I45" s="100">
        <f t="shared" si="17"/>
        <v>110</v>
      </c>
      <c r="J45" s="101">
        <f t="shared" si="17"/>
        <v>216134</v>
      </c>
      <c r="K45" s="98">
        <f t="shared" si="17"/>
        <v>298</v>
      </c>
      <c r="L45" s="99">
        <f t="shared" si="17"/>
        <v>656150</v>
      </c>
      <c r="M45" s="100">
        <f t="shared" si="17"/>
        <v>416.5520000000033</v>
      </c>
      <c r="N45" s="101">
        <f t="shared" si="17"/>
        <v>185344</v>
      </c>
      <c r="O45" s="98">
        <f t="shared" si="17"/>
        <v>-14</v>
      </c>
      <c r="P45" s="99">
        <f t="shared" si="17"/>
        <v>-33232</v>
      </c>
      <c r="Q45" s="100">
        <f t="shared" si="17"/>
        <v>-487</v>
      </c>
      <c r="R45" s="101">
        <f t="shared" si="17"/>
        <v>-33720</v>
      </c>
      <c r="S45" s="98">
        <f t="shared" si="17"/>
        <v>1261</v>
      </c>
      <c r="T45" s="99">
        <f t="shared" si="17"/>
        <v>-249612</v>
      </c>
      <c r="U45" s="100">
        <f t="shared" si="17"/>
        <v>228</v>
      </c>
      <c r="V45" s="101">
        <f t="shared" si="17"/>
        <v>466390</v>
      </c>
      <c r="W45" s="98">
        <f t="shared" si="17"/>
        <v>-490</v>
      </c>
      <c r="X45" s="99">
        <f t="shared" si="17"/>
        <v>-31734</v>
      </c>
      <c r="Y45" s="98">
        <f t="shared" si="17"/>
        <v>1003.551999999996</v>
      </c>
      <c r="Z45" s="99">
        <f t="shared" si="17"/>
        <v>1125802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-6.6010771805061665</v>
      </c>
      <c r="F46" s="123"/>
      <c r="G46" s="122">
        <f>G23-G42</f>
        <v>-14.962944557542883</v>
      </c>
      <c r="H46" s="123"/>
      <c r="I46" s="122">
        <f>I23-I42</f>
        <v>-4.910541307111259</v>
      </c>
      <c r="J46" s="123"/>
      <c r="K46" s="122">
        <f>K23-K42</f>
        <v>-28.57916178946665</v>
      </c>
      <c r="L46" s="123"/>
      <c r="M46" s="122">
        <f>M23-M42</f>
        <v>4.316614677526545</v>
      </c>
      <c r="N46" s="123"/>
      <c r="O46" s="122">
        <f t="shared" si="17"/>
        <v>8.155087856254639</v>
      </c>
      <c r="P46" s="123"/>
      <c r="Q46" s="122">
        <f t="shared" si="17"/>
        <v>-2.5009684854692935</v>
      </c>
      <c r="R46" s="123"/>
      <c r="S46" s="122">
        <f t="shared" si="17"/>
        <v>11.840805824143018</v>
      </c>
      <c r="T46" s="123"/>
      <c r="U46" s="122">
        <f t="shared" si="17"/>
        <v>-7.508292350719671</v>
      </c>
      <c r="V46" s="123"/>
      <c r="W46" s="122">
        <f t="shared" si="17"/>
        <v>-6.052322899496332</v>
      </c>
      <c r="X46" s="123"/>
      <c r="Y46" s="122">
        <f t="shared" si="17"/>
        <v>0.5288107836910001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74.06462585034014</v>
      </c>
      <c r="F47" s="76">
        <f t="shared" si="18"/>
        <v>75.59248248035676</v>
      </c>
      <c r="G47" s="75">
        <f t="shared" si="18"/>
        <v>78.41315225160828</v>
      </c>
      <c r="H47" s="77">
        <f t="shared" si="18"/>
        <v>84.015153353883</v>
      </c>
      <c r="I47" s="78">
        <f t="shared" si="18"/>
        <v>89.65053763440861</v>
      </c>
      <c r="J47" s="76">
        <f t="shared" si="18"/>
        <v>89.76581707683228</v>
      </c>
      <c r="K47" s="75">
        <f t="shared" si="18"/>
        <v>52.86523929471033</v>
      </c>
      <c r="L47" s="77">
        <f t="shared" si="18"/>
        <v>52.86122279029255</v>
      </c>
      <c r="M47" s="78">
        <f t="shared" si="18"/>
        <v>113.05043853269726</v>
      </c>
      <c r="N47" s="76">
        <f t="shared" si="18"/>
        <v>84.90423727199794</v>
      </c>
      <c r="O47" s="75">
        <f t="shared" si="18"/>
        <v>109.74554707379134</v>
      </c>
      <c r="P47" s="77">
        <f t="shared" si="18"/>
        <v>107.8627708948976</v>
      </c>
      <c r="Q47" s="78">
        <f t="shared" si="18"/>
        <v>93.15646258503402</v>
      </c>
      <c r="R47" s="76">
        <f t="shared" si="18"/>
        <v>94.77285865259172</v>
      </c>
      <c r="S47" s="75">
        <f t="shared" si="18"/>
        <v>110.55427943673224</v>
      </c>
      <c r="T47" s="77">
        <f t="shared" si="18"/>
        <v>2758.02465700921</v>
      </c>
      <c r="U47" s="78">
        <f t="shared" si="18"/>
        <v>94.03166869671132</v>
      </c>
      <c r="V47" s="76">
        <f t="shared" si="18"/>
        <v>122.1519001558941</v>
      </c>
      <c r="W47" s="75">
        <f t="shared" si="18"/>
        <v>87.72352568167406</v>
      </c>
      <c r="X47" s="77">
        <f t="shared" si="18"/>
        <v>93.36758588473465</v>
      </c>
      <c r="Y47" s="75">
        <f t="shared" si="18"/>
        <v>101.17153493212263</v>
      </c>
      <c r="Z47" s="77">
        <f t="shared" si="18"/>
        <v>964.2610165657617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85.95548733691481</v>
      </c>
      <c r="F48" s="70">
        <f t="shared" si="18"/>
        <v>62.47604247604248</v>
      </c>
      <c r="G48" s="67">
        <f t="shared" si="18"/>
        <v>83.48820586132952</v>
      </c>
      <c r="H48" s="68">
        <f t="shared" si="18"/>
        <v>87.11760175342378</v>
      </c>
      <c r="I48" s="69">
        <f t="shared" si="18"/>
        <v>91.35265700483092</v>
      </c>
      <c r="J48" s="70">
        <f t="shared" si="18"/>
        <v>92.90197825400125</v>
      </c>
      <c r="K48" s="67">
        <f t="shared" si="18"/>
        <v>65.41923259118902</v>
      </c>
      <c r="L48" s="68">
        <f t="shared" si="18"/>
        <v>69.71722110491575</v>
      </c>
      <c r="M48" s="69">
        <f t="shared" si="18"/>
        <v>103.28429381049273</v>
      </c>
      <c r="N48" s="70">
        <f t="shared" si="18"/>
        <v>82.21953649284966</v>
      </c>
      <c r="O48" s="67">
        <f t="shared" si="18"/>
        <v>112.38639314463776</v>
      </c>
      <c r="P48" s="68">
        <f t="shared" si="18"/>
        <v>111.50796284252611</v>
      </c>
      <c r="Q48" s="69">
        <f t="shared" si="18"/>
        <v>96.23977072614895</v>
      </c>
      <c r="R48" s="70">
        <f t="shared" si="18"/>
        <v>98.83475511472697</v>
      </c>
      <c r="S48" s="67">
        <f t="shared" si="18"/>
        <v>108.23661250300167</v>
      </c>
      <c r="T48" s="68">
        <f t="shared" si="18"/>
        <v>2772.0478429519667</v>
      </c>
      <c r="U48" s="69">
        <f t="shared" si="18"/>
        <v>93.1899641577061</v>
      </c>
      <c r="V48" s="70">
        <f t="shared" si="18"/>
        <v>82.08965901909531</v>
      </c>
      <c r="W48" s="67">
        <f t="shared" si="18"/>
        <v>92.92435077154686</v>
      </c>
      <c r="X48" s="68">
        <f t="shared" si="18"/>
        <v>99.10673053641099</v>
      </c>
      <c r="Y48" s="67">
        <f t="shared" si="18"/>
        <v>101.56095081049929</v>
      </c>
      <c r="Z48" s="68">
        <f t="shared" si="18"/>
        <v>1060.9723091311935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89.328743545611</v>
      </c>
      <c r="F49" s="74">
        <f t="shared" si="18"/>
        <v>93.30143160548491</v>
      </c>
      <c r="G49" s="71">
        <f t="shared" si="18"/>
        <v>95.51767676767676</v>
      </c>
      <c r="H49" s="72">
        <f t="shared" si="18"/>
        <v>96.3682944420436</v>
      </c>
      <c r="I49" s="73">
        <f t="shared" si="18"/>
        <v>105.17403574788335</v>
      </c>
      <c r="J49" s="74">
        <f t="shared" si="18"/>
        <v>107.78694578529857</v>
      </c>
      <c r="K49" s="71">
        <f t="shared" si="18"/>
        <v>105.81917594219878</v>
      </c>
      <c r="L49" s="72">
        <f t="shared" si="18"/>
        <v>106.78176424266097</v>
      </c>
      <c r="M49" s="73">
        <f t="shared" si="18"/>
        <v>102.50099186621672</v>
      </c>
      <c r="N49" s="74">
        <f t="shared" si="18"/>
        <v>105.3261775084062</v>
      </c>
      <c r="O49" s="71">
        <f t="shared" si="18"/>
        <v>99.71802618328299</v>
      </c>
      <c r="P49" s="72">
        <f t="shared" si="18"/>
        <v>97.56259635709665</v>
      </c>
      <c r="Q49" s="73">
        <f t="shared" si="18"/>
        <v>99.21141265626012</v>
      </c>
      <c r="R49" s="74">
        <f t="shared" si="18"/>
        <v>99.68663014774106</v>
      </c>
      <c r="S49" s="71">
        <f t="shared" si="18"/>
        <v>104.3083125491134</v>
      </c>
      <c r="T49" s="72">
        <f t="shared" si="18"/>
        <v>90.45942392367905</v>
      </c>
      <c r="U49" s="73">
        <f t="shared" si="18"/>
        <v>104.86763450042697</v>
      </c>
      <c r="V49" s="74">
        <f t="shared" si="18"/>
        <v>128.48059717716055</v>
      </c>
      <c r="W49" s="71">
        <f t="shared" si="18"/>
        <v>94.20392713508399</v>
      </c>
      <c r="X49" s="72">
        <f t="shared" si="18"/>
        <v>98.45006749879362</v>
      </c>
      <c r="Y49" s="71">
        <f t="shared" si="18"/>
        <v>100.7328488373961</v>
      </c>
      <c r="Z49" s="72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G42" sqref="G42:Z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9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7"/>
      <c r="D6" s="85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80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81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9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80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8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81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9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80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9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8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82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51.85107718050617</v>
      </c>
      <c r="F23" s="139"/>
      <c r="G23" s="138">
        <f>(G20+G21)/(G22+G41)*100</f>
        <v>88.09823677581863</v>
      </c>
      <c r="H23" s="139"/>
      <c r="I23" s="138">
        <f>(I20+I21)/(I22+I41)*100</f>
        <v>94.13566739606128</v>
      </c>
      <c r="J23" s="139"/>
      <c r="K23" s="138">
        <f>(K20+K21)/(K22+K41)*100</f>
        <v>57.61141985398278</v>
      </c>
      <c r="L23" s="139"/>
      <c r="M23" s="138">
        <f>(M20+M21)/(M22+M41)*100</f>
        <v>53.432125400894925</v>
      </c>
      <c r="N23" s="139"/>
      <c r="O23" s="138">
        <f>(O20+O21)/(O22+O41)*100</f>
        <v>78.98690488275302</v>
      </c>
      <c r="P23" s="139"/>
      <c r="Q23" s="138">
        <f>(Q20+Q21)/(Q22+Q41)*100</f>
        <v>47.41866814001105</v>
      </c>
      <c r="R23" s="139"/>
      <c r="S23" s="138">
        <f>(S20+S21)/(S22+S41)*100</f>
        <v>171.16727123400176</v>
      </c>
      <c r="T23" s="139"/>
      <c r="U23" s="138">
        <f>(U20+U21)/(U22+U41)*100</f>
        <v>69.49245241741413</v>
      </c>
      <c r="V23" s="139"/>
      <c r="W23" s="138">
        <f>(W20+W21)/(W22+W41)*100</f>
        <v>93.29802883200942</v>
      </c>
      <c r="X23" s="139"/>
      <c r="Y23" s="138">
        <f>(Y20+Y21)/(Y22+Y41)*100</f>
        <v>81.07035949720081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162486.23063683306</v>
      </c>
      <c r="F24" s="141"/>
      <c r="G24" s="134">
        <f>H22/G22*1000</f>
        <v>428030.93434343435</v>
      </c>
      <c r="H24" s="135"/>
      <c r="I24" s="136">
        <f>J22/I22*1000</f>
        <v>1305547.5070555033</v>
      </c>
      <c r="J24" s="137"/>
      <c r="K24" s="134">
        <f>L22/K22*1000</f>
        <v>1889320.6404999024</v>
      </c>
      <c r="L24" s="135"/>
      <c r="M24" s="136">
        <f>N22/M22*1000</f>
        <v>208932.47576532207</v>
      </c>
      <c r="N24" s="137"/>
      <c r="O24" s="134">
        <f>P22/O22*1000</f>
        <v>274605.8408862034</v>
      </c>
      <c r="P24" s="135"/>
      <c r="Q24" s="136">
        <f>R22/Q22*1000</f>
        <v>174241.33687414989</v>
      </c>
      <c r="R24" s="137"/>
      <c r="S24" s="134">
        <f>T22/S22*1000</f>
        <v>89388.77310464997</v>
      </c>
      <c r="T24" s="135"/>
      <c r="U24" s="136">
        <f>V22/U22*1000</f>
        <v>349609.5217762596</v>
      </c>
      <c r="V24" s="137"/>
      <c r="W24" s="134">
        <f>X22/W22*1000</f>
        <v>242186.4206292879</v>
      </c>
      <c r="X24" s="135"/>
      <c r="Y24" s="136">
        <f>Z22/Y22*1000</f>
        <v>258594.19550117367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1286</v>
      </c>
      <c r="F27" s="103">
        <v>88981</v>
      </c>
      <c r="G27" s="118">
        <v>659</v>
      </c>
      <c r="H27" s="104">
        <v>199392</v>
      </c>
      <c r="I27" s="102">
        <v>2536</v>
      </c>
      <c r="J27" s="103">
        <v>1919161</v>
      </c>
      <c r="K27" s="106">
        <v>1054</v>
      </c>
      <c r="L27" s="104">
        <v>260620</v>
      </c>
      <c r="M27" s="102">
        <v>7622</v>
      </c>
      <c r="N27" s="103">
        <v>1946419</v>
      </c>
      <c r="O27" s="106">
        <v>4631</v>
      </c>
      <c r="P27" s="104">
        <v>1595167</v>
      </c>
      <c r="Q27" s="102">
        <v>29468</v>
      </c>
      <c r="R27" s="103">
        <v>5714343</v>
      </c>
      <c r="S27" s="106">
        <v>44564</v>
      </c>
      <c r="T27" s="104">
        <v>10773964</v>
      </c>
      <c r="U27" s="102">
        <v>3933</v>
      </c>
      <c r="V27" s="103">
        <v>1491077</v>
      </c>
      <c r="W27" s="102">
        <v>8844</v>
      </c>
      <c r="X27" s="104">
        <v>1837472</v>
      </c>
      <c r="Y27" s="114">
        <v>104597</v>
      </c>
      <c r="Z27" s="115">
        <v>25826596</v>
      </c>
    </row>
    <row r="28" spans="1:26" ht="18.95" customHeight="1">
      <c r="A28" s="22"/>
      <c r="B28" s="132"/>
      <c r="C28" s="7"/>
      <c r="D28" s="57" t="s">
        <v>22</v>
      </c>
      <c r="E28" s="110">
        <v>1332</v>
      </c>
      <c r="F28" s="111">
        <v>176209</v>
      </c>
      <c r="G28" s="108">
        <v>636</v>
      </c>
      <c r="H28" s="109">
        <v>203219</v>
      </c>
      <c r="I28" s="110">
        <v>2515</v>
      </c>
      <c r="J28" s="111">
        <v>1329456</v>
      </c>
      <c r="K28" s="108">
        <v>927</v>
      </c>
      <c r="L28" s="109">
        <v>240330</v>
      </c>
      <c r="M28" s="110">
        <v>7612</v>
      </c>
      <c r="N28" s="111">
        <v>1638853</v>
      </c>
      <c r="O28" s="112">
        <v>4471</v>
      </c>
      <c r="P28" s="109">
        <v>1582532</v>
      </c>
      <c r="Q28" s="110">
        <v>29639</v>
      </c>
      <c r="R28" s="111">
        <v>5856115</v>
      </c>
      <c r="S28" s="112">
        <v>45299</v>
      </c>
      <c r="T28" s="109">
        <v>10768350</v>
      </c>
      <c r="U28" s="110">
        <v>3116</v>
      </c>
      <c r="V28" s="111">
        <v>632178</v>
      </c>
      <c r="W28" s="110">
        <v>8932</v>
      </c>
      <c r="X28" s="109">
        <v>1820984</v>
      </c>
      <c r="Y28" s="113">
        <v>104479</v>
      </c>
      <c r="Z28" s="107">
        <v>24248226</v>
      </c>
    </row>
    <row r="29" spans="1:26" ht="18.95" customHeight="1" thickBot="1">
      <c r="A29" s="22"/>
      <c r="B29" s="132"/>
      <c r="C29" s="7"/>
      <c r="D29" s="57" t="s">
        <v>24</v>
      </c>
      <c r="E29" s="113">
        <v>2404</v>
      </c>
      <c r="F29" s="107">
        <v>414994</v>
      </c>
      <c r="G29" s="119">
        <v>868</v>
      </c>
      <c r="H29" s="117">
        <v>382431</v>
      </c>
      <c r="I29" s="113">
        <v>2044</v>
      </c>
      <c r="J29" s="107">
        <v>2183396</v>
      </c>
      <c r="K29" s="116">
        <v>1238</v>
      </c>
      <c r="L29" s="117">
        <v>1920402</v>
      </c>
      <c r="M29" s="113">
        <v>15448</v>
      </c>
      <c r="N29" s="107">
        <v>3143169</v>
      </c>
      <c r="O29" s="116">
        <v>4254</v>
      </c>
      <c r="P29" s="117">
        <v>1189508</v>
      </c>
      <c r="Q29" s="113">
        <v>59615</v>
      </c>
      <c r="R29" s="107">
        <v>9946673</v>
      </c>
      <c r="S29" s="116">
        <v>28667</v>
      </c>
      <c r="T29" s="117">
        <v>2473342</v>
      </c>
      <c r="U29" s="113">
        <v>5593</v>
      </c>
      <c r="V29" s="107">
        <v>2270522</v>
      </c>
      <c r="W29" s="113">
        <v>9940</v>
      </c>
      <c r="X29" s="117">
        <v>2202697</v>
      </c>
      <c r="Y29" s="113">
        <v>130071</v>
      </c>
      <c r="Z29" s="107">
        <v>26127134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53.9</v>
      </c>
      <c r="F30" s="130"/>
      <c r="G30" s="129">
        <v>75.6</v>
      </c>
      <c r="H30" s="130"/>
      <c r="I30" s="129">
        <v>124.2</v>
      </c>
      <c r="J30" s="130"/>
      <c r="K30" s="129">
        <v>84.3</v>
      </c>
      <c r="L30" s="130"/>
      <c r="M30" s="129">
        <v>49.3</v>
      </c>
      <c r="N30" s="130"/>
      <c r="O30" s="129">
        <v>109</v>
      </c>
      <c r="P30" s="130"/>
      <c r="Q30" s="129">
        <v>49.5</v>
      </c>
      <c r="R30" s="130"/>
      <c r="S30" s="129">
        <v>154.8</v>
      </c>
      <c r="T30" s="130"/>
      <c r="U30" s="129">
        <v>68</v>
      </c>
      <c r="V30" s="130"/>
      <c r="W30" s="129">
        <v>89</v>
      </c>
      <c r="X30" s="130"/>
      <c r="Y30" s="129">
        <v>82.3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-110</v>
      </c>
      <c r="F31" s="95">
        <f aca="true" t="shared" si="4" ref="F31:Z33">F20-F27</f>
        <v>5199</v>
      </c>
      <c r="G31" s="96">
        <f t="shared" si="4"/>
        <v>740</v>
      </c>
      <c r="H31" s="97">
        <f t="shared" si="4"/>
        <v>295020</v>
      </c>
      <c r="I31" s="94">
        <f t="shared" si="4"/>
        <v>-304</v>
      </c>
      <c r="J31" s="95">
        <f t="shared" si="4"/>
        <v>3433108</v>
      </c>
      <c r="K31" s="96">
        <f t="shared" si="4"/>
        <v>2122</v>
      </c>
      <c r="L31" s="97">
        <f t="shared" si="4"/>
        <v>5906848</v>
      </c>
      <c r="M31" s="94">
        <f t="shared" si="4"/>
        <v>1178.2559999999994</v>
      </c>
      <c r="N31" s="95">
        <f t="shared" si="4"/>
        <v>469239</v>
      </c>
      <c r="O31" s="96">
        <f t="shared" si="4"/>
        <v>-701</v>
      </c>
      <c r="P31" s="97">
        <f t="shared" si="4"/>
        <v>-223971</v>
      </c>
      <c r="Q31" s="94">
        <f t="shared" si="4"/>
        <v>-68</v>
      </c>
      <c r="R31" s="95">
        <f t="shared" si="4"/>
        <v>-16085</v>
      </c>
      <c r="S31" s="96">
        <f t="shared" si="4"/>
        <v>5501</v>
      </c>
      <c r="T31" s="97">
        <f t="shared" si="4"/>
        <v>1086923</v>
      </c>
      <c r="U31" s="94">
        <f t="shared" si="4"/>
        <v>-649</v>
      </c>
      <c r="V31" s="95">
        <f t="shared" si="4"/>
        <v>-600729</v>
      </c>
      <c r="W31" s="96">
        <f t="shared" si="4"/>
        <v>-959</v>
      </c>
      <c r="X31" s="97">
        <f t="shared" si="4"/>
        <v>-169859</v>
      </c>
      <c r="Y31" s="94">
        <f t="shared" si="4"/>
        <v>6750.255999999994</v>
      </c>
      <c r="Z31" s="95">
        <f t="shared" si="4"/>
        <v>10185693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5" ref="E32:T33">E21-E28</f>
        <v>-29</v>
      </c>
      <c r="F32" s="99">
        <f t="shared" si="5"/>
        <v>-21769</v>
      </c>
      <c r="G32" s="100">
        <f t="shared" si="5"/>
        <v>763</v>
      </c>
      <c r="H32" s="101">
        <f t="shared" si="5"/>
        <v>301850</v>
      </c>
      <c r="I32" s="98">
        <f t="shared" si="5"/>
        <v>-445</v>
      </c>
      <c r="J32" s="99">
        <f t="shared" si="5"/>
        <v>3611315</v>
      </c>
      <c r="K32" s="100">
        <f t="shared" si="5"/>
        <v>1184</v>
      </c>
      <c r="L32" s="101">
        <f t="shared" si="5"/>
        <v>3496335</v>
      </c>
      <c r="M32" s="98">
        <f t="shared" si="5"/>
        <v>1613.4840000000004</v>
      </c>
      <c r="N32" s="99">
        <f t="shared" si="5"/>
        <v>630756</v>
      </c>
      <c r="O32" s="100">
        <f t="shared" si="5"/>
        <v>-620</v>
      </c>
      <c r="P32" s="101">
        <f t="shared" si="5"/>
        <v>-226358</v>
      </c>
      <c r="Q32" s="98">
        <f t="shared" si="5"/>
        <v>-678</v>
      </c>
      <c r="R32" s="99">
        <f t="shared" si="5"/>
        <v>-362420</v>
      </c>
      <c r="S32" s="100">
        <f t="shared" si="5"/>
        <v>4673</v>
      </c>
      <c r="T32" s="101">
        <f t="shared" si="5"/>
        <v>1041540</v>
      </c>
      <c r="U32" s="98">
        <f t="shared" si="4"/>
        <v>-47</v>
      </c>
      <c r="V32" s="99">
        <f t="shared" si="4"/>
        <v>122615</v>
      </c>
      <c r="W32" s="100">
        <f t="shared" si="4"/>
        <v>-961</v>
      </c>
      <c r="X32" s="101">
        <f t="shared" si="4"/>
        <v>-218556</v>
      </c>
      <c r="Y32" s="98">
        <f t="shared" si="4"/>
        <v>5453.484000000011</v>
      </c>
      <c r="Z32" s="99">
        <f t="shared" si="4"/>
        <v>8375308</v>
      </c>
    </row>
    <row r="33" spans="1:26" ht="18.95" customHeight="1">
      <c r="A33" s="22"/>
      <c r="B33" s="132"/>
      <c r="C33" s="7"/>
      <c r="D33" s="85" t="s">
        <v>24</v>
      </c>
      <c r="E33" s="98">
        <f t="shared" si="5"/>
        <v>-80</v>
      </c>
      <c r="F33" s="99">
        <f t="shared" si="4"/>
        <v>-37376</v>
      </c>
      <c r="G33" s="100">
        <f t="shared" si="4"/>
        <v>716</v>
      </c>
      <c r="H33" s="101">
        <f t="shared" si="4"/>
        <v>295570</v>
      </c>
      <c r="I33" s="98">
        <f t="shared" si="4"/>
        <v>82</v>
      </c>
      <c r="J33" s="99">
        <f t="shared" si="4"/>
        <v>592198</v>
      </c>
      <c r="K33" s="100">
        <f t="shared" si="4"/>
        <v>3883</v>
      </c>
      <c r="L33" s="101">
        <f t="shared" si="4"/>
        <v>7754809</v>
      </c>
      <c r="M33" s="98">
        <f t="shared" si="4"/>
        <v>1207.471999999998</v>
      </c>
      <c r="N33" s="99">
        <f t="shared" si="4"/>
        <v>336700</v>
      </c>
      <c r="O33" s="100">
        <f t="shared" si="4"/>
        <v>711</v>
      </c>
      <c r="P33" s="101">
        <f t="shared" si="4"/>
        <v>173910</v>
      </c>
      <c r="Q33" s="98">
        <f t="shared" si="4"/>
        <v>2141</v>
      </c>
      <c r="R33" s="99">
        <f t="shared" si="4"/>
        <v>813775</v>
      </c>
      <c r="S33" s="100">
        <f t="shared" si="4"/>
        <v>602</v>
      </c>
      <c r="T33" s="101">
        <f t="shared" si="4"/>
        <v>142978</v>
      </c>
      <c r="U33" s="98">
        <f t="shared" si="4"/>
        <v>-909</v>
      </c>
      <c r="V33" s="99">
        <f t="shared" si="4"/>
        <v>-632951</v>
      </c>
      <c r="W33" s="100">
        <f t="shared" si="4"/>
        <v>-1486</v>
      </c>
      <c r="X33" s="101">
        <f t="shared" si="4"/>
        <v>-155253</v>
      </c>
      <c r="Y33" s="98">
        <f t="shared" si="4"/>
        <v>6867.472000000009</v>
      </c>
      <c r="Z33" s="99">
        <f t="shared" si="4"/>
        <v>9284360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-2.048922819493832</v>
      </c>
      <c r="F34" s="123"/>
      <c r="G34" s="161">
        <f aca="true" t="shared" si="6" ref="G34">+G23-G30</f>
        <v>12.49823677581864</v>
      </c>
      <c r="H34" s="162"/>
      <c r="I34" s="124">
        <f aca="true" t="shared" si="7" ref="I34">+I23-I30</f>
        <v>-30.064332603938723</v>
      </c>
      <c r="J34" s="123"/>
      <c r="K34" s="161">
        <f aca="true" t="shared" si="8" ref="K34">+K23-K30</f>
        <v>-26.688580146017216</v>
      </c>
      <c r="L34" s="162"/>
      <c r="M34" s="124">
        <f aca="true" t="shared" si="9" ref="M34">+M23-M30</f>
        <v>4.132125400894928</v>
      </c>
      <c r="N34" s="123"/>
      <c r="O34" s="161">
        <f aca="true" t="shared" si="10" ref="O34">+O23-O30</f>
        <v>-30.013095117246976</v>
      </c>
      <c r="P34" s="162"/>
      <c r="Q34" s="124">
        <f aca="true" t="shared" si="11" ref="Q34">+Q23-Q30</f>
        <v>-2.08133185998895</v>
      </c>
      <c r="R34" s="123"/>
      <c r="S34" s="161">
        <f aca="true" t="shared" si="12" ref="S34">+S23-S30</f>
        <v>16.36727123400175</v>
      </c>
      <c r="T34" s="162"/>
      <c r="U34" s="124">
        <f aca="true" t="shared" si="13" ref="U34">+U23-U30</f>
        <v>1.4924524174141283</v>
      </c>
      <c r="V34" s="123"/>
      <c r="W34" s="161">
        <f aca="true" t="shared" si="14" ref="W34">+W23-W30</f>
        <v>4.298028832009422</v>
      </c>
      <c r="X34" s="162"/>
      <c r="Y34" s="124">
        <f aca="true" t="shared" si="15" ref="Y34">+Y23-Y30</f>
        <v>-1.2296405027991852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6" ref="E35:Z37">E20/E27*100</f>
        <v>91.44634525660965</v>
      </c>
      <c r="F35" s="64">
        <f t="shared" si="16"/>
        <v>105.84282037738393</v>
      </c>
      <c r="G35" s="65">
        <f t="shared" si="16"/>
        <v>212.29135053110775</v>
      </c>
      <c r="H35" s="66">
        <f t="shared" si="16"/>
        <v>247.95979778526723</v>
      </c>
      <c r="I35" s="63">
        <f t="shared" si="16"/>
        <v>88.01261829652996</v>
      </c>
      <c r="J35" s="64">
        <f t="shared" si="16"/>
        <v>278.8858777351145</v>
      </c>
      <c r="K35" s="65">
        <f t="shared" si="16"/>
        <v>301.32827324478177</v>
      </c>
      <c r="L35" s="66">
        <f t="shared" si="16"/>
        <v>2366.459980047579</v>
      </c>
      <c r="M35" s="63">
        <f t="shared" si="16"/>
        <v>115.45861978483336</v>
      </c>
      <c r="N35" s="64">
        <f t="shared" si="16"/>
        <v>124.10781029161757</v>
      </c>
      <c r="O35" s="65">
        <f t="shared" si="16"/>
        <v>84.86288058734614</v>
      </c>
      <c r="P35" s="66">
        <f t="shared" si="16"/>
        <v>85.959401115996</v>
      </c>
      <c r="Q35" s="63">
        <f t="shared" si="16"/>
        <v>99.76924121080494</v>
      </c>
      <c r="R35" s="64">
        <f t="shared" si="16"/>
        <v>99.7185153218839</v>
      </c>
      <c r="S35" s="65">
        <f t="shared" si="16"/>
        <v>112.34404452024056</v>
      </c>
      <c r="T35" s="66">
        <f t="shared" si="16"/>
        <v>110.08842242279628</v>
      </c>
      <c r="U35" s="63">
        <f t="shared" si="16"/>
        <v>83.49860157640478</v>
      </c>
      <c r="V35" s="64">
        <f t="shared" si="16"/>
        <v>59.71173856212657</v>
      </c>
      <c r="W35" s="65">
        <f t="shared" si="16"/>
        <v>89.15649027589326</v>
      </c>
      <c r="X35" s="66">
        <f t="shared" si="16"/>
        <v>90.75583192560212</v>
      </c>
      <c r="Y35" s="63">
        <f t="shared" si="16"/>
        <v>106.45358471084256</v>
      </c>
      <c r="Z35" s="64">
        <f t="shared" si="16"/>
        <v>139.4387746646906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6"/>
        <v>97.82282282282281</v>
      </c>
      <c r="F36" s="68">
        <f t="shared" si="16"/>
        <v>87.64592046944254</v>
      </c>
      <c r="G36" s="69">
        <f t="shared" si="16"/>
        <v>219.9685534591195</v>
      </c>
      <c r="H36" s="70">
        <f t="shared" si="16"/>
        <v>248.53433980090443</v>
      </c>
      <c r="I36" s="67">
        <f t="shared" si="16"/>
        <v>82.30616302186878</v>
      </c>
      <c r="J36" s="68">
        <f t="shared" si="16"/>
        <v>371.6385499031183</v>
      </c>
      <c r="K36" s="69">
        <f t="shared" si="16"/>
        <v>227.72384034519953</v>
      </c>
      <c r="L36" s="70">
        <f t="shared" si="16"/>
        <v>1554.8058918986394</v>
      </c>
      <c r="M36" s="67">
        <f t="shared" si="16"/>
        <v>121.19658434051499</v>
      </c>
      <c r="N36" s="68">
        <f t="shared" si="16"/>
        <v>138.48764959395382</v>
      </c>
      <c r="O36" s="69">
        <f t="shared" si="16"/>
        <v>86.13285618429882</v>
      </c>
      <c r="P36" s="70">
        <f t="shared" si="16"/>
        <v>85.69646616940447</v>
      </c>
      <c r="Q36" s="67">
        <f t="shared" si="16"/>
        <v>97.71247343027768</v>
      </c>
      <c r="R36" s="68">
        <f t="shared" si="16"/>
        <v>93.81125541421233</v>
      </c>
      <c r="S36" s="69">
        <f t="shared" si="16"/>
        <v>110.3159010132674</v>
      </c>
      <c r="T36" s="70">
        <f t="shared" si="16"/>
        <v>109.67223390770174</v>
      </c>
      <c r="U36" s="67">
        <f t="shared" si="16"/>
        <v>98.49165596919127</v>
      </c>
      <c r="V36" s="68">
        <f t="shared" si="16"/>
        <v>119.3956448974814</v>
      </c>
      <c r="W36" s="69">
        <f t="shared" si="16"/>
        <v>89.2409314823108</v>
      </c>
      <c r="X36" s="70">
        <f t="shared" si="16"/>
        <v>87.99791760938042</v>
      </c>
      <c r="Y36" s="67">
        <f t="shared" si="16"/>
        <v>105.21969390978091</v>
      </c>
      <c r="Z36" s="68">
        <f t="shared" si="16"/>
        <v>134.5398793297291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6"/>
        <v>96.67221297836939</v>
      </c>
      <c r="F37" s="72">
        <f t="shared" si="16"/>
        <v>90.99360472681532</v>
      </c>
      <c r="G37" s="73">
        <f t="shared" si="16"/>
        <v>182.48847926267283</v>
      </c>
      <c r="H37" s="74">
        <f t="shared" si="16"/>
        <v>177.28714460909288</v>
      </c>
      <c r="I37" s="71">
        <f t="shared" si="16"/>
        <v>104.01174168297456</v>
      </c>
      <c r="J37" s="72">
        <f t="shared" si="16"/>
        <v>127.12279403278195</v>
      </c>
      <c r="K37" s="73">
        <f t="shared" si="16"/>
        <v>413.65105008077546</v>
      </c>
      <c r="L37" s="74">
        <f t="shared" si="16"/>
        <v>503.8117539973402</v>
      </c>
      <c r="M37" s="71">
        <f t="shared" si="16"/>
        <v>107.81636457793888</v>
      </c>
      <c r="N37" s="72">
        <f t="shared" si="16"/>
        <v>110.71211888383985</v>
      </c>
      <c r="O37" s="73">
        <f t="shared" si="16"/>
        <v>116.71368124118477</v>
      </c>
      <c r="P37" s="74">
        <f t="shared" si="16"/>
        <v>114.62033042232586</v>
      </c>
      <c r="Q37" s="71">
        <f t="shared" si="16"/>
        <v>103.59137800889037</v>
      </c>
      <c r="R37" s="72">
        <f t="shared" si="16"/>
        <v>108.18137883893439</v>
      </c>
      <c r="S37" s="73">
        <f t="shared" si="16"/>
        <v>102.09997558167929</v>
      </c>
      <c r="T37" s="74">
        <f t="shared" si="16"/>
        <v>105.78076141512172</v>
      </c>
      <c r="U37" s="71">
        <f t="shared" si="16"/>
        <v>83.74754156981942</v>
      </c>
      <c r="V37" s="72">
        <f t="shared" si="16"/>
        <v>72.12310649269199</v>
      </c>
      <c r="W37" s="73">
        <f t="shared" si="16"/>
        <v>85.0503018108652</v>
      </c>
      <c r="X37" s="74">
        <f t="shared" si="16"/>
        <v>92.9516860466964</v>
      </c>
      <c r="Y37" s="71">
        <f t="shared" si="16"/>
        <v>105.27978719314837</v>
      </c>
      <c r="Z37" s="72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+'(令和4年5月) '!E20</f>
        <v>828</v>
      </c>
      <c r="F39" s="14">
        <f>+'(令和4年5月) '!F20</f>
        <v>64910</v>
      </c>
      <c r="G39" s="13">
        <f>+'(令和4年5月) '!G20</f>
        <v>1166</v>
      </c>
      <c r="H39" s="14">
        <f>+'(令和4年5月) '!H20</f>
        <v>423015</v>
      </c>
      <c r="I39" s="13">
        <f>+'(令和4年5月) '!I20</f>
        <v>2371</v>
      </c>
      <c r="J39" s="14">
        <f>+'(令和4年5月) '!J20</f>
        <v>5974330</v>
      </c>
      <c r="K39" s="13">
        <f>+'(令和4年5月) '!K20</f>
        <v>2099</v>
      </c>
      <c r="L39" s="14">
        <f>+'(令和4年5月) '!L20</f>
        <v>4620748</v>
      </c>
      <c r="M39" s="13">
        <f>+'(令和4年5月) '!M20</f>
        <v>10227</v>
      </c>
      <c r="N39" s="14">
        <f>+'(令和4年5月) '!N20</f>
        <v>1960892</v>
      </c>
      <c r="O39" s="13">
        <f>+'(令和4年5月) '!O20</f>
        <v>3717</v>
      </c>
      <c r="P39" s="14">
        <f>+'(令和4年5月) '!P20</f>
        <v>1298719</v>
      </c>
      <c r="Q39" s="13">
        <f>+'(令和4年5月) '!Q20</f>
        <v>29613</v>
      </c>
      <c r="R39" s="14">
        <f>+'(令和4年5月) '!R20</f>
        <v>5478326</v>
      </c>
      <c r="S39" s="25">
        <f>+'(令和4年5月) '!S20</f>
        <v>42276</v>
      </c>
      <c r="T39" s="26">
        <f>+'(令和4年5月) '!T20</f>
        <v>9754849</v>
      </c>
      <c r="U39" s="13">
        <f>+'(令和4年5月) '!U20</f>
        <v>2778</v>
      </c>
      <c r="V39" s="14">
        <f>+'(令和4年5月) '!V20</f>
        <v>656241</v>
      </c>
      <c r="W39" s="13">
        <f>+'(令和4年5月) '!W20</f>
        <v>7177</v>
      </c>
      <c r="X39" s="14">
        <f>+'(令和4年5月) '!X20</f>
        <v>1402290</v>
      </c>
      <c r="Y39" s="55">
        <f>+'(令和4年5月) '!Y20</f>
        <v>102252</v>
      </c>
      <c r="Z39" s="56">
        <f>+'(令和4年5月) '!Z20</f>
        <v>31634320</v>
      </c>
    </row>
    <row r="40" spans="1:26" ht="18.95" customHeight="1">
      <c r="A40" s="22"/>
      <c r="B40" s="126"/>
      <c r="C40" s="22"/>
      <c r="D40" s="86" t="s">
        <v>22</v>
      </c>
      <c r="E40" s="27">
        <f>+'(令和4年5月) '!E21</f>
        <v>1322</v>
      </c>
      <c r="F40" s="21">
        <f>+'(令和4年5月) '!F21</f>
        <v>188029</v>
      </c>
      <c r="G40" s="27">
        <f>+'(令和4年5月) '!G21</f>
        <v>1068</v>
      </c>
      <c r="H40" s="21">
        <f>+'(令和4年5月) '!H21</f>
        <v>392500</v>
      </c>
      <c r="I40" s="27">
        <f>+'(令和4年5月) '!I21</f>
        <v>2302</v>
      </c>
      <c r="J40" s="21">
        <f>+'(令和4年5月) '!J21</f>
        <v>5662966</v>
      </c>
      <c r="K40" s="27">
        <f>+'(令和4年5月) '!K21</f>
        <v>2552</v>
      </c>
      <c r="L40" s="21">
        <f>+'(令和4年5月) '!L21</f>
        <v>4031296</v>
      </c>
      <c r="M40" s="27">
        <f>+'(令和4年5月) '!M21</f>
        <v>8446.248</v>
      </c>
      <c r="N40" s="21">
        <f>+'(令和4年5月) '!N21</f>
        <v>1808423</v>
      </c>
      <c r="O40" s="27">
        <f>+'(令和4年5月) '!O21</f>
        <v>3466</v>
      </c>
      <c r="P40" s="21">
        <f>+'(令和4年5月) '!P21</f>
        <v>1261430</v>
      </c>
      <c r="Q40" s="27">
        <f>+'(令和4年5月) '!Q21</f>
        <v>28366</v>
      </c>
      <c r="R40" s="21">
        <f>+'(令和4年5月) '!R21</f>
        <v>5373156</v>
      </c>
      <c r="S40" s="25">
        <f>+'(令和4年5月) '!S21</f>
        <v>43544</v>
      </c>
      <c r="T40" s="26">
        <f>+'(令和4年5月) '!T21</f>
        <v>10046258</v>
      </c>
      <c r="U40" s="27">
        <f>+'(令和4年5月) '!U21</f>
        <v>2894</v>
      </c>
      <c r="V40" s="21">
        <f>+'(令和4年5月) '!V21</f>
        <v>540556</v>
      </c>
      <c r="W40" s="27">
        <f>+'(令和4年5月) '!W21</f>
        <v>6666</v>
      </c>
      <c r="X40" s="21">
        <f>+'(令和4年5月) '!X21</f>
        <v>1364807</v>
      </c>
      <c r="Y40" s="58">
        <f>+'(令和4年5月) '!Y21</f>
        <v>100626.24799999999</v>
      </c>
      <c r="Z40" s="59">
        <f>+'(令和4年5月) '!Z21</f>
        <v>30669421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+'(令和4年5月) '!E22</f>
        <v>2457</v>
      </c>
      <c r="F41" s="21">
        <f>+'(令和4年5月) '!F22</f>
        <v>439378</v>
      </c>
      <c r="G41" s="27">
        <f>+'(令和4年5月) '!G22</f>
        <v>1592</v>
      </c>
      <c r="H41" s="21">
        <f>+'(令和4年5月) '!H22</f>
        <v>705658</v>
      </c>
      <c r="I41" s="27">
        <f>+'(令和4年5月) '!I22</f>
        <v>2444</v>
      </c>
      <c r="J41" s="21">
        <f>+'(令和4年5月) '!J22</f>
        <v>2507292</v>
      </c>
      <c r="K41" s="27">
        <f>+'(令和4年5月) '!K22</f>
        <v>4056</v>
      </c>
      <c r="L41" s="21">
        <f>+'(令和4年5月) '!L22</f>
        <v>7245808</v>
      </c>
      <c r="M41" s="27">
        <f>+'(令和4年5月) '!M22</f>
        <v>17080.3</v>
      </c>
      <c r="N41" s="21">
        <f>+'(令和4年5月) '!N22</f>
        <v>3329323</v>
      </c>
      <c r="O41" s="27">
        <f>+'(令和4年5月) '!O22</f>
        <v>4886</v>
      </c>
      <c r="P41" s="21">
        <f>+'(令和4年5月) '!P22</f>
        <v>1348397</v>
      </c>
      <c r="Q41" s="27">
        <f>+'(令和4年5月) '!Q22</f>
        <v>61320</v>
      </c>
      <c r="R41" s="21">
        <f>+'(令和4年5月) '!R22</f>
        <v>10564309</v>
      </c>
      <c r="S41" s="25">
        <f>+'(令和4年5月) '!S22</f>
        <v>29175</v>
      </c>
      <c r="T41" s="26">
        <f>+'(令和4年5月) '!T22</f>
        <v>2565323</v>
      </c>
      <c r="U41" s="27">
        <f>+'(令和4年5月) '!U22</f>
        <v>4458</v>
      </c>
      <c r="V41" s="21">
        <f>+'(令和4年5月) '!V22</f>
        <v>1500837</v>
      </c>
      <c r="W41" s="27">
        <f>+'(令和4年5月) '!W22</f>
        <v>8541</v>
      </c>
      <c r="X41" s="21">
        <f>+'(令和4年5月) '!X22</f>
        <v>1982634</v>
      </c>
      <c r="Y41" s="58">
        <f>+'(令和4年5月) '!Y22</f>
        <v>136009.3</v>
      </c>
      <c r="Z41" s="59">
        <f>+'(令和4年5月) '!Z22</f>
        <v>32188959</v>
      </c>
    </row>
    <row r="42" spans="1:26" ht="18.95" customHeight="1" thickBot="1">
      <c r="A42" s="22"/>
      <c r="B42" s="126"/>
      <c r="C42" s="22"/>
      <c r="D42" s="93" t="s">
        <v>44</v>
      </c>
      <c r="E42" s="122" t="e">
        <f>+(E39+E40)/(E41+'(令和4年5月) '!E41)*100</f>
        <v>#REF!</v>
      </c>
      <c r="F42" s="123"/>
      <c r="G42" s="122" t="e">
        <f>+(G39+G40)/(G41+'(令和4年5月) '!G41)*100</f>
        <v>#REF!</v>
      </c>
      <c r="H42" s="123"/>
      <c r="I42" s="122" t="e">
        <f>+(I39+I40)/(I41+'(令和4年5月) '!I41)*100</f>
        <v>#REF!</v>
      </c>
      <c r="J42" s="123"/>
      <c r="K42" s="122" t="e">
        <f>+(K39+K40)/(K41+'(令和4年5月) '!K41)*100</f>
        <v>#REF!</v>
      </c>
      <c r="L42" s="123"/>
      <c r="M42" s="122" t="e">
        <f>+(M39+M40)/(M41+'(令和4年5月) '!M41)*100</f>
        <v>#REF!</v>
      </c>
      <c r="N42" s="123"/>
      <c r="O42" s="122" t="e">
        <f>+(O39+O40)/(O41+'(令和4年5月) '!O41)*100</f>
        <v>#REF!</v>
      </c>
      <c r="P42" s="123"/>
      <c r="Q42" s="122" t="e">
        <f>+(Q39+Q40)/(Q41+'(令和4年5月) '!Q41)*100</f>
        <v>#REF!</v>
      </c>
      <c r="R42" s="123"/>
      <c r="S42" s="122" t="e">
        <f>+(S39+S40)/(S41+'(令和4年5月) '!S41)*100</f>
        <v>#REF!</v>
      </c>
      <c r="T42" s="123"/>
      <c r="U42" s="122" t="e">
        <f>+(U39+U40)/(U41+'(令和4年5月) '!U41)*100</f>
        <v>#REF!</v>
      </c>
      <c r="V42" s="123"/>
      <c r="W42" s="122" t="e">
        <f>+(W39+W40)/(W41+'(令和4年5月) '!W41)*100</f>
        <v>#REF!</v>
      </c>
      <c r="X42" s="123"/>
      <c r="Y42" s="122" t="e">
        <f>+(Y39+Y40)/(Y41+'(令和4年5月) '!Y41)*100</f>
        <v>#REF!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7" ref="E43:Z46">E20-E39</f>
        <v>348</v>
      </c>
      <c r="F43" s="97">
        <f t="shared" si="17"/>
        <v>29270</v>
      </c>
      <c r="G43" s="94">
        <f t="shared" si="17"/>
        <v>233</v>
      </c>
      <c r="H43" s="95">
        <f t="shared" si="17"/>
        <v>71397</v>
      </c>
      <c r="I43" s="96">
        <f t="shared" si="17"/>
        <v>-139</v>
      </c>
      <c r="J43" s="97">
        <f t="shared" si="17"/>
        <v>-622061</v>
      </c>
      <c r="K43" s="94">
        <f t="shared" si="17"/>
        <v>1077</v>
      </c>
      <c r="L43" s="95">
        <f t="shared" si="17"/>
        <v>1546720</v>
      </c>
      <c r="M43" s="96">
        <f t="shared" si="17"/>
        <v>-1426.7440000000006</v>
      </c>
      <c r="N43" s="97">
        <f t="shared" si="17"/>
        <v>454766</v>
      </c>
      <c r="O43" s="94">
        <f t="shared" si="17"/>
        <v>213</v>
      </c>
      <c r="P43" s="95">
        <f t="shared" si="17"/>
        <v>72477</v>
      </c>
      <c r="Q43" s="96">
        <f t="shared" si="17"/>
        <v>-213</v>
      </c>
      <c r="R43" s="97">
        <f t="shared" si="17"/>
        <v>219932</v>
      </c>
      <c r="S43" s="94">
        <f t="shared" si="17"/>
        <v>7789</v>
      </c>
      <c r="T43" s="95">
        <f t="shared" si="17"/>
        <v>2106038</v>
      </c>
      <c r="U43" s="96">
        <f t="shared" si="17"/>
        <v>506</v>
      </c>
      <c r="V43" s="97">
        <f t="shared" si="17"/>
        <v>234107</v>
      </c>
      <c r="W43" s="94">
        <f t="shared" si="17"/>
        <v>708</v>
      </c>
      <c r="X43" s="95">
        <f t="shared" si="17"/>
        <v>265323</v>
      </c>
      <c r="Y43" s="94">
        <f t="shared" si="17"/>
        <v>9095.255999999994</v>
      </c>
      <c r="Z43" s="95">
        <f t="shared" si="17"/>
        <v>4377969</v>
      </c>
    </row>
    <row r="44" spans="1:26" ht="18.95" customHeight="1">
      <c r="A44" s="22"/>
      <c r="B44" s="126"/>
      <c r="C44" s="22"/>
      <c r="D44" s="86" t="s">
        <v>22</v>
      </c>
      <c r="E44" s="98">
        <f t="shared" si="17"/>
        <v>-19</v>
      </c>
      <c r="F44" s="101">
        <f t="shared" si="17"/>
        <v>-33589</v>
      </c>
      <c r="G44" s="98">
        <f t="shared" si="17"/>
        <v>331</v>
      </c>
      <c r="H44" s="99">
        <f t="shared" si="17"/>
        <v>112569</v>
      </c>
      <c r="I44" s="100">
        <f t="shared" si="17"/>
        <v>-232</v>
      </c>
      <c r="J44" s="101">
        <f t="shared" si="17"/>
        <v>-722195</v>
      </c>
      <c r="K44" s="98">
        <f t="shared" si="17"/>
        <v>-441</v>
      </c>
      <c r="L44" s="99">
        <f t="shared" si="17"/>
        <v>-294631</v>
      </c>
      <c r="M44" s="100">
        <f t="shared" si="17"/>
        <v>779.2360000000008</v>
      </c>
      <c r="N44" s="101">
        <f t="shared" si="17"/>
        <v>461186</v>
      </c>
      <c r="O44" s="98">
        <f t="shared" si="17"/>
        <v>385</v>
      </c>
      <c r="P44" s="99">
        <f t="shared" si="17"/>
        <v>94744</v>
      </c>
      <c r="Q44" s="100">
        <f t="shared" si="17"/>
        <v>595</v>
      </c>
      <c r="R44" s="101">
        <f t="shared" si="17"/>
        <v>120539</v>
      </c>
      <c r="S44" s="98">
        <f t="shared" si="17"/>
        <v>6428</v>
      </c>
      <c r="T44" s="99">
        <f t="shared" si="17"/>
        <v>1763632</v>
      </c>
      <c r="U44" s="100">
        <f t="shared" si="17"/>
        <v>175</v>
      </c>
      <c r="V44" s="101">
        <f t="shared" si="17"/>
        <v>214237</v>
      </c>
      <c r="W44" s="98">
        <f t="shared" si="17"/>
        <v>1305</v>
      </c>
      <c r="X44" s="99">
        <f t="shared" si="17"/>
        <v>237621</v>
      </c>
      <c r="Y44" s="98">
        <f t="shared" si="17"/>
        <v>9306.236000000019</v>
      </c>
      <c r="Z44" s="99">
        <f t="shared" si="17"/>
        <v>1954113</v>
      </c>
    </row>
    <row r="45" spans="1:26" ht="18.95" customHeight="1">
      <c r="A45" s="22"/>
      <c r="B45" s="126"/>
      <c r="C45" s="22"/>
      <c r="D45" s="86" t="s">
        <v>24</v>
      </c>
      <c r="E45" s="98">
        <f t="shared" si="17"/>
        <v>-133</v>
      </c>
      <c r="F45" s="101">
        <f t="shared" si="17"/>
        <v>-61760</v>
      </c>
      <c r="G45" s="98">
        <f t="shared" si="17"/>
        <v>-8</v>
      </c>
      <c r="H45" s="99">
        <f t="shared" si="17"/>
        <v>-27657</v>
      </c>
      <c r="I45" s="100">
        <f t="shared" si="17"/>
        <v>-318</v>
      </c>
      <c r="J45" s="101">
        <f t="shared" si="17"/>
        <v>268302</v>
      </c>
      <c r="K45" s="98">
        <f t="shared" si="17"/>
        <v>1065</v>
      </c>
      <c r="L45" s="99">
        <f t="shared" si="17"/>
        <v>2429403</v>
      </c>
      <c r="M45" s="100">
        <f t="shared" si="17"/>
        <v>-424.82800000000134</v>
      </c>
      <c r="N45" s="101">
        <f t="shared" si="17"/>
        <v>150546</v>
      </c>
      <c r="O45" s="98">
        <f t="shared" si="17"/>
        <v>79</v>
      </c>
      <c r="P45" s="99">
        <f t="shared" si="17"/>
        <v>15021</v>
      </c>
      <c r="Q45" s="100">
        <f t="shared" si="17"/>
        <v>436</v>
      </c>
      <c r="R45" s="101">
        <f t="shared" si="17"/>
        <v>196139</v>
      </c>
      <c r="S45" s="98">
        <f t="shared" si="17"/>
        <v>94</v>
      </c>
      <c r="T45" s="99">
        <f t="shared" si="17"/>
        <v>50997</v>
      </c>
      <c r="U45" s="100">
        <f t="shared" si="17"/>
        <v>226</v>
      </c>
      <c r="V45" s="101">
        <f t="shared" si="17"/>
        <v>136734</v>
      </c>
      <c r="W45" s="98">
        <f t="shared" si="17"/>
        <v>-87</v>
      </c>
      <c r="X45" s="99">
        <f t="shared" si="17"/>
        <v>64810</v>
      </c>
      <c r="Y45" s="98">
        <f t="shared" si="17"/>
        <v>929.1720000000205</v>
      </c>
      <c r="Z45" s="99">
        <f t="shared" si="17"/>
        <v>3222535</v>
      </c>
    </row>
    <row r="46" spans="1:38" ht="18.95" customHeight="1" thickBot="1">
      <c r="A46" s="22"/>
      <c r="B46" s="126"/>
      <c r="C46" s="46"/>
      <c r="D46" s="93" t="s">
        <v>44</v>
      </c>
      <c r="E46" s="122" t="e">
        <f>E23-E42</f>
        <v>#REF!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17"/>
        <v>#REF!</v>
      </c>
      <c r="P46" s="123"/>
      <c r="Q46" s="122" t="e">
        <f t="shared" si="17"/>
        <v>#REF!</v>
      </c>
      <c r="R46" s="123"/>
      <c r="S46" s="122" t="e">
        <f t="shared" si="17"/>
        <v>#REF!</v>
      </c>
      <c r="T46" s="123"/>
      <c r="U46" s="122" t="e">
        <f t="shared" si="17"/>
        <v>#REF!</v>
      </c>
      <c r="V46" s="123"/>
      <c r="W46" s="122" t="e">
        <f t="shared" si="17"/>
        <v>#REF!</v>
      </c>
      <c r="X46" s="123"/>
      <c r="Y46" s="122" t="e">
        <f t="shared" si="17"/>
        <v>#REF!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8" ref="E47:Z49">E20/E39*100</f>
        <v>142.02898550724638</v>
      </c>
      <c r="F47" s="76">
        <f t="shared" si="18"/>
        <v>145.09320597750732</v>
      </c>
      <c r="G47" s="75">
        <f t="shared" si="18"/>
        <v>119.9828473413379</v>
      </c>
      <c r="H47" s="77">
        <f t="shared" si="18"/>
        <v>116.87812488918831</v>
      </c>
      <c r="I47" s="78">
        <f t="shared" si="18"/>
        <v>94.13749472796289</v>
      </c>
      <c r="J47" s="76">
        <f t="shared" si="18"/>
        <v>89.58776967459113</v>
      </c>
      <c r="K47" s="75">
        <f t="shared" si="18"/>
        <v>151.3101476893759</v>
      </c>
      <c r="L47" s="77">
        <f t="shared" si="18"/>
        <v>133.47336838105</v>
      </c>
      <c r="M47" s="78">
        <f t="shared" si="18"/>
        <v>86.04924220201427</v>
      </c>
      <c r="N47" s="76">
        <f t="shared" si="18"/>
        <v>123.19179230676652</v>
      </c>
      <c r="O47" s="75">
        <f t="shared" si="18"/>
        <v>105.73042776432607</v>
      </c>
      <c r="P47" s="77">
        <f t="shared" si="18"/>
        <v>105.5806529357005</v>
      </c>
      <c r="Q47" s="78">
        <f t="shared" si="18"/>
        <v>99.28072130483234</v>
      </c>
      <c r="R47" s="76">
        <f t="shared" si="18"/>
        <v>104.01458401708842</v>
      </c>
      <c r="S47" s="75">
        <f t="shared" si="18"/>
        <v>118.42416501088088</v>
      </c>
      <c r="T47" s="77">
        <f t="shared" si="18"/>
        <v>121.58965248975151</v>
      </c>
      <c r="U47" s="78">
        <f t="shared" si="18"/>
        <v>118.21454283657306</v>
      </c>
      <c r="V47" s="76">
        <f t="shared" si="18"/>
        <v>135.6739368616103</v>
      </c>
      <c r="W47" s="75">
        <f t="shared" si="18"/>
        <v>109.86484603594818</v>
      </c>
      <c r="X47" s="77">
        <f t="shared" si="18"/>
        <v>118.9206940076589</v>
      </c>
      <c r="Y47" s="75">
        <f t="shared" si="18"/>
        <v>108.89494190822673</v>
      </c>
      <c r="Z47" s="77">
        <f t="shared" si="18"/>
        <v>113.83930174569899</v>
      </c>
    </row>
    <row r="48" spans="1:26" ht="18.95" customHeight="1">
      <c r="A48" s="22"/>
      <c r="B48" s="126"/>
      <c r="C48" s="22"/>
      <c r="D48" s="57" t="s">
        <v>22</v>
      </c>
      <c r="E48" s="67">
        <f t="shared" si="18"/>
        <v>98.56278366111951</v>
      </c>
      <c r="F48" s="70">
        <f t="shared" si="18"/>
        <v>82.13626621425418</v>
      </c>
      <c r="G48" s="67">
        <f t="shared" si="18"/>
        <v>130.99250936329588</v>
      </c>
      <c r="H48" s="68">
        <f t="shared" si="18"/>
        <v>128.68</v>
      </c>
      <c r="I48" s="69">
        <f t="shared" si="18"/>
        <v>89.92180712423979</v>
      </c>
      <c r="J48" s="70">
        <f t="shared" si="18"/>
        <v>87.2470539289835</v>
      </c>
      <c r="K48" s="67">
        <f t="shared" si="18"/>
        <v>82.71943573667711</v>
      </c>
      <c r="L48" s="68">
        <f t="shared" si="18"/>
        <v>92.69140742828112</v>
      </c>
      <c r="M48" s="69">
        <f t="shared" si="18"/>
        <v>109.22582429500058</v>
      </c>
      <c r="N48" s="70">
        <f t="shared" si="18"/>
        <v>125.50210874336369</v>
      </c>
      <c r="O48" s="67">
        <f t="shared" si="18"/>
        <v>111.10790536641662</v>
      </c>
      <c r="P48" s="68">
        <f t="shared" si="18"/>
        <v>107.51084087107489</v>
      </c>
      <c r="Q48" s="69">
        <f t="shared" si="18"/>
        <v>102.09758161178877</v>
      </c>
      <c r="R48" s="70">
        <f t="shared" si="18"/>
        <v>102.243355674021</v>
      </c>
      <c r="S48" s="67">
        <f t="shared" si="18"/>
        <v>114.76207973544001</v>
      </c>
      <c r="T48" s="68">
        <f t="shared" si="18"/>
        <v>117.55511355571397</v>
      </c>
      <c r="U48" s="69">
        <f t="shared" si="18"/>
        <v>106.04699378023497</v>
      </c>
      <c r="V48" s="70">
        <f t="shared" si="18"/>
        <v>139.63271150445098</v>
      </c>
      <c r="W48" s="67">
        <f t="shared" si="18"/>
        <v>119.57695769576956</v>
      </c>
      <c r="X48" s="68">
        <f t="shared" si="18"/>
        <v>117.41059358575974</v>
      </c>
      <c r="Y48" s="67">
        <f t="shared" si="18"/>
        <v>109.24831858979778</v>
      </c>
      <c r="Z48" s="68">
        <f t="shared" si="18"/>
        <v>106.37153534786327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8"/>
        <v>94.58689458689459</v>
      </c>
      <c r="F49" s="74">
        <f t="shared" si="18"/>
        <v>85.94376596006173</v>
      </c>
      <c r="G49" s="71">
        <f t="shared" si="18"/>
        <v>99.49748743718592</v>
      </c>
      <c r="H49" s="72">
        <f t="shared" si="18"/>
        <v>96.08067930924045</v>
      </c>
      <c r="I49" s="73">
        <f t="shared" si="18"/>
        <v>86.9885433715221</v>
      </c>
      <c r="J49" s="74">
        <f t="shared" si="18"/>
        <v>110.7008677090662</v>
      </c>
      <c r="K49" s="71">
        <f t="shared" si="18"/>
        <v>126.25739644970415</v>
      </c>
      <c r="L49" s="72">
        <f t="shared" si="18"/>
        <v>133.52839324475613</v>
      </c>
      <c r="M49" s="73">
        <f t="shared" si="18"/>
        <v>97.51276031451438</v>
      </c>
      <c r="N49" s="74">
        <f t="shared" si="18"/>
        <v>104.52182020188489</v>
      </c>
      <c r="O49" s="71">
        <f t="shared" si="18"/>
        <v>101.61686451084732</v>
      </c>
      <c r="P49" s="72">
        <f t="shared" si="18"/>
        <v>101.11398942596284</v>
      </c>
      <c r="Q49" s="73">
        <f t="shared" si="18"/>
        <v>100.71102413568167</v>
      </c>
      <c r="R49" s="74">
        <f t="shared" si="18"/>
        <v>101.8566193018398</v>
      </c>
      <c r="S49" s="71">
        <f t="shared" si="18"/>
        <v>100.32219365895459</v>
      </c>
      <c r="T49" s="72">
        <f t="shared" si="18"/>
        <v>101.9879368017205</v>
      </c>
      <c r="U49" s="73">
        <f t="shared" si="18"/>
        <v>105.06953790937641</v>
      </c>
      <c r="V49" s="74">
        <f t="shared" si="18"/>
        <v>109.1105163318868</v>
      </c>
      <c r="W49" s="71">
        <f t="shared" si="18"/>
        <v>98.98138391289076</v>
      </c>
      <c r="X49" s="72">
        <f t="shared" si="18"/>
        <v>103.26888371731746</v>
      </c>
      <c r="Y49" s="71">
        <f t="shared" si="18"/>
        <v>100.6831679892478</v>
      </c>
      <c r="Z49" s="72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F39" sqref="F39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9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7"/>
      <c r="D6" s="85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80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81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9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80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81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9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80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9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8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82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 t="e">
        <f>(E20+E21)/(E22+E41)*100</f>
        <v>#REF!</v>
      </c>
      <c r="F23" s="139"/>
      <c r="G23" s="138" t="e">
        <f>(G20+G21)/(G22+G41)*100</f>
        <v>#REF!</v>
      </c>
      <c r="H23" s="139"/>
      <c r="I23" s="138" t="e">
        <f>(I20+I21)/(I22+I41)*100</f>
        <v>#REF!</v>
      </c>
      <c r="J23" s="139"/>
      <c r="K23" s="138" t="e">
        <f>(K20+K21)/(K22+K41)*100</f>
        <v>#REF!</v>
      </c>
      <c r="L23" s="139"/>
      <c r="M23" s="138" t="e">
        <f>(M20+M21)/(M22+M41)*100</f>
        <v>#REF!</v>
      </c>
      <c r="N23" s="139"/>
      <c r="O23" s="138" t="e">
        <f>(O20+O21)/(O22+O41)*100</f>
        <v>#REF!</v>
      </c>
      <c r="P23" s="139"/>
      <c r="Q23" s="138" t="e">
        <f>(Q20+Q21)/(Q22+Q41)*100</f>
        <v>#REF!</v>
      </c>
      <c r="R23" s="139"/>
      <c r="S23" s="138" t="e">
        <f>(S20+S21)/(S22+S41)*100</f>
        <v>#REF!</v>
      </c>
      <c r="T23" s="139"/>
      <c r="U23" s="138" t="e">
        <f>(U20+U21)/(U22+U41)*100</f>
        <v>#REF!</v>
      </c>
      <c r="V23" s="139"/>
      <c r="W23" s="138" t="e">
        <f>(W20+W21)/(W22+W41)*100</f>
        <v>#REF!</v>
      </c>
      <c r="X23" s="139"/>
      <c r="Y23" s="138" t="e">
        <f>(Y20+Y21)/(Y22+Y41)*100</f>
        <v>#REF!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178827.0248270248</v>
      </c>
      <c r="F24" s="141"/>
      <c r="G24" s="134">
        <f>H22/G22*1000</f>
        <v>443252.51256281405</v>
      </c>
      <c r="H24" s="135"/>
      <c r="I24" s="136">
        <f>J22/I22*1000</f>
        <v>1025896.8903436989</v>
      </c>
      <c r="J24" s="137"/>
      <c r="K24" s="134">
        <f>L22/K22*1000</f>
        <v>1786441.814595661</v>
      </c>
      <c r="L24" s="135"/>
      <c r="M24" s="136">
        <f>N22/M22*1000</f>
        <v>194921.81050684123</v>
      </c>
      <c r="N24" s="137"/>
      <c r="O24" s="134">
        <f>P22/O22*1000</f>
        <v>275971.55137126485</v>
      </c>
      <c r="P24" s="135"/>
      <c r="Q24" s="136">
        <f>R22/Q22*1000</f>
        <v>172281.6210045662</v>
      </c>
      <c r="R24" s="137"/>
      <c r="S24" s="134">
        <f>T22/S22*1000</f>
        <v>87928.80891173951</v>
      </c>
      <c r="T24" s="135"/>
      <c r="U24" s="136">
        <f>V22/U22*1000</f>
        <v>336661.5074024226</v>
      </c>
      <c r="V24" s="137"/>
      <c r="W24" s="134">
        <f>X22/W22*1000</f>
        <v>232131.3663505444</v>
      </c>
      <c r="X24" s="135"/>
      <c r="Y24" s="136">
        <f>Z22/Y22*1000</f>
        <v>236667.3381893738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5">
        <v>979</v>
      </c>
      <c r="F27" s="103">
        <v>60552</v>
      </c>
      <c r="G27" s="118">
        <v>597</v>
      </c>
      <c r="H27" s="104">
        <v>205645</v>
      </c>
      <c r="I27" s="102">
        <v>2225</v>
      </c>
      <c r="J27" s="103">
        <v>1109727</v>
      </c>
      <c r="K27" s="118">
        <v>744</v>
      </c>
      <c r="L27" s="104">
        <v>1499703</v>
      </c>
      <c r="M27" s="102">
        <v>9979</v>
      </c>
      <c r="N27" s="103">
        <v>1688414</v>
      </c>
      <c r="O27" s="106">
        <v>4400</v>
      </c>
      <c r="P27" s="104">
        <v>1532505</v>
      </c>
      <c r="Q27" s="102">
        <v>27176</v>
      </c>
      <c r="R27" s="103">
        <v>4633373</v>
      </c>
      <c r="S27" s="106">
        <v>36055</v>
      </c>
      <c r="T27" s="104">
        <v>8553753</v>
      </c>
      <c r="U27" s="102">
        <v>2488</v>
      </c>
      <c r="V27" s="103">
        <v>493760</v>
      </c>
      <c r="W27" s="102">
        <v>7229</v>
      </c>
      <c r="X27" s="104">
        <v>1374984</v>
      </c>
      <c r="Y27" s="55">
        <f>+W27+U27+S27+Q27+O27+M27+K27+I27+G27+E27</f>
        <v>91872</v>
      </c>
      <c r="Z27" s="56">
        <f aca="true" t="shared" si="5" ref="Z27:Z29">+X27+V27+T27+R27+P27+N27+L27+J27+H27+F27</f>
        <v>21152416</v>
      </c>
    </row>
    <row r="28" spans="1:26" ht="18.95" customHeight="1">
      <c r="A28" s="22"/>
      <c r="B28" s="132"/>
      <c r="C28" s="7"/>
      <c r="D28" s="57" t="s">
        <v>22</v>
      </c>
      <c r="E28" s="110">
        <v>1480</v>
      </c>
      <c r="F28" s="111">
        <v>187550</v>
      </c>
      <c r="G28" s="108">
        <v>646</v>
      </c>
      <c r="H28" s="109">
        <v>220594</v>
      </c>
      <c r="I28" s="110">
        <v>2416</v>
      </c>
      <c r="J28" s="111">
        <v>1093633</v>
      </c>
      <c r="K28" s="108">
        <v>712</v>
      </c>
      <c r="L28" s="109">
        <v>1541405</v>
      </c>
      <c r="M28" s="110">
        <v>6376</v>
      </c>
      <c r="N28" s="111">
        <v>1390948</v>
      </c>
      <c r="O28" s="112">
        <v>4354</v>
      </c>
      <c r="P28" s="109">
        <v>1526246</v>
      </c>
      <c r="Q28" s="110">
        <v>24928</v>
      </c>
      <c r="R28" s="111">
        <v>4473619</v>
      </c>
      <c r="S28" s="112">
        <v>35429</v>
      </c>
      <c r="T28" s="109">
        <v>8561002</v>
      </c>
      <c r="U28" s="110">
        <v>2685</v>
      </c>
      <c r="V28" s="111">
        <v>488178</v>
      </c>
      <c r="W28" s="110">
        <v>6898</v>
      </c>
      <c r="X28" s="109">
        <v>1366119</v>
      </c>
      <c r="Y28" s="58">
        <f aca="true" t="shared" si="6" ref="Y28:Y29">+W28+U28+S28+Q28+O28+M28+K28+I28+G28+E28</f>
        <v>85924</v>
      </c>
      <c r="Z28" s="59">
        <f t="shared" si="5"/>
        <v>20849294</v>
      </c>
    </row>
    <row r="29" spans="1:26" ht="18.95" customHeight="1" thickBot="1">
      <c r="A29" s="22"/>
      <c r="B29" s="132"/>
      <c r="C29" s="7"/>
      <c r="D29" s="57" t="s">
        <v>24</v>
      </c>
      <c r="E29" s="113">
        <v>2450</v>
      </c>
      <c r="F29" s="107">
        <v>502222</v>
      </c>
      <c r="G29" s="119">
        <v>845</v>
      </c>
      <c r="H29" s="117">
        <v>386258</v>
      </c>
      <c r="I29" s="113">
        <v>2023</v>
      </c>
      <c r="J29" s="107">
        <v>1593691</v>
      </c>
      <c r="K29" s="116">
        <v>1111</v>
      </c>
      <c r="L29" s="117">
        <v>1900112</v>
      </c>
      <c r="M29" s="113">
        <v>15438</v>
      </c>
      <c r="N29" s="107">
        <v>2835603</v>
      </c>
      <c r="O29" s="116">
        <v>4094</v>
      </c>
      <c r="P29" s="117">
        <v>1176873</v>
      </c>
      <c r="Q29" s="113">
        <v>59786</v>
      </c>
      <c r="R29" s="107">
        <v>10088445</v>
      </c>
      <c r="S29" s="116">
        <v>29402</v>
      </c>
      <c r="T29" s="117">
        <v>2467728</v>
      </c>
      <c r="U29" s="113">
        <v>4776</v>
      </c>
      <c r="V29" s="107">
        <v>1411623</v>
      </c>
      <c r="W29" s="113">
        <v>10028</v>
      </c>
      <c r="X29" s="117">
        <v>2186209</v>
      </c>
      <c r="Y29" s="58">
        <f t="shared" si="6"/>
        <v>129953</v>
      </c>
      <c r="Z29" s="59">
        <f t="shared" si="5"/>
        <v>24548764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45.5</v>
      </c>
      <c r="F30" s="130"/>
      <c r="G30" s="129">
        <v>71.5</v>
      </c>
      <c r="H30" s="130"/>
      <c r="I30" s="129">
        <v>109.5</v>
      </c>
      <c r="J30" s="130"/>
      <c r="K30" s="129">
        <v>66.5</v>
      </c>
      <c r="L30" s="130"/>
      <c r="M30" s="129">
        <v>60</v>
      </c>
      <c r="N30" s="130"/>
      <c r="O30" s="129">
        <v>107.5</v>
      </c>
      <c r="P30" s="130"/>
      <c r="Q30" s="129">
        <v>44.4</v>
      </c>
      <c r="R30" s="130"/>
      <c r="S30" s="129">
        <v>122.9</v>
      </c>
      <c r="T30" s="130"/>
      <c r="U30" s="129">
        <v>53.1</v>
      </c>
      <c r="V30" s="130"/>
      <c r="W30" s="129">
        <v>71.6</v>
      </c>
      <c r="X30" s="130"/>
      <c r="Y30" s="164">
        <v>70</v>
      </c>
      <c r="Z30" s="165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-151</v>
      </c>
      <c r="F31" s="95">
        <f aca="true" t="shared" si="7" ref="F31:Z33">F20-F27</f>
        <v>4358</v>
      </c>
      <c r="G31" s="96">
        <f t="shared" si="7"/>
        <v>569</v>
      </c>
      <c r="H31" s="97">
        <f t="shared" si="7"/>
        <v>217370</v>
      </c>
      <c r="I31" s="94">
        <f t="shared" si="7"/>
        <v>146</v>
      </c>
      <c r="J31" s="95">
        <f t="shared" si="7"/>
        <v>4864603</v>
      </c>
      <c r="K31" s="96">
        <f t="shared" si="7"/>
        <v>1355</v>
      </c>
      <c r="L31" s="97">
        <f t="shared" si="7"/>
        <v>3121045</v>
      </c>
      <c r="M31" s="94">
        <f t="shared" si="7"/>
        <v>248</v>
      </c>
      <c r="N31" s="95">
        <f t="shared" si="7"/>
        <v>272478</v>
      </c>
      <c r="O31" s="96">
        <f t="shared" si="7"/>
        <v>-683</v>
      </c>
      <c r="P31" s="97">
        <f t="shared" si="7"/>
        <v>-233786</v>
      </c>
      <c r="Q31" s="94">
        <f t="shared" si="7"/>
        <v>2437</v>
      </c>
      <c r="R31" s="95">
        <f t="shared" si="7"/>
        <v>844953</v>
      </c>
      <c r="S31" s="96">
        <f t="shared" si="7"/>
        <v>6221</v>
      </c>
      <c r="T31" s="97">
        <f t="shared" si="7"/>
        <v>1201096</v>
      </c>
      <c r="U31" s="94">
        <f t="shared" si="7"/>
        <v>290</v>
      </c>
      <c r="V31" s="95">
        <f t="shared" si="7"/>
        <v>162481</v>
      </c>
      <c r="W31" s="96">
        <f t="shared" si="7"/>
        <v>-52</v>
      </c>
      <c r="X31" s="97">
        <f t="shared" si="7"/>
        <v>27306</v>
      </c>
      <c r="Y31" s="94">
        <f t="shared" si="7"/>
        <v>10380</v>
      </c>
      <c r="Z31" s="95">
        <f t="shared" si="7"/>
        <v>10481904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8" ref="E32:T33">E21-E28</f>
        <v>-158</v>
      </c>
      <c r="F32" s="99">
        <f t="shared" si="8"/>
        <v>479</v>
      </c>
      <c r="G32" s="100">
        <f t="shared" si="8"/>
        <v>422</v>
      </c>
      <c r="H32" s="101">
        <f t="shared" si="8"/>
        <v>171906</v>
      </c>
      <c r="I32" s="98">
        <f t="shared" si="8"/>
        <v>-114</v>
      </c>
      <c r="J32" s="99">
        <f t="shared" si="8"/>
        <v>4569333</v>
      </c>
      <c r="K32" s="100">
        <f t="shared" si="8"/>
        <v>1840</v>
      </c>
      <c r="L32" s="101">
        <f t="shared" si="8"/>
        <v>2489891</v>
      </c>
      <c r="M32" s="98">
        <f t="shared" si="8"/>
        <v>2070.2479999999996</v>
      </c>
      <c r="N32" s="99">
        <f t="shared" si="8"/>
        <v>417475</v>
      </c>
      <c r="O32" s="100">
        <f t="shared" si="8"/>
        <v>-888</v>
      </c>
      <c r="P32" s="101">
        <f t="shared" si="8"/>
        <v>-264816</v>
      </c>
      <c r="Q32" s="98">
        <f t="shared" si="8"/>
        <v>3438</v>
      </c>
      <c r="R32" s="99">
        <f t="shared" si="8"/>
        <v>899537</v>
      </c>
      <c r="S32" s="100">
        <f t="shared" si="8"/>
        <v>8115</v>
      </c>
      <c r="T32" s="101">
        <f t="shared" si="8"/>
        <v>1485256</v>
      </c>
      <c r="U32" s="98">
        <f t="shared" si="7"/>
        <v>209</v>
      </c>
      <c r="V32" s="99">
        <f t="shared" si="7"/>
        <v>52378</v>
      </c>
      <c r="W32" s="100">
        <f t="shared" si="7"/>
        <v>-232</v>
      </c>
      <c r="X32" s="101">
        <f t="shared" si="7"/>
        <v>-1312</v>
      </c>
      <c r="Y32" s="98">
        <f t="shared" si="7"/>
        <v>14702.247999999992</v>
      </c>
      <c r="Z32" s="99">
        <f t="shared" si="7"/>
        <v>9820127</v>
      </c>
    </row>
    <row r="33" spans="1:26" ht="18.95" customHeight="1">
      <c r="A33" s="22"/>
      <c r="B33" s="132"/>
      <c r="C33" s="7"/>
      <c r="D33" s="85" t="s">
        <v>24</v>
      </c>
      <c r="E33" s="98">
        <f t="shared" si="8"/>
        <v>7</v>
      </c>
      <c r="F33" s="99">
        <f t="shared" si="7"/>
        <v>-62844</v>
      </c>
      <c r="G33" s="100">
        <f t="shared" si="7"/>
        <v>747</v>
      </c>
      <c r="H33" s="101">
        <f t="shared" si="7"/>
        <v>319400</v>
      </c>
      <c r="I33" s="98">
        <f t="shared" si="7"/>
        <v>421</v>
      </c>
      <c r="J33" s="99">
        <f t="shared" si="7"/>
        <v>913601</v>
      </c>
      <c r="K33" s="100">
        <f t="shared" si="7"/>
        <v>2945</v>
      </c>
      <c r="L33" s="101">
        <f t="shared" si="7"/>
        <v>5345696</v>
      </c>
      <c r="M33" s="98">
        <f t="shared" si="7"/>
        <v>1642.2999999999993</v>
      </c>
      <c r="N33" s="99">
        <f t="shared" si="7"/>
        <v>493720</v>
      </c>
      <c r="O33" s="100">
        <f t="shared" si="7"/>
        <v>792</v>
      </c>
      <c r="P33" s="101">
        <f t="shared" si="7"/>
        <v>171524</v>
      </c>
      <c r="Q33" s="98">
        <f t="shared" si="7"/>
        <v>1534</v>
      </c>
      <c r="R33" s="99">
        <f t="shared" si="7"/>
        <v>475864</v>
      </c>
      <c r="S33" s="100">
        <f t="shared" si="7"/>
        <v>-227</v>
      </c>
      <c r="T33" s="101">
        <f t="shared" si="7"/>
        <v>97595</v>
      </c>
      <c r="U33" s="98">
        <f t="shared" si="7"/>
        <v>-318</v>
      </c>
      <c r="V33" s="99">
        <f t="shared" si="7"/>
        <v>89214</v>
      </c>
      <c r="W33" s="100">
        <f t="shared" si="7"/>
        <v>-1487</v>
      </c>
      <c r="X33" s="101">
        <f t="shared" si="7"/>
        <v>-203575</v>
      </c>
      <c r="Y33" s="98">
        <f t="shared" si="7"/>
        <v>6056.299999999988</v>
      </c>
      <c r="Z33" s="99">
        <f t="shared" si="7"/>
        <v>7640195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 t="e">
        <f>+E23-E30</f>
        <v>#REF!</v>
      </c>
      <c r="F34" s="123"/>
      <c r="G34" s="161" t="e">
        <f aca="true" t="shared" si="9" ref="G34">+G23-G30</f>
        <v>#REF!</v>
      </c>
      <c r="H34" s="162"/>
      <c r="I34" s="124" t="e">
        <f aca="true" t="shared" si="10" ref="I34">+I23-I30</f>
        <v>#REF!</v>
      </c>
      <c r="J34" s="123"/>
      <c r="K34" s="161" t="e">
        <f aca="true" t="shared" si="11" ref="K34">+K23-K30</f>
        <v>#REF!</v>
      </c>
      <c r="L34" s="162"/>
      <c r="M34" s="124" t="e">
        <f aca="true" t="shared" si="12" ref="M34">+M23-M30</f>
        <v>#REF!</v>
      </c>
      <c r="N34" s="123"/>
      <c r="O34" s="161" t="e">
        <f aca="true" t="shared" si="13" ref="O34">+O23-O30</f>
        <v>#REF!</v>
      </c>
      <c r="P34" s="162"/>
      <c r="Q34" s="124" t="e">
        <f aca="true" t="shared" si="14" ref="Q34">+Q23-Q30</f>
        <v>#REF!</v>
      </c>
      <c r="R34" s="123"/>
      <c r="S34" s="161" t="e">
        <f aca="true" t="shared" si="15" ref="S34">+S23-S30</f>
        <v>#REF!</v>
      </c>
      <c r="T34" s="162"/>
      <c r="U34" s="124" t="e">
        <f aca="true" t="shared" si="16" ref="U34">+U23-U30</f>
        <v>#REF!</v>
      </c>
      <c r="V34" s="123"/>
      <c r="W34" s="161" t="e">
        <f aca="true" t="shared" si="17" ref="W34">+W23-W30</f>
        <v>#REF!</v>
      </c>
      <c r="X34" s="162"/>
      <c r="Y34" s="124" t="e">
        <f aca="true" t="shared" si="18" ref="Y34">+Y23-Y30</f>
        <v>#REF!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9" ref="E35:Z37">E20/E27*100</f>
        <v>84.57609805924413</v>
      </c>
      <c r="F35" s="64">
        <f t="shared" si="19"/>
        <v>107.19711983088915</v>
      </c>
      <c r="G35" s="65">
        <f t="shared" si="19"/>
        <v>195.30988274706868</v>
      </c>
      <c r="H35" s="66">
        <f t="shared" si="19"/>
        <v>205.70157309927302</v>
      </c>
      <c r="I35" s="63">
        <f t="shared" si="19"/>
        <v>106.56179775280899</v>
      </c>
      <c r="J35" s="64">
        <f t="shared" si="19"/>
        <v>538.3603354698948</v>
      </c>
      <c r="K35" s="65">
        <f t="shared" si="19"/>
        <v>282.1236559139785</v>
      </c>
      <c r="L35" s="66">
        <f t="shared" si="19"/>
        <v>308.1108726194453</v>
      </c>
      <c r="M35" s="63">
        <f t="shared" si="19"/>
        <v>102.48521895981561</v>
      </c>
      <c r="N35" s="64">
        <f t="shared" si="19"/>
        <v>116.13810356938524</v>
      </c>
      <c r="O35" s="65">
        <f t="shared" si="19"/>
        <v>84.47727272727272</v>
      </c>
      <c r="P35" s="66">
        <f t="shared" si="19"/>
        <v>84.74484585694664</v>
      </c>
      <c r="Q35" s="63">
        <f t="shared" si="19"/>
        <v>108.9674712982043</v>
      </c>
      <c r="R35" s="64">
        <f t="shared" si="19"/>
        <v>118.23623956025125</v>
      </c>
      <c r="S35" s="65">
        <f t="shared" si="19"/>
        <v>117.25419497989182</v>
      </c>
      <c r="T35" s="66">
        <f t="shared" si="19"/>
        <v>114.04174284667793</v>
      </c>
      <c r="U35" s="63">
        <f t="shared" si="19"/>
        <v>111.65594855305466</v>
      </c>
      <c r="V35" s="64">
        <f t="shared" si="19"/>
        <v>132.90687783538561</v>
      </c>
      <c r="W35" s="65">
        <f t="shared" si="19"/>
        <v>99.28067505879098</v>
      </c>
      <c r="X35" s="66">
        <f t="shared" si="19"/>
        <v>101.98591401790857</v>
      </c>
      <c r="Y35" s="63">
        <f t="shared" si="19"/>
        <v>111.29832810867293</v>
      </c>
      <c r="Z35" s="64">
        <f t="shared" si="19"/>
        <v>149.55416913131813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9"/>
        <v>89.32432432432432</v>
      </c>
      <c r="F36" s="68">
        <f t="shared" si="19"/>
        <v>100.2553985603839</v>
      </c>
      <c r="G36" s="69">
        <f t="shared" si="19"/>
        <v>165.3250773993808</v>
      </c>
      <c r="H36" s="70">
        <f t="shared" si="19"/>
        <v>177.92868346373882</v>
      </c>
      <c r="I36" s="67">
        <f t="shared" si="19"/>
        <v>95.28145695364239</v>
      </c>
      <c r="J36" s="68">
        <f t="shared" si="19"/>
        <v>517.8122825481674</v>
      </c>
      <c r="K36" s="69">
        <f t="shared" si="19"/>
        <v>358.42696629213486</v>
      </c>
      <c r="L36" s="70">
        <f t="shared" si="19"/>
        <v>261.53386034170126</v>
      </c>
      <c r="M36" s="67">
        <f t="shared" si="19"/>
        <v>132.4693851944793</v>
      </c>
      <c r="N36" s="68">
        <f t="shared" si="19"/>
        <v>130.01370288465134</v>
      </c>
      <c r="O36" s="69">
        <f t="shared" si="19"/>
        <v>79.60496095544327</v>
      </c>
      <c r="P36" s="70">
        <f t="shared" si="19"/>
        <v>82.6491928561975</v>
      </c>
      <c r="Q36" s="67">
        <f t="shared" si="19"/>
        <v>113.79172015404365</v>
      </c>
      <c r="R36" s="68">
        <f t="shared" si="19"/>
        <v>120.10759074476391</v>
      </c>
      <c r="S36" s="69">
        <f t="shared" si="19"/>
        <v>122.90496485929606</v>
      </c>
      <c r="T36" s="70">
        <f t="shared" si="19"/>
        <v>117.34909067887148</v>
      </c>
      <c r="U36" s="67">
        <f t="shared" si="19"/>
        <v>107.78398510242087</v>
      </c>
      <c r="V36" s="68">
        <f t="shared" si="19"/>
        <v>110.72928317130226</v>
      </c>
      <c r="W36" s="69">
        <f t="shared" si="19"/>
        <v>96.63670629167875</v>
      </c>
      <c r="X36" s="70">
        <f t="shared" si="19"/>
        <v>99.90396151433367</v>
      </c>
      <c r="Y36" s="67">
        <f t="shared" si="19"/>
        <v>117.11075834458357</v>
      </c>
      <c r="Z36" s="68">
        <f t="shared" si="19"/>
        <v>147.10052532234425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9"/>
        <v>100.28571428571429</v>
      </c>
      <c r="F37" s="72">
        <f t="shared" si="19"/>
        <v>87.48680862248169</v>
      </c>
      <c r="G37" s="73">
        <f t="shared" si="19"/>
        <v>188.4023668639053</v>
      </c>
      <c r="H37" s="74">
        <f t="shared" si="19"/>
        <v>182.6908439436853</v>
      </c>
      <c r="I37" s="71">
        <f t="shared" si="19"/>
        <v>120.8106772120613</v>
      </c>
      <c r="J37" s="72">
        <f t="shared" si="19"/>
        <v>157.32610650370745</v>
      </c>
      <c r="K37" s="73">
        <f t="shared" si="19"/>
        <v>365.07650765076505</v>
      </c>
      <c r="L37" s="74">
        <f t="shared" si="19"/>
        <v>381.3358370453952</v>
      </c>
      <c r="M37" s="71">
        <f t="shared" si="19"/>
        <v>110.63803601502784</v>
      </c>
      <c r="N37" s="72">
        <f t="shared" si="19"/>
        <v>117.41146415771178</v>
      </c>
      <c r="O37" s="73">
        <f t="shared" si="19"/>
        <v>119.34538348803127</v>
      </c>
      <c r="P37" s="74">
        <f t="shared" si="19"/>
        <v>114.5745547735397</v>
      </c>
      <c r="Q37" s="71">
        <f t="shared" si="19"/>
        <v>102.56581808450139</v>
      </c>
      <c r="R37" s="72">
        <f t="shared" si="19"/>
        <v>104.71692119053036</v>
      </c>
      <c r="S37" s="73">
        <f t="shared" si="19"/>
        <v>99.22794367730087</v>
      </c>
      <c r="T37" s="74">
        <f t="shared" si="19"/>
        <v>103.95485239864361</v>
      </c>
      <c r="U37" s="71">
        <f t="shared" si="19"/>
        <v>93.34170854271356</v>
      </c>
      <c r="V37" s="72">
        <f t="shared" si="19"/>
        <v>106.31995936592136</v>
      </c>
      <c r="W37" s="73">
        <f t="shared" si="19"/>
        <v>85.1715197447148</v>
      </c>
      <c r="X37" s="74">
        <f t="shared" si="19"/>
        <v>90.68821873846463</v>
      </c>
      <c r="Y37" s="71">
        <f t="shared" si="19"/>
        <v>104.6603772133002</v>
      </c>
      <c r="Z37" s="72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26"/>
      <c r="C40" s="22"/>
      <c r="D40" s="8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26"/>
      <c r="C42" s="22"/>
      <c r="D42" s="93" t="s">
        <v>44</v>
      </c>
      <c r="E42" s="122" t="e">
        <f>+(E39+E40)/(E41+#REF!)*100</f>
        <v>#REF!</v>
      </c>
      <c r="F42" s="123"/>
      <c r="G42" s="122">
        <v>75.58086560364464</v>
      </c>
      <c r="H42" s="123"/>
      <c r="I42" s="122">
        <v>165.72748267898382</v>
      </c>
      <c r="J42" s="123"/>
      <c r="K42" s="122">
        <v>31.68411037107517</v>
      </c>
      <c r="L42" s="123"/>
      <c r="M42" s="122">
        <v>60.59192604325588</v>
      </c>
      <c r="N42" s="123"/>
      <c r="O42" s="122">
        <v>107.46417860713096</v>
      </c>
      <c r="P42" s="123"/>
      <c r="Q42" s="122">
        <v>47.749583256158544</v>
      </c>
      <c r="R42" s="123"/>
      <c r="S42" s="122">
        <v>132.12116112747162</v>
      </c>
      <c r="T42" s="123"/>
      <c r="U42" s="122">
        <v>92.40538806927518</v>
      </c>
      <c r="V42" s="123"/>
      <c r="W42" s="122">
        <v>95.74571829097337</v>
      </c>
      <c r="X42" s="123"/>
      <c r="Y42" s="122" t="e">
        <f>+#REF!</f>
        <v>#REF!</v>
      </c>
      <c r="Z42" s="123" t="e">
        <f>+#REF!</f>
        <v>#REF!</v>
      </c>
    </row>
    <row r="43" spans="1:26" ht="18.95" customHeight="1">
      <c r="A43" s="22"/>
      <c r="B43" s="126"/>
      <c r="C43" s="12" t="s">
        <v>45</v>
      </c>
      <c r="D43" s="90" t="s">
        <v>21</v>
      </c>
      <c r="E43" s="94" t="e">
        <f aca="true" t="shared" si="20" ref="E43:Z46">E20-E39</f>
        <v>#REF!</v>
      </c>
      <c r="F43" s="97" t="e">
        <f t="shared" si="20"/>
        <v>#REF!</v>
      </c>
      <c r="G43" s="94" t="e">
        <f t="shared" si="20"/>
        <v>#REF!</v>
      </c>
      <c r="H43" s="95" t="e">
        <f t="shared" si="20"/>
        <v>#REF!</v>
      </c>
      <c r="I43" s="96" t="e">
        <f t="shared" si="20"/>
        <v>#REF!</v>
      </c>
      <c r="J43" s="97" t="e">
        <f t="shared" si="20"/>
        <v>#REF!</v>
      </c>
      <c r="K43" s="94" t="e">
        <f t="shared" si="20"/>
        <v>#REF!</v>
      </c>
      <c r="L43" s="95" t="e">
        <f t="shared" si="20"/>
        <v>#REF!</v>
      </c>
      <c r="M43" s="96" t="e">
        <f t="shared" si="20"/>
        <v>#REF!</v>
      </c>
      <c r="N43" s="97" t="e">
        <f t="shared" si="20"/>
        <v>#REF!</v>
      </c>
      <c r="O43" s="94" t="e">
        <f t="shared" si="20"/>
        <v>#REF!</v>
      </c>
      <c r="P43" s="95" t="e">
        <f t="shared" si="20"/>
        <v>#REF!</v>
      </c>
      <c r="Q43" s="96" t="e">
        <f t="shared" si="20"/>
        <v>#REF!</v>
      </c>
      <c r="R43" s="97" t="e">
        <f t="shared" si="20"/>
        <v>#REF!</v>
      </c>
      <c r="S43" s="94" t="e">
        <f t="shared" si="20"/>
        <v>#REF!</v>
      </c>
      <c r="T43" s="95" t="e">
        <f t="shared" si="20"/>
        <v>#REF!</v>
      </c>
      <c r="U43" s="96" t="e">
        <f t="shared" si="20"/>
        <v>#REF!</v>
      </c>
      <c r="V43" s="97" t="e">
        <f t="shared" si="20"/>
        <v>#REF!</v>
      </c>
      <c r="W43" s="94" t="e">
        <f t="shared" si="20"/>
        <v>#REF!</v>
      </c>
      <c r="X43" s="95" t="e">
        <f t="shared" si="20"/>
        <v>#REF!</v>
      </c>
      <c r="Y43" s="94" t="e">
        <f t="shared" si="20"/>
        <v>#REF!</v>
      </c>
      <c r="Z43" s="95" t="e">
        <f t="shared" si="20"/>
        <v>#REF!</v>
      </c>
    </row>
    <row r="44" spans="1:26" ht="18.95" customHeight="1">
      <c r="A44" s="22"/>
      <c r="B44" s="126"/>
      <c r="C44" s="22"/>
      <c r="D44" s="86" t="s">
        <v>22</v>
      </c>
      <c r="E44" s="98" t="e">
        <f t="shared" si="20"/>
        <v>#REF!</v>
      </c>
      <c r="F44" s="101" t="e">
        <f t="shared" si="20"/>
        <v>#REF!</v>
      </c>
      <c r="G44" s="98" t="e">
        <f t="shared" si="20"/>
        <v>#REF!</v>
      </c>
      <c r="H44" s="99" t="e">
        <f t="shared" si="20"/>
        <v>#REF!</v>
      </c>
      <c r="I44" s="100" t="e">
        <f t="shared" si="20"/>
        <v>#REF!</v>
      </c>
      <c r="J44" s="101" t="e">
        <f t="shared" si="20"/>
        <v>#REF!</v>
      </c>
      <c r="K44" s="98" t="e">
        <f t="shared" si="20"/>
        <v>#REF!</v>
      </c>
      <c r="L44" s="99" t="e">
        <f t="shared" si="20"/>
        <v>#REF!</v>
      </c>
      <c r="M44" s="100" t="e">
        <f t="shared" si="20"/>
        <v>#REF!</v>
      </c>
      <c r="N44" s="101" t="e">
        <f t="shared" si="20"/>
        <v>#REF!</v>
      </c>
      <c r="O44" s="98" t="e">
        <f t="shared" si="20"/>
        <v>#REF!</v>
      </c>
      <c r="P44" s="99" t="e">
        <f t="shared" si="20"/>
        <v>#REF!</v>
      </c>
      <c r="Q44" s="100" t="e">
        <f t="shared" si="20"/>
        <v>#REF!</v>
      </c>
      <c r="R44" s="101" t="e">
        <f t="shared" si="20"/>
        <v>#REF!</v>
      </c>
      <c r="S44" s="98" t="e">
        <f t="shared" si="20"/>
        <v>#REF!</v>
      </c>
      <c r="T44" s="99" t="e">
        <f t="shared" si="20"/>
        <v>#REF!</v>
      </c>
      <c r="U44" s="100" t="e">
        <f t="shared" si="20"/>
        <v>#REF!</v>
      </c>
      <c r="V44" s="101" t="e">
        <f t="shared" si="20"/>
        <v>#REF!</v>
      </c>
      <c r="W44" s="98" t="e">
        <f t="shared" si="20"/>
        <v>#REF!</v>
      </c>
      <c r="X44" s="99" t="e">
        <f t="shared" si="20"/>
        <v>#REF!</v>
      </c>
      <c r="Y44" s="98" t="e">
        <f t="shared" si="20"/>
        <v>#REF!</v>
      </c>
      <c r="Z44" s="99" t="e">
        <f t="shared" si="20"/>
        <v>#REF!</v>
      </c>
    </row>
    <row r="45" spans="1:26" ht="18.95" customHeight="1">
      <c r="A45" s="22"/>
      <c r="B45" s="126"/>
      <c r="C45" s="22"/>
      <c r="D45" s="86" t="s">
        <v>24</v>
      </c>
      <c r="E45" s="98" t="e">
        <f t="shared" si="20"/>
        <v>#REF!</v>
      </c>
      <c r="F45" s="101" t="e">
        <f t="shared" si="20"/>
        <v>#REF!</v>
      </c>
      <c r="G45" s="98" t="e">
        <f t="shared" si="20"/>
        <v>#REF!</v>
      </c>
      <c r="H45" s="99" t="e">
        <f t="shared" si="20"/>
        <v>#REF!</v>
      </c>
      <c r="I45" s="100" t="e">
        <f t="shared" si="20"/>
        <v>#REF!</v>
      </c>
      <c r="J45" s="101" t="e">
        <f t="shared" si="20"/>
        <v>#REF!</v>
      </c>
      <c r="K45" s="98" t="e">
        <f t="shared" si="20"/>
        <v>#REF!</v>
      </c>
      <c r="L45" s="99" t="e">
        <f t="shared" si="20"/>
        <v>#REF!</v>
      </c>
      <c r="M45" s="100" t="e">
        <f t="shared" si="20"/>
        <v>#REF!</v>
      </c>
      <c r="N45" s="101" t="e">
        <f t="shared" si="20"/>
        <v>#REF!</v>
      </c>
      <c r="O45" s="98" t="e">
        <f t="shared" si="20"/>
        <v>#REF!</v>
      </c>
      <c r="P45" s="99" t="e">
        <f t="shared" si="20"/>
        <v>#REF!</v>
      </c>
      <c r="Q45" s="100" t="e">
        <f t="shared" si="20"/>
        <v>#REF!</v>
      </c>
      <c r="R45" s="101" t="e">
        <f t="shared" si="20"/>
        <v>#REF!</v>
      </c>
      <c r="S45" s="98" t="e">
        <f t="shared" si="20"/>
        <v>#REF!</v>
      </c>
      <c r="T45" s="99" t="e">
        <f t="shared" si="20"/>
        <v>#REF!</v>
      </c>
      <c r="U45" s="100" t="e">
        <f t="shared" si="20"/>
        <v>#REF!</v>
      </c>
      <c r="V45" s="101" t="e">
        <f t="shared" si="20"/>
        <v>#REF!</v>
      </c>
      <c r="W45" s="98" t="e">
        <f t="shared" si="20"/>
        <v>#REF!</v>
      </c>
      <c r="X45" s="99" t="e">
        <f t="shared" si="20"/>
        <v>#REF!</v>
      </c>
      <c r="Y45" s="98" t="e">
        <f t="shared" si="20"/>
        <v>#REF!</v>
      </c>
      <c r="Z45" s="99" t="e">
        <f t="shared" si="20"/>
        <v>#REF!</v>
      </c>
    </row>
    <row r="46" spans="1:38" ht="18.95" customHeight="1" thickBot="1">
      <c r="A46" s="22"/>
      <c r="B46" s="126"/>
      <c r="C46" s="46"/>
      <c r="D46" s="93" t="s">
        <v>44</v>
      </c>
      <c r="E46" s="122" t="e">
        <f>E23-E42</f>
        <v>#REF!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20"/>
        <v>#REF!</v>
      </c>
      <c r="P46" s="123"/>
      <c r="Q46" s="122" t="e">
        <f t="shared" si="20"/>
        <v>#REF!</v>
      </c>
      <c r="R46" s="123"/>
      <c r="S46" s="122" t="e">
        <f t="shared" si="20"/>
        <v>#REF!</v>
      </c>
      <c r="T46" s="123"/>
      <c r="U46" s="122" t="e">
        <f t="shared" si="20"/>
        <v>#REF!</v>
      </c>
      <c r="V46" s="123"/>
      <c r="W46" s="122" t="e">
        <f t="shared" si="20"/>
        <v>#REF!</v>
      </c>
      <c r="X46" s="123"/>
      <c r="Y46" s="122" t="e">
        <f t="shared" si="20"/>
        <v>#REF!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 t="e">
        <f aca="true" t="shared" si="21" ref="E47:Z49">E20/E39*100</f>
        <v>#REF!</v>
      </c>
      <c r="F47" s="76" t="e">
        <f t="shared" si="21"/>
        <v>#REF!</v>
      </c>
      <c r="G47" s="75" t="e">
        <f t="shared" si="21"/>
        <v>#REF!</v>
      </c>
      <c r="H47" s="77" t="e">
        <f t="shared" si="21"/>
        <v>#REF!</v>
      </c>
      <c r="I47" s="78" t="e">
        <f t="shared" si="21"/>
        <v>#REF!</v>
      </c>
      <c r="J47" s="76" t="e">
        <f t="shared" si="21"/>
        <v>#REF!</v>
      </c>
      <c r="K47" s="75" t="e">
        <f t="shared" si="21"/>
        <v>#REF!</v>
      </c>
      <c r="L47" s="77" t="e">
        <f t="shared" si="21"/>
        <v>#REF!</v>
      </c>
      <c r="M47" s="78" t="e">
        <f t="shared" si="21"/>
        <v>#REF!</v>
      </c>
      <c r="N47" s="76" t="e">
        <f t="shared" si="21"/>
        <v>#REF!</v>
      </c>
      <c r="O47" s="75" t="e">
        <f t="shared" si="21"/>
        <v>#REF!</v>
      </c>
      <c r="P47" s="77" t="e">
        <f t="shared" si="21"/>
        <v>#REF!</v>
      </c>
      <c r="Q47" s="78" t="e">
        <f t="shared" si="21"/>
        <v>#REF!</v>
      </c>
      <c r="R47" s="76" t="e">
        <f t="shared" si="21"/>
        <v>#REF!</v>
      </c>
      <c r="S47" s="75" t="e">
        <f t="shared" si="21"/>
        <v>#REF!</v>
      </c>
      <c r="T47" s="77" t="e">
        <f t="shared" si="21"/>
        <v>#REF!</v>
      </c>
      <c r="U47" s="78" t="e">
        <f t="shared" si="21"/>
        <v>#REF!</v>
      </c>
      <c r="V47" s="76" t="e">
        <f t="shared" si="21"/>
        <v>#REF!</v>
      </c>
      <c r="W47" s="75" t="e">
        <f t="shared" si="21"/>
        <v>#REF!</v>
      </c>
      <c r="X47" s="77" t="e">
        <f t="shared" si="21"/>
        <v>#REF!</v>
      </c>
      <c r="Y47" s="75" t="e">
        <f t="shared" si="21"/>
        <v>#REF!</v>
      </c>
      <c r="Z47" s="77" t="e">
        <f t="shared" si="21"/>
        <v>#REF!</v>
      </c>
    </row>
    <row r="48" spans="1:26" ht="18.95" customHeight="1">
      <c r="A48" s="22"/>
      <c r="B48" s="126"/>
      <c r="C48" s="22"/>
      <c r="D48" s="57" t="s">
        <v>22</v>
      </c>
      <c r="E48" s="67" t="e">
        <f t="shared" si="21"/>
        <v>#REF!</v>
      </c>
      <c r="F48" s="70" t="e">
        <f t="shared" si="21"/>
        <v>#REF!</v>
      </c>
      <c r="G48" s="67" t="e">
        <f t="shared" si="21"/>
        <v>#REF!</v>
      </c>
      <c r="H48" s="68" t="e">
        <f t="shared" si="21"/>
        <v>#REF!</v>
      </c>
      <c r="I48" s="69" t="e">
        <f t="shared" si="21"/>
        <v>#REF!</v>
      </c>
      <c r="J48" s="70" t="e">
        <f t="shared" si="21"/>
        <v>#REF!</v>
      </c>
      <c r="K48" s="67" t="e">
        <f t="shared" si="21"/>
        <v>#REF!</v>
      </c>
      <c r="L48" s="68" t="e">
        <f t="shared" si="21"/>
        <v>#REF!</v>
      </c>
      <c r="M48" s="69" t="e">
        <f t="shared" si="21"/>
        <v>#REF!</v>
      </c>
      <c r="N48" s="70" t="e">
        <f t="shared" si="21"/>
        <v>#REF!</v>
      </c>
      <c r="O48" s="67" t="e">
        <f t="shared" si="21"/>
        <v>#REF!</v>
      </c>
      <c r="P48" s="68" t="e">
        <f t="shared" si="21"/>
        <v>#REF!</v>
      </c>
      <c r="Q48" s="69" t="e">
        <f t="shared" si="21"/>
        <v>#REF!</v>
      </c>
      <c r="R48" s="70" t="e">
        <f t="shared" si="21"/>
        <v>#REF!</v>
      </c>
      <c r="S48" s="67" t="e">
        <f t="shared" si="21"/>
        <v>#REF!</v>
      </c>
      <c r="T48" s="68" t="e">
        <f t="shared" si="21"/>
        <v>#REF!</v>
      </c>
      <c r="U48" s="69" t="e">
        <f t="shared" si="21"/>
        <v>#REF!</v>
      </c>
      <c r="V48" s="70" t="e">
        <f t="shared" si="21"/>
        <v>#REF!</v>
      </c>
      <c r="W48" s="67" t="e">
        <f t="shared" si="21"/>
        <v>#REF!</v>
      </c>
      <c r="X48" s="68" t="e">
        <f t="shared" si="21"/>
        <v>#REF!</v>
      </c>
      <c r="Y48" s="67" t="e">
        <f t="shared" si="21"/>
        <v>#REF!</v>
      </c>
      <c r="Z48" s="68" t="e">
        <f t="shared" si="21"/>
        <v>#REF!</v>
      </c>
    </row>
    <row r="49" spans="1:26" ht="18.95" customHeight="1" thickBot="1">
      <c r="A49" s="46"/>
      <c r="B49" s="127"/>
      <c r="C49" s="46"/>
      <c r="D49" s="47" t="s">
        <v>24</v>
      </c>
      <c r="E49" s="71" t="e">
        <f t="shared" si="21"/>
        <v>#REF!</v>
      </c>
      <c r="F49" s="74" t="e">
        <f t="shared" si="21"/>
        <v>#REF!</v>
      </c>
      <c r="G49" s="71" t="e">
        <f t="shared" si="21"/>
        <v>#REF!</v>
      </c>
      <c r="H49" s="72" t="e">
        <f t="shared" si="21"/>
        <v>#REF!</v>
      </c>
      <c r="I49" s="73" t="e">
        <f t="shared" si="21"/>
        <v>#REF!</v>
      </c>
      <c r="J49" s="74" t="e">
        <f t="shared" si="21"/>
        <v>#REF!</v>
      </c>
      <c r="K49" s="71" t="e">
        <f t="shared" si="21"/>
        <v>#REF!</v>
      </c>
      <c r="L49" s="72" t="e">
        <f t="shared" si="21"/>
        <v>#REF!</v>
      </c>
      <c r="M49" s="73" t="e">
        <f t="shared" si="21"/>
        <v>#REF!</v>
      </c>
      <c r="N49" s="74" t="e">
        <f t="shared" si="21"/>
        <v>#REF!</v>
      </c>
      <c r="O49" s="71" t="e">
        <f t="shared" si="21"/>
        <v>#REF!</v>
      </c>
      <c r="P49" s="72" t="e">
        <f t="shared" si="21"/>
        <v>#REF!</v>
      </c>
      <c r="Q49" s="73" t="e">
        <f t="shared" si="21"/>
        <v>#REF!</v>
      </c>
      <c r="R49" s="74" t="e">
        <f t="shared" si="21"/>
        <v>#REF!</v>
      </c>
      <c r="S49" s="71" t="e">
        <f t="shared" si="21"/>
        <v>#REF!</v>
      </c>
      <c r="T49" s="72" t="e">
        <f t="shared" si="21"/>
        <v>#REF!</v>
      </c>
      <c r="U49" s="73" t="e">
        <f t="shared" si="21"/>
        <v>#REF!</v>
      </c>
      <c r="V49" s="74" t="e">
        <f t="shared" si="21"/>
        <v>#REF!</v>
      </c>
      <c r="W49" s="71" t="e">
        <f t="shared" si="21"/>
        <v>#REF!</v>
      </c>
      <c r="X49" s="72" t="e">
        <f t="shared" si="21"/>
        <v>#REF!</v>
      </c>
      <c r="Y49" s="71" t="e">
        <f t="shared" si="21"/>
        <v>#REF!</v>
      </c>
      <c r="Z49" s="72" t="e">
        <f t="shared" si="21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9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7"/>
      <c r="D6" s="85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80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81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9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80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8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81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9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80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9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8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82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52.146661356484124</v>
      </c>
      <c r="F23" s="139"/>
      <c r="G23" s="138">
        <f>(G20+G21)/(G22+G41)*100</f>
        <v>84.36339103016974</v>
      </c>
      <c r="H23" s="139"/>
      <c r="I23" s="138">
        <f>(I20+I21)/(I22+I41)*100</f>
        <v>64.05421932327762</v>
      </c>
      <c r="J23" s="139"/>
      <c r="K23" s="138">
        <f>(K20+K21)/(K22+K41)*100</f>
        <v>26.753722987347444</v>
      </c>
      <c r="L23" s="139"/>
      <c r="M23" s="138">
        <f>(M20+M21)/(M22+M41)*100</f>
        <v>41.66765665333379</v>
      </c>
      <c r="N23" s="139"/>
      <c r="O23" s="138">
        <f>(O20+O21)/(O22+O41)*100</f>
        <v>83.22081988063789</v>
      </c>
      <c r="P23" s="139"/>
      <c r="Q23" s="138">
        <f>(Q20+Q21)/(Q22+Q41)*100</f>
        <v>47.03665610729419</v>
      </c>
      <c r="R23" s="139"/>
      <c r="S23" s="138">
        <f>(S20+S21)/(S22+S41)*100</f>
        <v>167.15839035295713</v>
      </c>
      <c r="T23" s="139"/>
      <c r="U23" s="138">
        <f>(U20+U21)/(U22+U41)*100</f>
        <v>88.61936961110514</v>
      </c>
      <c r="V23" s="139"/>
      <c r="W23" s="138">
        <f>(W20+W21)/(W22+W41)*100</f>
        <v>98.33596721789317</v>
      </c>
      <c r="X23" s="139"/>
      <c r="Y23" s="138">
        <f>(Y20+Y21)/(Y22+Y41)*100</f>
        <v>77.26746977513994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186669.69517388075</v>
      </c>
      <c r="F24" s="141"/>
      <c r="G24" s="134">
        <f>H22/G22*1000</f>
        <v>431887.2361375593</v>
      </c>
      <c r="H24" s="135"/>
      <c r="I24" s="136">
        <f>J22/I22*1000</f>
        <v>776984.3756365858</v>
      </c>
      <c r="J24" s="137"/>
      <c r="K24" s="134">
        <f>L22/K22*1000</f>
        <v>537873.7051847202</v>
      </c>
      <c r="L24" s="135"/>
      <c r="M24" s="136">
        <f>N22/M22*1000</f>
        <v>196619.9778656837</v>
      </c>
      <c r="N24" s="137"/>
      <c r="O24" s="134">
        <f>P22/O22*1000</f>
        <v>281674.9948801966</v>
      </c>
      <c r="P24" s="135"/>
      <c r="Q24" s="136">
        <f>R22/Q22*1000</f>
        <v>182823.81036261606</v>
      </c>
      <c r="R24" s="137"/>
      <c r="S24" s="134">
        <f>T22/S22*1000</f>
        <v>95043.7946590273</v>
      </c>
      <c r="T24" s="135"/>
      <c r="U24" s="136">
        <f>V22/U22*1000</f>
        <v>271515.5454349853</v>
      </c>
      <c r="V24" s="137"/>
      <c r="W24" s="134">
        <f>X22/W22*1000</f>
        <v>254997.5197416707</v>
      </c>
      <c r="X24" s="135"/>
      <c r="Y24" s="136">
        <f>Z22/Y22*1000</f>
        <v>218696.5135936785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1734</v>
      </c>
      <c r="F27" s="103">
        <v>239031</v>
      </c>
      <c r="G27" s="118">
        <v>1037</v>
      </c>
      <c r="H27" s="104">
        <v>352921</v>
      </c>
      <c r="I27" s="102">
        <v>2934</v>
      </c>
      <c r="J27" s="103">
        <v>5848721</v>
      </c>
      <c r="K27" s="118">
        <v>1692</v>
      </c>
      <c r="L27" s="104">
        <v>3436378</v>
      </c>
      <c r="M27" s="102">
        <v>8675</v>
      </c>
      <c r="N27" s="103">
        <v>2095663</v>
      </c>
      <c r="O27" s="106">
        <v>4994</v>
      </c>
      <c r="P27" s="104">
        <v>1614810</v>
      </c>
      <c r="Q27" s="102">
        <v>29495</v>
      </c>
      <c r="R27" s="103">
        <v>5886224</v>
      </c>
      <c r="S27" s="106">
        <v>48976</v>
      </c>
      <c r="T27" s="104">
        <v>10337793</v>
      </c>
      <c r="U27" s="102">
        <v>4984</v>
      </c>
      <c r="V27" s="103">
        <v>1531048</v>
      </c>
      <c r="W27" s="102">
        <v>8839</v>
      </c>
      <c r="X27" s="104">
        <v>1892756</v>
      </c>
      <c r="Y27" s="102">
        <v>113360</v>
      </c>
      <c r="Z27" s="103">
        <v>33235345</v>
      </c>
    </row>
    <row r="28" spans="1:26" ht="18.95" customHeight="1">
      <c r="A28" s="22"/>
      <c r="B28" s="132"/>
      <c r="C28" s="7"/>
      <c r="D28" s="57" t="s">
        <v>22</v>
      </c>
      <c r="E28" s="110">
        <v>995</v>
      </c>
      <c r="F28" s="111">
        <v>91440</v>
      </c>
      <c r="G28" s="108">
        <v>923</v>
      </c>
      <c r="H28" s="109">
        <v>316405</v>
      </c>
      <c r="I28" s="110">
        <v>3224</v>
      </c>
      <c r="J28" s="111">
        <v>5874108</v>
      </c>
      <c r="K28" s="112">
        <v>811</v>
      </c>
      <c r="L28" s="109">
        <v>1971094</v>
      </c>
      <c r="M28" s="110">
        <v>9857</v>
      </c>
      <c r="N28" s="111">
        <v>1929725</v>
      </c>
      <c r="O28" s="112">
        <v>5091</v>
      </c>
      <c r="P28" s="109">
        <v>1630821</v>
      </c>
      <c r="Q28" s="110">
        <v>30743</v>
      </c>
      <c r="R28" s="111">
        <v>6127578</v>
      </c>
      <c r="S28" s="112">
        <v>48697</v>
      </c>
      <c r="T28" s="109">
        <v>10254929</v>
      </c>
      <c r="U28" s="110">
        <v>4316</v>
      </c>
      <c r="V28" s="111">
        <v>1674858</v>
      </c>
      <c r="W28" s="110">
        <v>9372</v>
      </c>
      <c r="X28" s="109">
        <v>1925560</v>
      </c>
      <c r="Y28" s="113">
        <v>114029</v>
      </c>
      <c r="Z28" s="107">
        <v>31796518</v>
      </c>
    </row>
    <row r="29" spans="1:26" ht="18.95" customHeight="1" thickBot="1">
      <c r="A29" s="22"/>
      <c r="B29" s="132"/>
      <c r="C29" s="7"/>
      <c r="D29" s="57" t="s">
        <v>24</v>
      </c>
      <c r="E29" s="113">
        <v>3153</v>
      </c>
      <c r="F29" s="107">
        <v>623608</v>
      </c>
      <c r="G29" s="116">
        <v>1179</v>
      </c>
      <c r="H29" s="117">
        <v>513224</v>
      </c>
      <c r="I29" s="113">
        <v>1849</v>
      </c>
      <c r="J29" s="107">
        <v>1783704</v>
      </c>
      <c r="K29" s="116">
        <v>3680</v>
      </c>
      <c r="L29" s="117">
        <v>4994311</v>
      </c>
      <c r="M29" s="113">
        <v>13642.1</v>
      </c>
      <c r="N29" s="107">
        <v>3043285</v>
      </c>
      <c r="O29" s="116">
        <v>4439</v>
      </c>
      <c r="P29" s="117">
        <v>1248308</v>
      </c>
      <c r="Q29" s="113">
        <v>58185</v>
      </c>
      <c r="R29" s="107">
        <v>10166948</v>
      </c>
      <c r="S29" s="116">
        <v>28648</v>
      </c>
      <c r="T29" s="117">
        <v>2651615</v>
      </c>
      <c r="U29" s="113">
        <v>4305</v>
      </c>
      <c r="V29" s="107">
        <v>977801</v>
      </c>
      <c r="W29" s="113">
        <v>7828</v>
      </c>
      <c r="X29" s="117">
        <v>1869869</v>
      </c>
      <c r="Y29" s="113">
        <v>126908.1</v>
      </c>
      <c r="Z29" s="107">
        <v>27872673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/>
      <c r="F30" s="130"/>
      <c r="G30" s="129"/>
      <c r="H30" s="130"/>
      <c r="I30" s="129"/>
      <c r="J30" s="130"/>
      <c r="K30" s="129"/>
      <c r="L30" s="130"/>
      <c r="M30" s="129"/>
      <c r="N30" s="130"/>
      <c r="O30" s="129"/>
      <c r="P30" s="130"/>
      <c r="Q30" s="129"/>
      <c r="R30" s="130"/>
      <c r="S30" s="129"/>
      <c r="T30" s="130"/>
      <c r="U30" s="129"/>
      <c r="V30" s="130"/>
      <c r="W30" s="129"/>
      <c r="X30" s="130"/>
      <c r="Y30" s="129"/>
      <c r="Z30" s="130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-639.8720000000001</v>
      </c>
      <c r="F31" s="95">
        <f aca="true" t="shared" si="3" ref="F31:Z33">F20-F27</f>
        <v>-115212</v>
      </c>
      <c r="G31" s="96">
        <f t="shared" si="3"/>
        <v>424</v>
      </c>
      <c r="H31" s="97">
        <f t="shared" si="3"/>
        <v>171323</v>
      </c>
      <c r="I31" s="94">
        <f t="shared" si="3"/>
        <v>-43</v>
      </c>
      <c r="J31" s="95">
        <f t="shared" si="3"/>
        <v>-1942730.4</v>
      </c>
      <c r="K31" s="96">
        <f t="shared" si="3"/>
        <v>193</v>
      </c>
      <c r="L31" s="97">
        <f t="shared" si="3"/>
        <v>195552</v>
      </c>
      <c r="M31" s="94">
        <f t="shared" si="3"/>
        <v>-1761</v>
      </c>
      <c r="N31" s="95">
        <f t="shared" si="3"/>
        <v>-584962</v>
      </c>
      <c r="O31" s="96">
        <f t="shared" si="3"/>
        <v>-814</v>
      </c>
      <c r="P31" s="97">
        <f t="shared" si="3"/>
        <v>-225645</v>
      </c>
      <c r="Q31" s="94">
        <f t="shared" si="3"/>
        <v>-1282</v>
      </c>
      <c r="R31" s="95">
        <f t="shared" si="3"/>
        <v>-450160.7999999998</v>
      </c>
      <c r="S31" s="96">
        <f t="shared" si="3"/>
        <v>1412</v>
      </c>
      <c r="T31" s="97">
        <f t="shared" si="3"/>
        <v>-1422762</v>
      </c>
      <c r="U31" s="94">
        <f t="shared" si="3"/>
        <v>-67</v>
      </c>
      <c r="V31" s="95">
        <f t="shared" si="3"/>
        <v>246662</v>
      </c>
      <c r="W31" s="96">
        <f t="shared" si="3"/>
        <v>-1284</v>
      </c>
      <c r="X31" s="97">
        <f t="shared" si="3"/>
        <v>-166452</v>
      </c>
      <c r="Y31" s="94">
        <f t="shared" si="3"/>
        <v>-3861.872000000003</v>
      </c>
      <c r="Z31" s="95">
        <f t="shared" si="3"/>
        <v>-4294387.199999999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4" ref="E32:T33">E21-E28</f>
        <v>-9.879999999999995</v>
      </c>
      <c r="F32" s="99">
        <f t="shared" si="4"/>
        <v>5807</v>
      </c>
      <c r="G32" s="100">
        <f t="shared" si="4"/>
        <v>427</v>
      </c>
      <c r="H32" s="101">
        <f t="shared" si="4"/>
        <v>175486</v>
      </c>
      <c r="I32" s="98">
        <f t="shared" si="4"/>
        <v>170</v>
      </c>
      <c r="J32" s="99">
        <f t="shared" si="4"/>
        <v>-1099707.7000000002</v>
      </c>
      <c r="K32" s="100">
        <f t="shared" si="4"/>
        <v>1127</v>
      </c>
      <c r="L32" s="101">
        <f t="shared" si="4"/>
        <v>1737086</v>
      </c>
      <c r="M32" s="98">
        <f t="shared" si="4"/>
        <v>-2601</v>
      </c>
      <c r="N32" s="99">
        <f t="shared" si="4"/>
        <v>-288230</v>
      </c>
      <c r="O32" s="100">
        <f t="shared" si="4"/>
        <v>-765</v>
      </c>
      <c r="P32" s="101">
        <f t="shared" si="4"/>
        <v>-198285</v>
      </c>
      <c r="Q32" s="98">
        <f t="shared" si="4"/>
        <v>-1790</v>
      </c>
      <c r="R32" s="99">
        <f t="shared" si="4"/>
        <v>-710712.5999999996</v>
      </c>
      <c r="S32" s="100">
        <f t="shared" si="4"/>
        <v>-388</v>
      </c>
      <c r="T32" s="101">
        <f t="shared" si="4"/>
        <v>-1683330</v>
      </c>
      <c r="U32" s="98">
        <f t="shared" si="3"/>
        <v>675</v>
      </c>
      <c r="V32" s="99">
        <f t="shared" si="3"/>
        <v>487165</v>
      </c>
      <c r="W32" s="100">
        <f t="shared" si="3"/>
        <v>-2110</v>
      </c>
      <c r="X32" s="101">
        <f t="shared" si="3"/>
        <v>-217768</v>
      </c>
      <c r="Y32" s="98">
        <f t="shared" si="3"/>
        <v>-5264.880000000005</v>
      </c>
      <c r="Z32" s="99">
        <f t="shared" si="3"/>
        <v>-1792489.3000000007</v>
      </c>
    </row>
    <row r="33" spans="1:26" ht="18.95" customHeight="1">
      <c r="A33" s="22"/>
      <c r="B33" s="132"/>
      <c r="C33" s="7"/>
      <c r="D33" s="85" t="s">
        <v>24</v>
      </c>
      <c r="E33" s="98">
        <f t="shared" si="4"/>
        <v>-1114.5919999999999</v>
      </c>
      <c r="F33" s="99">
        <f t="shared" si="3"/>
        <v>-243099</v>
      </c>
      <c r="G33" s="100">
        <f t="shared" si="3"/>
        <v>573.902</v>
      </c>
      <c r="H33" s="101">
        <f t="shared" si="3"/>
        <v>243832</v>
      </c>
      <c r="I33" s="98">
        <f t="shared" si="3"/>
        <v>3060</v>
      </c>
      <c r="J33" s="99">
        <f t="shared" si="3"/>
        <v>2030512.2999999998</v>
      </c>
      <c r="K33" s="100">
        <f t="shared" si="3"/>
        <v>3647.2999999999993</v>
      </c>
      <c r="L33" s="101">
        <f t="shared" si="3"/>
        <v>-1053149</v>
      </c>
      <c r="M33" s="98">
        <f t="shared" si="3"/>
        <v>3619.7840000000015</v>
      </c>
      <c r="N33" s="99">
        <f t="shared" si="3"/>
        <v>350746.25</v>
      </c>
      <c r="O33" s="100">
        <f t="shared" si="3"/>
        <v>444</v>
      </c>
      <c r="P33" s="101">
        <f t="shared" si="3"/>
        <v>127111</v>
      </c>
      <c r="Q33" s="98">
        <f t="shared" si="3"/>
        <v>1423.5</v>
      </c>
      <c r="R33" s="99">
        <f t="shared" si="3"/>
        <v>730905.0999999996</v>
      </c>
      <c r="S33" s="100">
        <f t="shared" si="3"/>
        <v>1721</v>
      </c>
      <c r="T33" s="101">
        <f t="shared" si="3"/>
        <v>234770</v>
      </c>
      <c r="U33" s="98">
        <f t="shared" si="3"/>
        <v>1272.1999999999998</v>
      </c>
      <c r="V33" s="99">
        <f t="shared" si="3"/>
        <v>536495.5</v>
      </c>
      <c r="W33" s="100">
        <f t="shared" si="3"/>
        <v>15.940999999999804</v>
      </c>
      <c r="X33" s="101">
        <f t="shared" si="3"/>
        <v>130316.5</v>
      </c>
      <c r="Y33" s="98">
        <f t="shared" si="3"/>
        <v>14663.035000000003</v>
      </c>
      <c r="Z33" s="99">
        <f t="shared" si="3"/>
        <v>3088440.6499999985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52.146661356484124</v>
      </c>
      <c r="F34" s="128"/>
      <c r="G34" s="124">
        <f aca="true" t="shared" si="5" ref="G34">+G23-G30</f>
        <v>84.36339103016974</v>
      </c>
      <c r="H34" s="128"/>
      <c r="I34" s="124">
        <f aca="true" t="shared" si="6" ref="I34">+I23-I30</f>
        <v>64.05421932327762</v>
      </c>
      <c r="J34" s="128"/>
      <c r="K34" s="124">
        <f aca="true" t="shared" si="7" ref="K34">+K23-K30</f>
        <v>26.753722987347444</v>
      </c>
      <c r="L34" s="128"/>
      <c r="M34" s="124">
        <f aca="true" t="shared" si="8" ref="M34">+M23-M30</f>
        <v>41.66765665333379</v>
      </c>
      <c r="N34" s="128"/>
      <c r="O34" s="124">
        <f aca="true" t="shared" si="9" ref="O34">+O23-O30</f>
        <v>83.22081988063789</v>
      </c>
      <c r="P34" s="128"/>
      <c r="Q34" s="124">
        <f aca="true" t="shared" si="10" ref="Q34">+Q23-Q30</f>
        <v>47.03665610729419</v>
      </c>
      <c r="R34" s="128"/>
      <c r="S34" s="124">
        <f aca="true" t="shared" si="11" ref="S34">+S23-S30</f>
        <v>167.15839035295713</v>
      </c>
      <c r="T34" s="128"/>
      <c r="U34" s="124">
        <f aca="true" t="shared" si="12" ref="U34">+U23-U30</f>
        <v>88.61936961110514</v>
      </c>
      <c r="V34" s="128"/>
      <c r="W34" s="124">
        <f aca="true" t="shared" si="13" ref="W34">+W23-W30</f>
        <v>98.33596721789317</v>
      </c>
      <c r="X34" s="128"/>
      <c r="Y34" s="124">
        <f aca="true" t="shared" si="14" ref="Y34">+Y23-Y30</f>
        <v>77.26746977513994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5" ref="E35:Z37">E20/E27*100</f>
        <v>63.09850057670127</v>
      </c>
      <c r="F35" s="64">
        <f t="shared" si="15"/>
        <v>51.80039409114299</v>
      </c>
      <c r="G35" s="65">
        <f t="shared" si="15"/>
        <v>140.88717454194793</v>
      </c>
      <c r="H35" s="66">
        <f t="shared" si="15"/>
        <v>148.54429178201354</v>
      </c>
      <c r="I35" s="63">
        <f t="shared" si="15"/>
        <v>98.5344239945467</v>
      </c>
      <c r="J35" s="64">
        <f t="shared" si="15"/>
        <v>66.78367116502908</v>
      </c>
      <c r="K35" s="65">
        <f t="shared" si="15"/>
        <v>111.4066193853428</v>
      </c>
      <c r="L35" s="66">
        <f t="shared" si="15"/>
        <v>105.69064288038162</v>
      </c>
      <c r="M35" s="63">
        <f t="shared" si="15"/>
        <v>79.70028818443804</v>
      </c>
      <c r="N35" s="64">
        <f t="shared" si="15"/>
        <v>72.08701971643342</v>
      </c>
      <c r="O35" s="65">
        <f t="shared" si="15"/>
        <v>83.70044052863436</v>
      </c>
      <c r="P35" s="66">
        <f t="shared" si="15"/>
        <v>86.02652943689971</v>
      </c>
      <c r="Q35" s="63">
        <f t="shared" si="15"/>
        <v>95.6535005933209</v>
      </c>
      <c r="R35" s="64">
        <f t="shared" si="15"/>
        <v>92.35229919894317</v>
      </c>
      <c r="S35" s="65">
        <f t="shared" si="15"/>
        <v>102.88304475661549</v>
      </c>
      <c r="T35" s="66">
        <f t="shared" si="15"/>
        <v>86.23727520951522</v>
      </c>
      <c r="U35" s="63">
        <f t="shared" si="15"/>
        <v>98.65569823434993</v>
      </c>
      <c r="V35" s="64">
        <f t="shared" si="15"/>
        <v>116.11066406801093</v>
      </c>
      <c r="W35" s="65">
        <f t="shared" si="15"/>
        <v>85.47346984953049</v>
      </c>
      <c r="X35" s="66">
        <f t="shared" si="15"/>
        <v>91.20583952712342</v>
      </c>
      <c r="Y35" s="63">
        <f t="shared" si="15"/>
        <v>96.59326746647847</v>
      </c>
      <c r="Z35" s="64">
        <f t="shared" si="15"/>
        <v>87.07885475538166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5"/>
        <v>99.0070351758794</v>
      </c>
      <c r="F36" s="68">
        <f t="shared" si="15"/>
        <v>106.35061242344707</v>
      </c>
      <c r="G36" s="69">
        <f t="shared" si="15"/>
        <v>146.26218851570965</v>
      </c>
      <c r="H36" s="70">
        <f t="shared" si="15"/>
        <v>155.46246108626602</v>
      </c>
      <c r="I36" s="67">
        <f t="shared" si="15"/>
        <v>105.27295285359801</v>
      </c>
      <c r="J36" s="68">
        <f t="shared" si="15"/>
        <v>81.27872861717897</v>
      </c>
      <c r="K36" s="69">
        <f t="shared" si="15"/>
        <v>238.96424167694207</v>
      </c>
      <c r="L36" s="70">
        <f t="shared" si="15"/>
        <v>188.1280141890747</v>
      </c>
      <c r="M36" s="67">
        <f t="shared" si="15"/>
        <v>73.61266105305873</v>
      </c>
      <c r="N36" s="68">
        <f t="shared" si="15"/>
        <v>85.06367487595384</v>
      </c>
      <c r="O36" s="69">
        <f t="shared" si="15"/>
        <v>84.97348261638184</v>
      </c>
      <c r="P36" s="70">
        <f t="shared" si="15"/>
        <v>87.84140012913741</v>
      </c>
      <c r="Q36" s="67">
        <f t="shared" si="15"/>
        <v>94.17753634973816</v>
      </c>
      <c r="R36" s="68">
        <f t="shared" si="15"/>
        <v>88.40141080211464</v>
      </c>
      <c r="S36" s="69">
        <f t="shared" si="15"/>
        <v>99.20323633899419</v>
      </c>
      <c r="T36" s="70">
        <f t="shared" si="15"/>
        <v>83.5851618280341</v>
      </c>
      <c r="U36" s="67">
        <f t="shared" si="15"/>
        <v>115.63948100092678</v>
      </c>
      <c r="V36" s="68">
        <f t="shared" si="15"/>
        <v>129.08694349013467</v>
      </c>
      <c r="W36" s="69">
        <f t="shared" si="15"/>
        <v>77.4861288945796</v>
      </c>
      <c r="X36" s="70">
        <f t="shared" si="15"/>
        <v>88.69066661127152</v>
      </c>
      <c r="Y36" s="67">
        <f t="shared" si="15"/>
        <v>95.38285874645923</v>
      </c>
      <c r="Z36" s="68">
        <f t="shared" si="15"/>
        <v>94.36262392001538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5"/>
        <v>64.64979384712973</v>
      </c>
      <c r="F37" s="72">
        <f t="shared" si="15"/>
        <v>61.01733781478108</v>
      </c>
      <c r="G37" s="73">
        <f t="shared" si="15"/>
        <v>148.67701441899916</v>
      </c>
      <c r="H37" s="74">
        <f t="shared" si="15"/>
        <v>147.5098592427478</v>
      </c>
      <c r="I37" s="71">
        <f t="shared" si="15"/>
        <v>265.49486208761493</v>
      </c>
      <c r="J37" s="72">
        <f t="shared" si="15"/>
        <v>213.8368417629831</v>
      </c>
      <c r="K37" s="73">
        <f t="shared" si="15"/>
        <v>199.11141304347822</v>
      </c>
      <c r="L37" s="74">
        <f t="shared" si="15"/>
        <v>78.9130272423964</v>
      </c>
      <c r="M37" s="71">
        <f t="shared" si="15"/>
        <v>126.53392073067931</v>
      </c>
      <c r="N37" s="72">
        <f t="shared" si="15"/>
        <v>111.52525149632714</v>
      </c>
      <c r="O37" s="73">
        <f t="shared" si="15"/>
        <v>110.00225275963054</v>
      </c>
      <c r="P37" s="74">
        <f t="shared" si="15"/>
        <v>110.18266325297922</v>
      </c>
      <c r="Q37" s="71">
        <f t="shared" si="15"/>
        <v>102.44650683165763</v>
      </c>
      <c r="R37" s="72">
        <f t="shared" si="15"/>
        <v>107.18903155597923</v>
      </c>
      <c r="S37" s="73">
        <f t="shared" si="15"/>
        <v>106.00740016755097</v>
      </c>
      <c r="T37" s="74">
        <f t="shared" si="15"/>
        <v>108.85384944646941</v>
      </c>
      <c r="U37" s="71">
        <f t="shared" si="15"/>
        <v>129.55168408826944</v>
      </c>
      <c r="V37" s="72">
        <f t="shared" si="15"/>
        <v>154.86755485011776</v>
      </c>
      <c r="W37" s="73">
        <f t="shared" si="15"/>
        <v>100.20364077669903</v>
      </c>
      <c r="X37" s="74">
        <f t="shared" si="15"/>
        <v>106.96928501408387</v>
      </c>
      <c r="Y37" s="71">
        <f t="shared" si="15"/>
        <v>111.55405762122355</v>
      </c>
      <c r="Z37" s="72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1022.1</v>
      </c>
      <c r="F39" s="14">
        <v>68014</v>
      </c>
      <c r="G39" s="13">
        <v>1180.901</v>
      </c>
      <c r="H39" s="14">
        <v>444565</v>
      </c>
      <c r="I39" s="13">
        <v>2275</v>
      </c>
      <c r="J39" s="14">
        <v>4379083</v>
      </c>
      <c r="K39" s="13">
        <v>1278.2</v>
      </c>
      <c r="L39" s="14">
        <v>2400022</v>
      </c>
      <c r="M39" s="13">
        <v>5337.527999999999</v>
      </c>
      <c r="N39" s="14">
        <v>1288122.5</v>
      </c>
      <c r="O39" s="13">
        <v>3457</v>
      </c>
      <c r="P39" s="14">
        <v>1129924</v>
      </c>
      <c r="Q39" s="13">
        <v>23704.6</v>
      </c>
      <c r="R39" s="14">
        <v>4634460.5</v>
      </c>
      <c r="S39" s="25">
        <v>33447</v>
      </c>
      <c r="T39" s="26">
        <v>5573886</v>
      </c>
      <c r="U39" s="13">
        <v>4554.4</v>
      </c>
      <c r="V39" s="14">
        <v>1386118.5</v>
      </c>
      <c r="W39" s="13">
        <v>5264.163</v>
      </c>
      <c r="X39" s="14">
        <v>1085782</v>
      </c>
      <c r="Y39" s="55">
        <v>81520.89199999999</v>
      </c>
      <c r="Z39" s="56">
        <v>22389977.5</v>
      </c>
    </row>
    <row r="40" spans="1:26" ht="18.95" customHeight="1">
      <c r="A40" s="22"/>
      <c r="B40" s="126"/>
      <c r="C40" s="22"/>
      <c r="D40" s="86" t="s">
        <v>22</v>
      </c>
      <c r="E40" s="27">
        <v>949.3</v>
      </c>
      <c r="F40" s="21">
        <v>122961</v>
      </c>
      <c r="G40" s="27">
        <v>1197.041</v>
      </c>
      <c r="H40" s="21">
        <v>444258</v>
      </c>
      <c r="I40" s="27">
        <v>2018</v>
      </c>
      <c r="J40" s="21">
        <v>4347331</v>
      </c>
      <c r="K40" s="27">
        <v>1454.6</v>
      </c>
      <c r="L40" s="21">
        <v>2736199</v>
      </c>
      <c r="M40" s="27">
        <v>7255.212</v>
      </c>
      <c r="N40" s="21">
        <v>1726281.75</v>
      </c>
      <c r="O40" s="27">
        <v>3608</v>
      </c>
      <c r="P40" s="21">
        <v>1214125</v>
      </c>
      <c r="Q40" s="27">
        <v>24401.7</v>
      </c>
      <c r="R40" s="21">
        <v>4591582</v>
      </c>
      <c r="S40" s="25">
        <v>33937</v>
      </c>
      <c r="T40" s="26">
        <v>5758774</v>
      </c>
      <c r="U40" s="27">
        <v>3105.3</v>
      </c>
      <c r="V40" s="21">
        <v>646752</v>
      </c>
      <c r="W40" s="27">
        <v>5597.813</v>
      </c>
      <c r="X40" s="21">
        <v>1158934</v>
      </c>
      <c r="Y40" s="58">
        <v>83523.96599999999</v>
      </c>
      <c r="Z40" s="59">
        <v>22747197.75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1948.9</v>
      </c>
      <c r="F41" s="21">
        <v>360018</v>
      </c>
      <c r="G41" s="27">
        <v>1579.112</v>
      </c>
      <c r="H41" s="21">
        <v>691868</v>
      </c>
      <c r="I41" s="27">
        <v>4903</v>
      </c>
      <c r="J41" s="21">
        <v>4770637.4</v>
      </c>
      <c r="K41" s="27">
        <v>6962.299999999999</v>
      </c>
      <c r="L41" s="21">
        <v>3163919</v>
      </c>
      <c r="M41" s="27">
        <v>16745.308</v>
      </c>
      <c r="N41" s="21">
        <v>3406175.25</v>
      </c>
      <c r="O41" s="27">
        <v>5338</v>
      </c>
      <c r="P41" s="21">
        <v>1457015</v>
      </c>
      <c r="Q41" s="27">
        <v>61926.5</v>
      </c>
      <c r="R41" s="21">
        <v>11082615.3</v>
      </c>
      <c r="S41" s="25">
        <v>28675</v>
      </c>
      <c r="T41" s="26">
        <v>2352509</v>
      </c>
      <c r="U41" s="27">
        <v>5603.2</v>
      </c>
      <c r="V41" s="21">
        <v>1797672.5</v>
      </c>
      <c r="W41" s="27">
        <v>7223.791</v>
      </c>
      <c r="X41" s="21">
        <v>1932318.5</v>
      </c>
      <c r="Y41" s="58">
        <v>140905.111</v>
      </c>
      <c r="Z41" s="59">
        <v>31014747.95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+(E39+E40)/(E41+'(令和5年1月)'!E41)*100</f>
        <v>51.53986928104576</v>
      </c>
      <c r="F42" s="123"/>
      <c r="G42" s="122">
        <f>+(G39+G40)/(G41+'(令和5年1月)'!G41)*100</f>
        <v>74.91081678093627</v>
      </c>
      <c r="H42" s="123"/>
      <c r="I42" s="122">
        <f>+(I39+I40)/(I41+'(令和5年1月)'!I41)*100</f>
        <v>44.95758718190386</v>
      </c>
      <c r="J42" s="123"/>
      <c r="K42" s="122">
        <f>+(K39+K40)/(K41+'(令和5年1月)'!K41)*100</f>
        <v>19.380185802425363</v>
      </c>
      <c r="L42" s="123"/>
      <c r="M42" s="122">
        <f>+(M39+M40)/(M41+'(令和5年1月)'!M41)*100</f>
        <v>35.5643733248984</v>
      </c>
      <c r="N42" s="123"/>
      <c r="O42" s="122">
        <f>+(O39+O40)/(O41+'(令和5年1月)'!O41)*100</f>
        <v>65.25353283458021</v>
      </c>
      <c r="P42" s="123"/>
      <c r="Q42" s="122">
        <f>+(Q39+Q40)/(Q41+'(令和5年1月)'!Q41)*100</f>
        <v>38.62405570128005</v>
      </c>
      <c r="R42" s="123"/>
      <c r="S42" s="122">
        <f>+(S39+S40)/(S41+'(令和5年1月)'!S41)*100</f>
        <v>116.50069156293223</v>
      </c>
      <c r="T42" s="123"/>
      <c r="U42" s="122">
        <f>+(U39+U40)/(U41+'(令和5年1月)'!U41)*100</f>
        <v>78.50224959773709</v>
      </c>
      <c r="V42" s="123"/>
      <c r="W42" s="122">
        <f>+(W39+W40)/(W41+'(令和5年1月)'!W41)*100</f>
        <v>73.48491654822817</v>
      </c>
      <c r="X42" s="123"/>
      <c r="Y42" s="122">
        <f>+(Y39+Y40)/(Y41+'(令和5年1月)'!Y41)*100</f>
        <v>58.15261664132888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6" ref="E43:Z46">E20-E39</f>
        <v>72.0279999999999</v>
      </c>
      <c r="F43" s="97">
        <f t="shared" si="16"/>
        <v>55805</v>
      </c>
      <c r="G43" s="94">
        <f t="shared" si="16"/>
        <v>280.09899999999993</v>
      </c>
      <c r="H43" s="95">
        <f t="shared" si="16"/>
        <v>79679</v>
      </c>
      <c r="I43" s="96">
        <f t="shared" si="16"/>
        <v>616</v>
      </c>
      <c r="J43" s="97">
        <f t="shared" si="16"/>
        <v>-473092.3999999999</v>
      </c>
      <c r="K43" s="94">
        <f t="shared" si="16"/>
        <v>606.8</v>
      </c>
      <c r="L43" s="95">
        <f t="shared" si="16"/>
        <v>1231908</v>
      </c>
      <c r="M43" s="96">
        <f t="shared" si="16"/>
        <v>1576.4720000000007</v>
      </c>
      <c r="N43" s="97">
        <f t="shared" si="16"/>
        <v>222578.5</v>
      </c>
      <c r="O43" s="94">
        <f t="shared" si="16"/>
        <v>723</v>
      </c>
      <c r="P43" s="95">
        <f t="shared" si="16"/>
        <v>259241</v>
      </c>
      <c r="Q43" s="96">
        <f t="shared" si="16"/>
        <v>4508.4000000000015</v>
      </c>
      <c r="R43" s="97">
        <f t="shared" si="16"/>
        <v>801602.7000000002</v>
      </c>
      <c r="S43" s="94">
        <f t="shared" si="16"/>
        <v>16941</v>
      </c>
      <c r="T43" s="95">
        <f t="shared" si="16"/>
        <v>3341145</v>
      </c>
      <c r="U43" s="96">
        <f t="shared" si="16"/>
        <v>362.60000000000036</v>
      </c>
      <c r="V43" s="97">
        <f t="shared" si="16"/>
        <v>391591.5</v>
      </c>
      <c r="W43" s="94">
        <f t="shared" si="16"/>
        <v>2290.8370000000004</v>
      </c>
      <c r="X43" s="95">
        <f t="shared" si="16"/>
        <v>640522</v>
      </c>
      <c r="Y43" s="94">
        <f t="shared" si="16"/>
        <v>27977.236000000004</v>
      </c>
      <c r="Z43" s="95">
        <f t="shared" si="16"/>
        <v>6550980.300000001</v>
      </c>
    </row>
    <row r="44" spans="1:26" ht="18.95" customHeight="1">
      <c r="A44" s="22"/>
      <c r="B44" s="126"/>
      <c r="C44" s="22"/>
      <c r="D44" s="86" t="s">
        <v>22</v>
      </c>
      <c r="E44" s="98">
        <f t="shared" si="16"/>
        <v>35.82000000000005</v>
      </c>
      <c r="F44" s="101">
        <f t="shared" si="16"/>
        <v>-25714</v>
      </c>
      <c r="G44" s="98">
        <f t="shared" si="16"/>
        <v>152.95900000000006</v>
      </c>
      <c r="H44" s="99">
        <f t="shared" si="16"/>
        <v>47633</v>
      </c>
      <c r="I44" s="100">
        <f t="shared" si="16"/>
        <v>1376</v>
      </c>
      <c r="J44" s="101">
        <f t="shared" si="16"/>
        <v>427069.2999999998</v>
      </c>
      <c r="K44" s="98">
        <f t="shared" si="16"/>
        <v>483.4000000000001</v>
      </c>
      <c r="L44" s="99">
        <f t="shared" si="16"/>
        <v>971981</v>
      </c>
      <c r="M44" s="100">
        <f t="shared" si="16"/>
        <v>0.7879999999995562</v>
      </c>
      <c r="N44" s="101">
        <f t="shared" si="16"/>
        <v>-84786.75</v>
      </c>
      <c r="O44" s="98">
        <f t="shared" si="16"/>
        <v>718</v>
      </c>
      <c r="P44" s="99">
        <f t="shared" si="16"/>
        <v>218411</v>
      </c>
      <c r="Q44" s="100">
        <f t="shared" si="16"/>
        <v>4551.299999999999</v>
      </c>
      <c r="R44" s="101">
        <f t="shared" si="16"/>
        <v>825283.4000000004</v>
      </c>
      <c r="S44" s="98">
        <f t="shared" si="16"/>
        <v>14372</v>
      </c>
      <c r="T44" s="99">
        <f t="shared" si="16"/>
        <v>2812825</v>
      </c>
      <c r="U44" s="100">
        <f t="shared" si="16"/>
        <v>1885.6999999999998</v>
      </c>
      <c r="V44" s="101">
        <f t="shared" si="16"/>
        <v>1515271</v>
      </c>
      <c r="W44" s="98">
        <f t="shared" si="16"/>
        <v>1664.187</v>
      </c>
      <c r="X44" s="99">
        <f t="shared" si="16"/>
        <v>548858</v>
      </c>
      <c r="Y44" s="98">
        <f t="shared" si="16"/>
        <v>25240.15400000001</v>
      </c>
      <c r="Z44" s="99">
        <f t="shared" si="16"/>
        <v>7256830.949999999</v>
      </c>
    </row>
    <row r="45" spans="1:26" ht="18.95" customHeight="1">
      <c r="A45" s="22"/>
      <c r="B45" s="126"/>
      <c r="C45" s="22"/>
      <c r="D45" s="86" t="s">
        <v>24</v>
      </c>
      <c r="E45" s="98">
        <f t="shared" si="16"/>
        <v>89.50800000000004</v>
      </c>
      <c r="F45" s="101">
        <f t="shared" si="16"/>
        <v>20491</v>
      </c>
      <c r="G45" s="98">
        <f t="shared" si="16"/>
        <v>173.78999999999996</v>
      </c>
      <c r="H45" s="99">
        <f t="shared" si="16"/>
        <v>65188</v>
      </c>
      <c r="I45" s="100">
        <f t="shared" si="16"/>
        <v>6</v>
      </c>
      <c r="J45" s="101">
        <f t="shared" si="16"/>
        <v>-956421.1000000006</v>
      </c>
      <c r="K45" s="98">
        <f t="shared" si="16"/>
        <v>365</v>
      </c>
      <c r="L45" s="99">
        <f t="shared" si="16"/>
        <v>777243</v>
      </c>
      <c r="M45" s="100">
        <f t="shared" si="16"/>
        <v>516.5760000000009</v>
      </c>
      <c r="N45" s="101">
        <f t="shared" si="16"/>
        <v>-12144</v>
      </c>
      <c r="O45" s="98">
        <f t="shared" si="16"/>
        <v>-455</v>
      </c>
      <c r="P45" s="99">
        <f t="shared" si="16"/>
        <v>-81596</v>
      </c>
      <c r="Q45" s="100">
        <f t="shared" si="16"/>
        <v>-2318</v>
      </c>
      <c r="R45" s="101">
        <f t="shared" si="16"/>
        <v>-184762.20000000112</v>
      </c>
      <c r="S45" s="98">
        <f t="shared" si="16"/>
        <v>1694</v>
      </c>
      <c r="T45" s="99">
        <f t="shared" si="16"/>
        <v>533876</v>
      </c>
      <c r="U45" s="100">
        <f t="shared" si="16"/>
        <v>-26</v>
      </c>
      <c r="V45" s="101">
        <f t="shared" si="16"/>
        <v>-283376</v>
      </c>
      <c r="W45" s="98">
        <f t="shared" si="16"/>
        <v>620.1499999999996</v>
      </c>
      <c r="X45" s="99">
        <f t="shared" si="16"/>
        <v>67867</v>
      </c>
      <c r="Y45" s="98">
        <f t="shared" si="16"/>
        <v>666.0240000000049</v>
      </c>
      <c r="Z45" s="99">
        <f t="shared" si="16"/>
        <v>-53634.300000000745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0.6067920754383636</v>
      </c>
      <c r="F46" s="123"/>
      <c r="G46" s="122">
        <f>G23-G42</f>
        <v>9.452574249233464</v>
      </c>
      <c r="H46" s="123"/>
      <c r="I46" s="122">
        <f>I23-I42</f>
        <v>19.09663214137376</v>
      </c>
      <c r="J46" s="123"/>
      <c r="K46" s="122">
        <f>K23-K42</f>
        <v>7.373537184922082</v>
      </c>
      <c r="L46" s="123"/>
      <c r="M46" s="122">
        <f>M23-M42</f>
        <v>6.103283328435396</v>
      </c>
      <c r="N46" s="123"/>
      <c r="O46" s="122">
        <f t="shared" si="16"/>
        <v>17.967287046057677</v>
      </c>
      <c r="P46" s="123"/>
      <c r="Q46" s="122">
        <f t="shared" si="16"/>
        <v>8.412600406014143</v>
      </c>
      <c r="R46" s="123"/>
      <c r="S46" s="122">
        <f t="shared" si="16"/>
        <v>50.657698790024895</v>
      </c>
      <c r="T46" s="123"/>
      <c r="U46" s="122">
        <f t="shared" si="16"/>
        <v>10.117120013368051</v>
      </c>
      <c r="V46" s="123"/>
      <c r="W46" s="122">
        <f t="shared" si="16"/>
        <v>24.851050669665</v>
      </c>
      <c r="X46" s="123"/>
      <c r="Y46" s="122">
        <f t="shared" si="16"/>
        <v>19.11485313381106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7" ref="E47:Z49">E20/E39*100</f>
        <v>107.04705997456216</v>
      </c>
      <c r="F47" s="76">
        <f t="shared" si="17"/>
        <v>182.04928397094716</v>
      </c>
      <c r="G47" s="75">
        <f t="shared" si="17"/>
        <v>123.71909245567578</v>
      </c>
      <c r="H47" s="77">
        <f t="shared" si="17"/>
        <v>117.92291340973762</v>
      </c>
      <c r="I47" s="78">
        <f t="shared" si="17"/>
        <v>127.0769230769231</v>
      </c>
      <c r="J47" s="76">
        <f t="shared" si="17"/>
        <v>89.19654183307327</v>
      </c>
      <c r="K47" s="75">
        <f t="shared" si="17"/>
        <v>147.47300891879206</v>
      </c>
      <c r="L47" s="77">
        <f t="shared" si="17"/>
        <v>151.3290294838964</v>
      </c>
      <c r="M47" s="78">
        <f t="shared" si="17"/>
        <v>129.53562023468544</v>
      </c>
      <c r="N47" s="76">
        <f t="shared" si="17"/>
        <v>117.2792960296866</v>
      </c>
      <c r="O47" s="75">
        <f t="shared" si="17"/>
        <v>120.91408735898177</v>
      </c>
      <c r="P47" s="77">
        <f t="shared" si="17"/>
        <v>122.94322450005488</v>
      </c>
      <c r="Q47" s="78">
        <f t="shared" si="17"/>
        <v>119.01909334053306</v>
      </c>
      <c r="R47" s="76">
        <f t="shared" si="17"/>
        <v>117.29656990279666</v>
      </c>
      <c r="S47" s="75">
        <f t="shared" si="17"/>
        <v>150.65028253655038</v>
      </c>
      <c r="T47" s="77">
        <f t="shared" si="17"/>
        <v>159.9428298318265</v>
      </c>
      <c r="U47" s="78">
        <f t="shared" si="17"/>
        <v>107.96153170560339</v>
      </c>
      <c r="V47" s="76">
        <f t="shared" si="17"/>
        <v>128.25093958416974</v>
      </c>
      <c r="W47" s="75">
        <f t="shared" si="17"/>
        <v>143.51759244537072</v>
      </c>
      <c r="X47" s="77">
        <f t="shared" si="17"/>
        <v>158.99176814498674</v>
      </c>
      <c r="Y47" s="75">
        <f t="shared" si="17"/>
        <v>134.31909945244468</v>
      </c>
      <c r="Z47" s="77">
        <f t="shared" si="17"/>
        <v>129.2585390047846</v>
      </c>
    </row>
    <row r="48" spans="1:26" ht="18.95" customHeight="1">
      <c r="A48" s="22"/>
      <c r="B48" s="126"/>
      <c r="C48" s="22"/>
      <c r="D48" s="57" t="s">
        <v>22</v>
      </c>
      <c r="E48" s="67">
        <f t="shared" si="17"/>
        <v>103.77330664700307</v>
      </c>
      <c r="F48" s="70">
        <f t="shared" si="17"/>
        <v>79.08767820691114</v>
      </c>
      <c r="G48" s="67">
        <f t="shared" si="17"/>
        <v>112.77809197847024</v>
      </c>
      <c r="H48" s="68">
        <f t="shared" si="17"/>
        <v>110.72192284663416</v>
      </c>
      <c r="I48" s="69">
        <f t="shared" si="17"/>
        <v>168.18632309217048</v>
      </c>
      <c r="J48" s="70">
        <f t="shared" si="17"/>
        <v>109.82371252614536</v>
      </c>
      <c r="K48" s="67">
        <f t="shared" si="17"/>
        <v>133.23250378110822</v>
      </c>
      <c r="L48" s="68">
        <f t="shared" si="17"/>
        <v>135.52303761531965</v>
      </c>
      <c r="M48" s="69">
        <f t="shared" si="17"/>
        <v>100.01086115746858</v>
      </c>
      <c r="N48" s="70">
        <f t="shared" si="17"/>
        <v>95.08847556315764</v>
      </c>
      <c r="O48" s="67">
        <f t="shared" si="17"/>
        <v>119.90022172949001</v>
      </c>
      <c r="P48" s="68">
        <f t="shared" si="17"/>
        <v>117.98916915474106</v>
      </c>
      <c r="Q48" s="69">
        <f t="shared" si="17"/>
        <v>118.6515693578726</v>
      </c>
      <c r="R48" s="70">
        <f t="shared" si="17"/>
        <v>117.97383559740413</v>
      </c>
      <c r="S48" s="67">
        <f t="shared" si="17"/>
        <v>142.34905854966556</v>
      </c>
      <c r="T48" s="68">
        <f t="shared" si="17"/>
        <v>148.84416370567763</v>
      </c>
      <c r="U48" s="69">
        <f t="shared" si="17"/>
        <v>160.725211734776</v>
      </c>
      <c r="V48" s="70">
        <f t="shared" si="17"/>
        <v>334.2893412003364</v>
      </c>
      <c r="W48" s="67">
        <f t="shared" si="17"/>
        <v>129.72923532815403</v>
      </c>
      <c r="X48" s="68">
        <f t="shared" si="17"/>
        <v>147.35886599236886</v>
      </c>
      <c r="Y48" s="67">
        <f t="shared" si="17"/>
        <v>130.21905592940834</v>
      </c>
      <c r="Z48" s="68">
        <f t="shared" si="17"/>
        <v>131.9020875879096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7"/>
        <v>104.59274462517318</v>
      </c>
      <c r="F49" s="74">
        <f t="shared" si="17"/>
        <v>105.69165986145137</v>
      </c>
      <c r="G49" s="71">
        <f t="shared" si="17"/>
        <v>111.00555248772727</v>
      </c>
      <c r="H49" s="72">
        <f t="shared" si="17"/>
        <v>109.42202847942093</v>
      </c>
      <c r="I49" s="73">
        <f t="shared" si="17"/>
        <v>100.12237405669997</v>
      </c>
      <c r="J49" s="74">
        <f t="shared" si="17"/>
        <v>79.95192214776164</v>
      </c>
      <c r="K49" s="71">
        <f t="shared" si="17"/>
        <v>105.24252043146663</v>
      </c>
      <c r="L49" s="72">
        <f t="shared" si="17"/>
        <v>124.56583117330122</v>
      </c>
      <c r="M49" s="73">
        <f t="shared" si="17"/>
        <v>103.08489996123093</v>
      </c>
      <c r="N49" s="74">
        <f t="shared" si="17"/>
        <v>99.64347107507166</v>
      </c>
      <c r="O49" s="71">
        <f t="shared" si="17"/>
        <v>91.476208317722</v>
      </c>
      <c r="P49" s="72">
        <f t="shared" si="17"/>
        <v>94.39978311822459</v>
      </c>
      <c r="Q49" s="73">
        <f t="shared" si="17"/>
        <v>96.25685288204565</v>
      </c>
      <c r="R49" s="74">
        <f t="shared" si="17"/>
        <v>98.33286462627643</v>
      </c>
      <c r="S49" s="71">
        <f t="shared" si="17"/>
        <v>105.90758500435919</v>
      </c>
      <c r="T49" s="72">
        <f t="shared" si="17"/>
        <v>122.69389830177057</v>
      </c>
      <c r="U49" s="73">
        <f t="shared" si="17"/>
        <v>99.53597944031982</v>
      </c>
      <c r="V49" s="74">
        <f t="shared" si="17"/>
        <v>84.23650581515821</v>
      </c>
      <c r="W49" s="71">
        <f t="shared" si="17"/>
        <v>108.58482755107394</v>
      </c>
      <c r="X49" s="72">
        <f t="shared" si="17"/>
        <v>103.5122056741681</v>
      </c>
      <c r="Y49" s="71">
        <f t="shared" si="17"/>
        <v>100.47267554404043</v>
      </c>
      <c r="Z49" s="72">
        <f t="shared" si="17"/>
        <v>99.82706839956764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72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9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7"/>
      <c r="D6" s="85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80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81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9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80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8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81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9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80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9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8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82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52.27805997473119</v>
      </c>
      <c r="F23" s="139"/>
      <c r="G23" s="138">
        <f>(G20+G21)/(G22+G41)*100</f>
        <v>74.40396098868244</v>
      </c>
      <c r="H23" s="139"/>
      <c r="I23" s="138">
        <f>(I20+I21)/(I22+I41)*100</f>
        <v>56.39360155113911</v>
      </c>
      <c r="J23" s="139"/>
      <c r="K23" s="138">
        <f>(K20+K21)/(K22+K41)*100</f>
        <v>19.87087417901915</v>
      </c>
      <c r="L23" s="139"/>
      <c r="M23" s="138">
        <f>(M20+M21)/(M22+M41)*100</f>
        <v>43.50276419893662</v>
      </c>
      <c r="N23" s="139"/>
      <c r="O23" s="138">
        <f>(O20+O21)/(O22+O41)*100</f>
        <v>65.91106395292756</v>
      </c>
      <c r="P23" s="139"/>
      <c r="Q23" s="138">
        <f>(Q20+Q21)/(Q22+Q41)*100</f>
        <v>40.492332856266614</v>
      </c>
      <c r="R23" s="139"/>
      <c r="S23" s="138">
        <f>(S20+S21)/(S22+S41)*100</f>
        <v>143.65136487316775</v>
      </c>
      <c r="T23" s="139"/>
      <c r="U23" s="138">
        <f>(U20+U21)/(U22+U41)*100</f>
        <v>70.39024736991755</v>
      </c>
      <c r="V23" s="139"/>
      <c r="W23" s="138">
        <f>(W20+W21)/(W22+W41)*100</f>
        <v>78.14299440423014</v>
      </c>
      <c r="X23" s="139"/>
      <c r="Y23" s="138">
        <f>(Y20+Y21)/(Y22+Y41)*100</f>
        <v>65.90326296762076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183444.07587851144</v>
      </c>
      <c r="F24" s="141"/>
      <c r="G24" s="134">
        <f>H22/G22*1000</f>
        <v>441380.1798158477</v>
      </c>
      <c r="H24" s="135"/>
      <c r="I24" s="136">
        <f>J22/I22*1000</f>
        <v>865230.229120473</v>
      </c>
      <c r="J24" s="137"/>
      <c r="K24" s="134">
        <f>L22/K22*1000</f>
        <v>544342.6418980259</v>
      </c>
      <c r="L24" s="135"/>
      <c r="M24" s="136">
        <f>N22/M22*1000</f>
        <v>200229.97481692108</v>
      </c>
      <c r="N24" s="137"/>
      <c r="O24" s="134">
        <f>P22/O22*1000</f>
        <v>282121.69417379197</v>
      </c>
      <c r="P24" s="135"/>
      <c r="Q24" s="136">
        <f>R22/Q22*1000</f>
        <v>180263.88891190337</v>
      </c>
      <c r="R24" s="137"/>
      <c r="S24" s="134">
        <f>T22/S22*1000</f>
        <v>89888.75927889714</v>
      </c>
      <c r="T24" s="135"/>
      <c r="U24" s="136">
        <f>V22/U22*1000</f>
        <v>335965.72409399773</v>
      </c>
      <c r="V24" s="137"/>
      <c r="W24" s="134">
        <f>X22/W22*1000</f>
        <v>262440.60177400406</v>
      </c>
      <c r="X24" s="135"/>
      <c r="Y24" s="136">
        <f>Z22/Y22*1000</f>
        <v>227384.53440618684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1256</v>
      </c>
      <c r="F27" s="103">
        <v>119444</v>
      </c>
      <c r="G27" s="118">
        <v>797</v>
      </c>
      <c r="H27" s="104">
        <v>280701</v>
      </c>
      <c r="I27" s="102">
        <v>3562</v>
      </c>
      <c r="J27" s="103">
        <v>9048160</v>
      </c>
      <c r="K27" s="118">
        <v>1004</v>
      </c>
      <c r="L27" s="104">
        <v>2152062</v>
      </c>
      <c r="M27" s="102">
        <v>8741</v>
      </c>
      <c r="N27" s="103">
        <v>1887151</v>
      </c>
      <c r="O27" s="106">
        <v>4872</v>
      </c>
      <c r="P27" s="104">
        <v>1634640</v>
      </c>
      <c r="Q27" s="102">
        <v>28402</v>
      </c>
      <c r="R27" s="103">
        <v>5267689</v>
      </c>
      <c r="S27" s="106">
        <v>37913</v>
      </c>
      <c r="T27" s="104">
        <v>7998895</v>
      </c>
      <c r="U27" s="102">
        <v>3341</v>
      </c>
      <c r="V27" s="103">
        <v>1297608</v>
      </c>
      <c r="W27" s="102">
        <v>8012</v>
      </c>
      <c r="X27" s="104">
        <v>1490263</v>
      </c>
      <c r="Y27" s="102">
        <v>97900</v>
      </c>
      <c r="Z27" s="103">
        <v>31176613</v>
      </c>
    </row>
    <row r="28" spans="1:26" ht="18.95" customHeight="1">
      <c r="A28" s="22"/>
      <c r="B28" s="132"/>
      <c r="C28" s="7"/>
      <c r="D28" s="57" t="s">
        <v>22</v>
      </c>
      <c r="E28" s="110">
        <v>1668</v>
      </c>
      <c r="F28" s="111">
        <v>237249</v>
      </c>
      <c r="G28" s="108">
        <v>862</v>
      </c>
      <c r="H28" s="109">
        <v>304386</v>
      </c>
      <c r="I28" s="110">
        <v>3614</v>
      </c>
      <c r="J28" s="111">
        <v>8610879</v>
      </c>
      <c r="K28" s="112">
        <v>661</v>
      </c>
      <c r="L28" s="109">
        <v>1160150</v>
      </c>
      <c r="M28" s="110">
        <v>9965</v>
      </c>
      <c r="N28" s="111">
        <v>1735400</v>
      </c>
      <c r="O28" s="112">
        <v>4803</v>
      </c>
      <c r="P28" s="109">
        <v>1564097</v>
      </c>
      <c r="Q28" s="110">
        <v>28314</v>
      </c>
      <c r="R28" s="111">
        <v>5035280</v>
      </c>
      <c r="S28" s="112">
        <v>40600</v>
      </c>
      <c r="T28" s="109">
        <v>8093799</v>
      </c>
      <c r="U28" s="110">
        <v>3862</v>
      </c>
      <c r="V28" s="111">
        <v>1439739</v>
      </c>
      <c r="W28" s="110">
        <v>7697</v>
      </c>
      <c r="X28" s="109">
        <v>1431352</v>
      </c>
      <c r="Y28" s="113">
        <v>102046</v>
      </c>
      <c r="Z28" s="107">
        <v>29612331</v>
      </c>
    </row>
    <row r="29" spans="1:26" ht="18.95" customHeight="1" thickBot="1">
      <c r="A29" s="22"/>
      <c r="B29" s="132"/>
      <c r="C29" s="7"/>
      <c r="D29" s="57" t="s">
        <v>24</v>
      </c>
      <c r="E29" s="113">
        <v>2414</v>
      </c>
      <c r="F29" s="107">
        <v>476017</v>
      </c>
      <c r="G29" s="116">
        <v>1065</v>
      </c>
      <c r="H29" s="117">
        <v>476708</v>
      </c>
      <c r="I29" s="113">
        <v>2139</v>
      </c>
      <c r="J29" s="107">
        <v>1809091</v>
      </c>
      <c r="K29" s="116">
        <v>2799</v>
      </c>
      <c r="L29" s="117">
        <v>3529027</v>
      </c>
      <c r="M29" s="113">
        <v>14824</v>
      </c>
      <c r="N29" s="107">
        <v>2877347</v>
      </c>
      <c r="O29" s="116">
        <v>4536</v>
      </c>
      <c r="P29" s="117">
        <v>1264319</v>
      </c>
      <c r="Q29" s="113">
        <v>59433</v>
      </c>
      <c r="R29" s="107">
        <v>10408302</v>
      </c>
      <c r="S29" s="116">
        <v>28369</v>
      </c>
      <c r="T29" s="117">
        <v>2568751</v>
      </c>
      <c r="U29" s="113">
        <v>3637</v>
      </c>
      <c r="V29" s="107">
        <v>1121611</v>
      </c>
      <c r="W29" s="113">
        <v>8361</v>
      </c>
      <c r="X29" s="117">
        <v>1902673</v>
      </c>
      <c r="Y29" s="113">
        <v>127577</v>
      </c>
      <c r="Z29" s="107">
        <v>26433846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/>
      <c r="F30" s="130"/>
      <c r="G30" s="129"/>
      <c r="H30" s="130"/>
      <c r="I30" s="129"/>
      <c r="J30" s="130"/>
      <c r="K30" s="129"/>
      <c r="L30" s="130"/>
      <c r="M30" s="129"/>
      <c r="N30" s="130"/>
      <c r="O30" s="129"/>
      <c r="P30" s="130"/>
      <c r="Q30" s="129"/>
      <c r="R30" s="130"/>
      <c r="S30" s="129"/>
      <c r="T30" s="130"/>
      <c r="U30" s="129"/>
      <c r="V30" s="130"/>
      <c r="W30" s="129"/>
      <c r="X30" s="130"/>
      <c r="Y30" s="129"/>
      <c r="Z30" s="130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-252</v>
      </c>
      <c r="F31" s="95">
        <f aca="true" t="shared" si="5" ref="F31:Z33">F20-F27</f>
        <v>-22094</v>
      </c>
      <c r="G31" s="96">
        <f t="shared" si="5"/>
        <v>432.67599999999993</v>
      </c>
      <c r="H31" s="97">
        <f t="shared" si="5"/>
        <v>192981</v>
      </c>
      <c r="I31" s="94">
        <f t="shared" si="5"/>
        <v>-399</v>
      </c>
      <c r="J31" s="95">
        <f t="shared" si="5"/>
        <v>-4789155.4</v>
      </c>
      <c r="K31" s="96">
        <f t="shared" si="5"/>
        <v>630</v>
      </c>
      <c r="L31" s="97">
        <f t="shared" si="5"/>
        <v>984128</v>
      </c>
      <c r="M31" s="94">
        <f t="shared" si="5"/>
        <v>-840.2879999999996</v>
      </c>
      <c r="N31" s="95">
        <f t="shared" si="5"/>
        <v>-113491.5</v>
      </c>
      <c r="O31" s="96">
        <f t="shared" si="5"/>
        <v>-1610</v>
      </c>
      <c r="P31" s="97">
        <f t="shared" si="5"/>
        <v>-471318</v>
      </c>
      <c r="Q31" s="94">
        <f t="shared" si="5"/>
        <v>-4435</v>
      </c>
      <c r="R31" s="95">
        <f t="shared" si="5"/>
        <v>-588189.7999999998</v>
      </c>
      <c r="S31" s="96">
        <f t="shared" si="5"/>
        <v>2810</v>
      </c>
      <c r="T31" s="97">
        <f t="shared" si="5"/>
        <v>-1106247</v>
      </c>
      <c r="U31" s="94">
        <f t="shared" si="5"/>
        <v>644</v>
      </c>
      <c r="V31" s="95">
        <f t="shared" si="5"/>
        <v>-14920</v>
      </c>
      <c r="W31" s="96">
        <f t="shared" si="5"/>
        <v>-2075.7160000000003</v>
      </c>
      <c r="X31" s="97">
        <f t="shared" si="5"/>
        <v>-180914</v>
      </c>
      <c r="Y31" s="94">
        <f t="shared" si="5"/>
        <v>-5095.328000000009</v>
      </c>
      <c r="Z31" s="95">
        <f t="shared" si="5"/>
        <v>-6109220.699999999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-644.5</v>
      </c>
      <c r="F32" s="99">
        <f t="shared" si="6"/>
        <v>-133818</v>
      </c>
      <c r="G32" s="100">
        <f t="shared" si="6"/>
        <v>304.88599999999997</v>
      </c>
      <c r="H32" s="101">
        <f t="shared" si="6"/>
        <v>136461</v>
      </c>
      <c r="I32" s="98">
        <f t="shared" si="6"/>
        <v>-960</v>
      </c>
      <c r="J32" s="99">
        <f t="shared" si="6"/>
        <v>-4263863</v>
      </c>
      <c r="K32" s="100">
        <f t="shared" si="6"/>
        <v>555</v>
      </c>
      <c r="L32" s="101">
        <f t="shared" si="6"/>
        <v>1122547</v>
      </c>
      <c r="M32" s="98">
        <f t="shared" si="6"/>
        <v>-2922.8639999999996</v>
      </c>
      <c r="N32" s="99">
        <f t="shared" si="6"/>
        <v>-80390.5</v>
      </c>
      <c r="O32" s="100">
        <f t="shared" si="6"/>
        <v>-1232</v>
      </c>
      <c r="P32" s="101">
        <f t="shared" si="6"/>
        <v>-362550</v>
      </c>
      <c r="Q32" s="98">
        <f t="shared" si="6"/>
        <v>-2769</v>
      </c>
      <c r="R32" s="99">
        <f t="shared" si="6"/>
        <v>-151820.7999999998</v>
      </c>
      <c r="S32" s="100">
        <f t="shared" si="6"/>
        <v>508</v>
      </c>
      <c r="T32" s="101">
        <f t="shared" si="6"/>
        <v>-1391595</v>
      </c>
      <c r="U32" s="98">
        <f t="shared" si="5"/>
        <v>75</v>
      </c>
      <c r="V32" s="99">
        <f t="shared" si="5"/>
        <v>-257988</v>
      </c>
      <c r="W32" s="100">
        <f t="shared" si="5"/>
        <v>-2087.866</v>
      </c>
      <c r="X32" s="101">
        <f t="shared" si="5"/>
        <v>-171358</v>
      </c>
      <c r="Y32" s="98">
        <f t="shared" si="5"/>
        <v>-9173.343999999997</v>
      </c>
      <c r="Z32" s="99">
        <f t="shared" si="5"/>
        <v>-5554375.300000001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-484.5999999999999</v>
      </c>
      <c r="F33" s="99">
        <f t="shared" si="5"/>
        <v>-122080</v>
      </c>
      <c r="G33" s="100">
        <f t="shared" si="5"/>
        <v>576.902</v>
      </c>
      <c r="H33" s="101">
        <f t="shared" si="5"/>
        <v>247995</v>
      </c>
      <c r="I33" s="98">
        <f t="shared" si="5"/>
        <v>3273</v>
      </c>
      <c r="J33" s="99">
        <f t="shared" si="5"/>
        <v>2873535</v>
      </c>
      <c r="K33" s="100">
        <f t="shared" si="5"/>
        <v>4581.3</v>
      </c>
      <c r="L33" s="101">
        <f t="shared" si="5"/>
        <v>488385</v>
      </c>
      <c r="M33" s="98">
        <f t="shared" si="5"/>
        <v>2779.884000000002</v>
      </c>
      <c r="N33" s="99">
        <f t="shared" si="5"/>
        <v>647478.25</v>
      </c>
      <c r="O33" s="100">
        <f t="shared" si="5"/>
        <v>493</v>
      </c>
      <c r="P33" s="101">
        <f t="shared" si="5"/>
        <v>154471</v>
      </c>
      <c r="Q33" s="98">
        <f t="shared" si="5"/>
        <v>915.5</v>
      </c>
      <c r="R33" s="99">
        <f t="shared" si="5"/>
        <v>470353.30000000075</v>
      </c>
      <c r="S33" s="100">
        <f t="shared" si="5"/>
        <v>-79</v>
      </c>
      <c r="T33" s="101">
        <f t="shared" si="5"/>
        <v>-25798</v>
      </c>
      <c r="U33" s="98">
        <f t="shared" si="5"/>
        <v>2014.1999999999998</v>
      </c>
      <c r="V33" s="99">
        <f t="shared" si="5"/>
        <v>776998.5</v>
      </c>
      <c r="W33" s="100">
        <f t="shared" si="5"/>
        <v>-810.0590000000002</v>
      </c>
      <c r="X33" s="101">
        <f t="shared" si="5"/>
        <v>79000.5</v>
      </c>
      <c r="Y33" s="98">
        <f t="shared" si="5"/>
        <v>13260.126999999979</v>
      </c>
      <c r="Z33" s="99">
        <f t="shared" si="5"/>
        <v>5590338.550000001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52.27805997473119</v>
      </c>
      <c r="F34" s="128"/>
      <c r="G34" s="124">
        <f aca="true" t="shared" si="7" ref="G34">+G23-G30</f>
        <v>74.40396098868244</v>
      </c>
      <c r="H34" s="128"/>
      <c r="I34" s="124">
        <f aca="true" t="shared" si="8" ref="I34">+I23-I30</f>
        <v>56.39360155113911</v>
      </c>
      <c r="J34" s="128"/>
      <c r="K34" s="124">
        <f aca="true" t="shared" si="9" ref="K34">+K23-K30</f>
        <v>19.87087417901915</v>
      </c>
      <c r="L34" s="128"/>
      <c r="M34" s="124">
        <f aca="true" t="shared" si="10" ref="M34">+M23-M30</f>
        <v>43.50276419893662</v>
      </c>
      <c r="N34" s="128"/>
      <c r="O34" s="124">
        <f aca="true" t="shared" si="11" ref="O34">+O23-O30</f>
        <v>65.91106395292756</v>
      </c>
      <c r="P34" s="128"/>
      <c r="Q34" s="124">
        <f aca="true" t="shared" si="12" ref="Q34">+Q23-Q30</f>
        <v>40.492332856266614</v>
      </c>
      <c r="R34" s="128"/>
      <c r="S34" s="124">
        <f aca="true" t="shared" si="13" ref="S34">+S23-S30</f>
        <v>143.65136487316775</v>
      </c>
      <c r="T34" s="128"/>
      <c r="U34" s="124">
        <f aca="true" t="shared" si="14" ref="U34">+U23-U30</f>
        <v>70.39024736991755</v>
      </c>
      <c r="V34" s="128"/>
      <c r="W34" s="124">
        <f aca="true" t="shared" si="15" ref="W34">+W23-W30</f>
        <v>78.14299440423014</v>
      </c>
      <c r="X34" s="128"/>
      <c r="Y34" s="124">
        <f aca="true" t="shared" si="16" ref="Y34">+Y23-Y30</f>
        <v>65.90326296762076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79.93630573248409</v>
      </c>
      <c r="F35" s="64">
        <f t="shared" si="17"/>
        <v>81.50262884699106</v>
      </c>
      <c r="G35" s="65">
        <f t="shared" si="17"/>
        <v>154.2880803011292</v>
      </c>
      <c r="H35" s="66">
        <f t="shared" si="17"/>
        <v>168.7496660147274</v>
      </c>
      <c r="I35" s="63">
        <f t="shared" si="17"/>
        <v>88.79842784952274</v>
      </c>
      <c r="J35" s="64">
        <f t="shared" si="17"/>
        <v>47.07039442273346</v>
      </c>
      <c r="K35" s="65">
        <f t="shared" si="17"/>
        <v>162.74900398406376</v>
      </c>
      <c r="L35" s="66">
        <f t="shared" si="17"/>
        <v>145.72953753191123</v>
      </c>
      <c r="M35" s="63">
        <f t="shared" si="17"/>
        <v>90.38682072989361</v>
      </c>
      <c r="N35" s="64">
        <f t="shared" si="17"/>
        <v>93.98609332268589</v>
      </c>
      <c r="O35" s="65">
        <f t="shared" si="17"/>
        <v>66.95402298850574</v>
      </c>
      <c r="P35" s="66">
        <f t="shared" si="17"/>
        <v>71.16686242842461</v>
      </c>
      <c r="Q35" s="63">
        <f t="shared" si="17"/>
        <v>84.38490247165693</v>
      </c>
      <c r="R35" s="64">
        <f t="shared" si="17"/>
        <v>88.83400671527876</v>
      </c>
      <c r="S35" s="65">
        <f t="shared" si="17"/>
        <v>107.41170574736898</v>
      </c>
      <c r="T35" s="66">
        <f t="shared" si="17"/>
        <v>86.17000223155823</v>
      </c>
      <c r="U35" s="63">
        <f t="shared" si="17"/>
        <v>119.27566596827297</v>
      </c>
      <c r="V35" s="64">
        <f t="shared" si="17"/>
        <v>98.85019204567172</v>
      </c>
      <c r="W35" s="65">
        <f t="shared" si="17"/>
        <v>74.0924113829256</v>
      </c>
      <c r="X35" s="66">
        <f t="shared" si="17"/>
        <v>87.86026359105742</v>
      </c>
      <c r="Y35" s="63">
        <f t="shared" si="17"/>
        <v>94.79537487231869</v>
      </c>
      <c r="Z35" s="64">
        <f t="shared" si="17"/>
        <v>80.40447594483724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61.36091127098321</v>
      </c>
      <c r="F36" s="68">
        <f t="shared" si="17"/>
        <v>43.595968792281525</v>
      </c>
      <c r="G36" s="69">
        <f t="shared" si="17"/>
        <v>135.36960556844545</v>
      </c>
      <c r="H36" s="70">
        <f t="shared" si="17"/>
        <v>144.83156255543946</v>
      </c>
      <c r="I36" s="67">
        <f t="shared" si="17"/>
        <v>73.43663530713891</v>
      </c>
      <c r="J36" s="68">
        <f t="shared" si="17"/>
        <v>50.48283688575812</v>
      </c>
      <c r="K36" s="69">
        <f t="shared" si="17"/>
        <v>183.96369137670197</v>
      </c>
      <c r="L36" s="70">
        <f t="shared" si="17"/>
        <v>196.75878119208724</v>
      </c>
      <c r="M36" s="67">
        <f t="shared" si="17"/>
        <v>70.66870045158053</v>
      </c>
      <c r="N36" s="68">
        <f t="shared" si="17"/>
        <v>95.36760977296301</v>
      </c>
      <c r="O36" s="69">
        <f t="shared" si="17"/>
        <v>74.3493649802207</v>
      </c>
      <c r="P36" s="70">
        <f t="shared" si="17"/>
        <v>76.8204913122396</v>
      </c>
      <c r="Q36" s="67">
        <f t="shared" si="17"/>
        <v>90.22038567493112</v>
      </c>
      <c r="R36" s="68">
        <f t="shared" si="17"/>
        <v>96.98485883605281</v>
      </c>
      <c r="S36" s="69">
        <f t="shared" si="17"/>
        <v>101.2512315270936</v>
      </c>
      <c r="T36" s="70">
        <f t="shared" si="17"/>
        <v>82.80665235200429</v>
      </c>
      <c r="U36" s="67">
        <f t="shared" si="17"/>
        <v>101.94199896426721</v>
      </c>
      <c r="V36" s="68">
        <f t="shared" si="17"/>
        <v>82.08091883320519</v>
      </c>
      <c r="W36" s="69">
        <f t="shared" si="17"/>
        <v>72.87428868390282</v>
      </c>
      <c r="X36" s="70">
        <f t="shared" si="17"/>
        <v>88.02824183010189</v>
      </c>
      <c r="Y36" s="67">
        <f t="shared" si="17"/>
        <v>91.01057954255924</v>
      </c>
      <c r="Z36" s="68">
        <f t="shared" si="17"/>
        <v>81.24303250561395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79.92543496271749</v>
      </c>
      <c r="F37" s="72">
        <f t="shared" si="17"/>
        <v>74.35385711014523</v>
      </c>
      <c r="G37" s="73">
        <f t="shared" si="17"/>
        <v>154.16920187793428</v>
      </c>
      <c r="H37" s="74">
        <f t="shared" si="17"/>
        <v>152.0224120425921</v>
      </c>
      <c r="I37" s="71">
        <f t="shared" si="17"/>
        <v>253.01542776998596</v>
      </c>
      <c r="J37" s="72">
        <f t="shared" si="17"/>
        <v>258.83861010861256</v>
      </c>
      <c r="K37" s="73">
        <f t="shared" si="17"/>
        <v>263.67631296891744</v>
      </c>
      <c r="L37" s="74">
        <f t="shared" si="17"/>
        <v>113.83908369077369</v>
      </c>
      <c r="M37" s="71">
        <f t="shared" si="17"/>
        <v>118.75259039395576</v>
      </c>
      <c r="N37" s="72">
        <f t="shared" si="17"/>
        <v>122.50261264977773</v>
      </c>
      <c r="O37" s="73">
        <f t="shared" si="17"/>
        <v>110.86860670194002</v>
      </c>
      <c r="P37" s="74">
        <f t="shared" si="17"/>
        <v>112.21772353338042</v>
      </c>
      <c r="Q37" s="71">
        <f t="shared" si="17"/>
        <v>101.540390019013</v>
      </c>
      <c r="R37" s="72">
        <f t="shared" si="17"/>
        <v>104.51902048960532</v>
      </c>
      <c r="S37" s="73">
        <f t="shared" si="17"/>
        <v>99.72152701892911</v>
      </c>
      <c r="T37" s="74">
        <f t="shared" si="17"/>
        <v>98.99569868780587</v>
      </c>
      <c r="U37" s="71">
        <f t="shared" si="17"/>
        <v>155.38080835853725</v>
      </c>
      <c r="V37" s="72">
        <f t="shared" si="17"/>
        <v>169.27522108823825</v>
      </c>
      <c r="W37" s="73">
        <f t="shared" si="17"/>
        <v>90.31145795957421</v>
      </c>
      <c r="X37" s="74">
        <f t="shared" si="17"/>
        <v>104.15207973204012</v>
      </c>
      <c r="Y37" s="71">
        <f t="shared" si="17"/>
        <v>110.39382255422214</v>
      </c>
      <c r="Z37" s="72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1022.1</v>
      </c>
      <c r="F39" s="14">
        <v>68014</v>
      </c>
      <c r="G39" s="13">
        <v>1180.901</v>
      </c>
      <c r="H39" s="14">
        <v>444565</v>
      </c>
      <c r="I39" s="13">
        <v>2275</v>
      </c>
      <c r="J39" s="14">
        <v>4379083</v>
      </c>
      <c r="K39" s="13">
        <v>1278.2</v>
      </c>
      <c r="L39" s="14">
        <v>2400022</v>
      </c>
      <c r="M39" s="13">
        <v>5337.527999999999</v>
      </c>
      <c r="N39" s="14">
        <v>1288122.5</v>
      </c>
      <c r="O39" s="13">
        <v>3457</v>
      </c>
      <c r="P39" s="14">
        <v>1129924</v>
      </c>
      <c r="Q39" s="13">
        <v>23704.6</v>
      </c>
      <c r="R39" s="14">
        <v>4634460.5</v>
      </c>
      <c r="S39" s="25">
        <v>33447</v>
      </c>
      <c r="T39" s="26">
        <v>5573886</v>
      </c>
      <c r="U39" s="13">
        <v>4554.4</v>
      </c>
      <c r="V39" s="14">
        <v>1386118.5</v>
      </c>
      <c r="W39" s="13">
        <v>5264.163</v>
      </c>
      <c r="X39" s="14">
        <v>1085782</v>
      </c>
      <c r="Y39" s="55">
        <v>81520.89199999999</v>
      </c>
      <c r="Z39" s="56">
        <v>22389977.5</v>
      </c>
    </row>
    <row r="40" spans="1:26" ht="18.95" customHeight="1">
      <c r="A40" s="22"/>
      <c r="B40" s="126"/>
      <c r="C40" s="22"/>
      <c r="D40" s="86" t="s">
        <v>22</v>
      </c>
      <c r="E40" s="27">
        <v>949.3</v>
      </c>
      <c r="F40" s="21">
        <v>122961</v>
      </c>
      <c r="G40" s="27">
        <v>1197.041</v>
      </c>
      <c r="H40" s="21">
        <v>444258</v>
      </c>
      <c r="I40" s="27">
        <v>2018</v>
      </c>
      <c r="J40" s="21">
        <v>4347331</v>
      </c>
      <c r="K40" s="27">
        <v>1454.6</v>
      </c>
      <c r="L40" s="21">
        <v>2736199</v>
      </c>
      <c r="M40" s="27">
        <v>7255.212</v>
      </c>
      <c r="N40" s="21">
        <v>1726281.75</v>
      </c>
      <c r="O40" s="27">
        <v>3608</v>
      </c>
      <c r="P40" s="21">
        <v>1214125</v>
      </c>
      <c r="Q40" s="27">
        <v>24401.7</v>
      </c>
      <c r="R40" s="21">
        <v>4591582</v>
      </c>
      <c r="S40" s="25">
        <v>33937</v>
      </c>
      <c r="T40" s="26">
        <v>5758774</v>
      </c>
      <c r="U40" s="27">
        <v>3105.3</v>
      </c>
      <c r="V40" s="21">
        <v>646752</v>
      </c>
      <c r="W40" s="27">
        <v>5597.813</v>
      </c>
      <c r="X40" s="21">
        <v>1158934</v>
      </c>
      <c r="Y40" s="58">
        <v>83523.96599999999</v>
      </c>
      <c r="Z40" s="59">
        <v>22747197.75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1948.9</v>
      </c>
      <c r="F41" s="21">
        <v>360018</v>
      </c>
      <c r="G41" s="27">
        <v>1579.112</v>
      </c>
      <c r="H41" s="21">
        <v>691868</v>
      </c>
      <c r="I41" s="27">
        <v>4903</v>
      </c>
      <c r="J41" s="21">
        <v>4770637.4</v>
      </c>
      <c r="K41" s="27">
        <v>6962.299999999999</v>
      </c>
      <c r="L41" s="21">
        <v>3163919</v>
      </c>
      <c r="M41" s="27">
        <v>16745.308</v>
      </c>
      <c r="N41" s="21">
        <v>3406175.25</v>
      </c>
      <c r="O41" s="27">
        <v>5338</v>
      </c>
      <c r="P41" s="21">
        <v>1457015</v>
      </c>
      <c r="Q41" s="27">
        <v>61926.5</v>
      </c>
      <c r="R41" s="21">
        <v>11082615.3</v>
      </c>
      <c r="S41" s="25">
        <v>28675</v>
      </c>
      <c r="T41" s="26">
        <v>2352509</v>
      </c>
      <c r="U41" s="27">
        <v>5603.2</v>
      </c>
      <c r="V41" s="21">
        <v>1797672.5</v>
      </c>
      <c r="W41" s="27">
        <v>7223.791</v>
      </c>
      <c r="X41" s="21">
        <v>1932318.5</v>
      </c>
      <c r="Y41" s="58">
        <v>140905.111</v>
      </c>
      <c r="Z41" s="59">
        <v>31014747.95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+(E39+E40)/(E41+'(令和5年1月)'!E41)*100</f>
        <v>51.53986928104576</v>
      </c>
      <c r="F42" s="123"/>
      <c r="G42" s="122">
        <f>+(G39+G40)/(G41+'(令和5年1月)'!G41)*100</f>
        <v>74.91081678093627</v>
      </c>
      <c r="H42" s="123"/>
      <c r="I42" s="122">
        <f>+(I39+I40)/(I41+'(令和5年1月)'!I41)*100</f>
        <v>44.95758718190386</v>
      </c>
      <c r="J42" s="123"/>
      <c r="K42" s="122">
        <f>+(K39+K40)/(K41+'(令和5年1月)'!K41)*100</f>
        <v>19.380185802425363</v>
      </c>
      <c r="L42" s="123"/>
      <c r="M42" s="122">
        <f>+(M39+M40)/(M41+'(令和5年1月)'!M41)*100</f>
        <v>35.5643733248984</v>
      </c>
      <c r="N42" s="123"/>
      <c r="O42" s="122">
        <f>+(O39+O40)/(O41+'(令和5年1月)'!O41)*100</f>
        <v>65.25353283458021</v>
      </c>
      <c r="P42" s="123"/>
      <c r="Q42" s="122">
        <f>+(Q39+Q40)/(Q41+'(令和5年1月)'!Q41)*100</f>
        <v>38.62405570128005</v>
      </c>
      <c r="R42" s="123"/>
      <c r="S42" s="122">
        <f>+(S39+S40)/(S41+'(令和5年1月)'!S41)*100</f>
        <v>116.50069156293223</v>
      </c>
      <c r="T42" s="123"/>
      <c r="U42" s="122">
        <f>+(U39+U40)/(U41+'(令和5年1月)'!U41)*100</f>
        <v>78.50224959773709</v>
      </c>
      <c r="V42" s="123"/>
      <c r="W42" s="122">
        <f>+(W39+W40)/(W41+'(令和5年1月)'!W41)*100</f>
        <v>73.48491654822817</v>
      </c>
      <c r="X42" s="123"/>
      <c r="Y42" s="122">
        <f>+(Y39+Y40)/(Y41+'(令和5年1月)'!Y41)*100</f>
        <v>58.15261664132888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-18.100000000000023</v>
      </c>
      <c r="F43" s="97">
        <f t="shared" si="18"/>
        <v>29336</v>
      </c>
      <c r="G43" s="94">
        <f t="shared" si="18"/>
        <v>48.774999999999864</v>
      </c>
      <c r="H43" s="95">
        <f t="shared" si="18"/>
        <v>29117</v>
      </c>
      <c r="I43" s="96">
        <f t="shared" si="18"/>
        <v>888</v>
      </c>
      <c r="J43" s="97">
        <f t="shared" si="18"/>
        <v>-120078.40000000037</v>
      </c>
      <c r="K43" s="94">
        <f t="shared" si="18"/>
        <v>355.79999999999995</v>
      </c>
      <c r="L43" s="95">
        <f t="shared" si="18"/>
        <v>736168</v>
      </c>
      <c r="M43" s="96">
        <f t="shared" si="18"/>
        <v>2563.184000000001</v>
      </c>
      <c r="N43" s="97">
        <f t="shared" si="18"/>
        <v>485537</v>
      </c>
      <c r="O43" s="94">
        <f t="shared" si="18"/>
        <v>-195</v>
      </c>
      <c r="P43" s="95">
        <f t="shared" si="18"/>
        <v>33398</v>
      </c>
      <c r="Q43" s="96">
        <f t="shared" si="18"/>
        <v>262.40000000000146</v>
      </c>
      <c r="R43" s="97">
        <f t="shared" si="18"/>
        <v>45038.700000000186</v>
      </c>
      <c r="S43" s="94">
        <f t="shared" si="18"/>
        <v>7276</v>
      </c>
      <c r="T43" s="95">
        <f t="shared" si="18"/>
        <v>1318762</v>
      </c>
      <c r="U43" s="96">
        <f t="shared" si="18"/>
        <v>-569.3999999999996</v>
      </c>
      <c r="V43" s="97">
        <f t="shared" si="18"/>
        <v>-103430.5</v>
      </c>
      <c r="W43" s="94">
        <f t="shared" si="18"/>
        <v>672.1210000000001</v>
      </c>
      <c r="X43" s="95">
        <f t="shared" si="18"/>
        <v>223567</v>
      </c>
      <c r="Y43" s="94">
        <f t="shared" si="18"/>
        <v>11283.779999999999</v>
      </c>
      <c r="Z43" s="95">
        <f t="shared" si="18"/>
        <v>2677414.8000000007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74.20000000000005</v>
      </c>
      <c r="F44" s="101">
        <f t="shared" si="18"/>
        <v>-19530</v>
      </c>
      <c r="G44" s="98">
        <f t="shared" si="18"/>
        <v>-30.154999999999973</v>
      </c>
      <c r="H44" s="99">
        <f t="shared" si="18"/>
        <v>-3411</v>
      </c>
      <c r="I44" s="100">
        <f t="shared" si="18"/>
        <v>636</v>
      </c>
      <c r="J44" s="101">
        <f t="shared" si="18"/>
        <v>-315</v>
      </c>
      <c r="K44" s="98">
        <f t="shared" si="18"/>
        <v>-238.5999999999999</v>
      </c>
      <c r="L44" s="99">
        <f t="shared" si="18"/>
        <v>-453502</v>
      </c>
      <c r="M44" s="100">
        <f t="shared" si="18"/>
        <v>-213.07600000000002</v>
      </c>
      <c r="N44" s="101">
        <f t="shared" si="18"/>
        <v>-71272.25</v>
      </c>
      <c r="O44" s="98">
        <f t="shared" si="18"/>
        <v>-37</v>
      </c>
      <c r="P44" s="99">
        <f t="shared" si="18"/>
        <v>-12578</v>
      </c>
      <c r="Q44" s="100">
        <f t="shared" si="18"/>
        <v>1143.2999999999993</v>
      </c>
      <c r="R44" s="101">
        <f t="shared" si="18"/>
        <v>291877.2000000002</v>
      </c>
      <c r="S44" s="98">
        <f t="shared" si="18"/>
        <v>7171</v>
      </c>
      <c r="T44" s="99">
        <f t="shared" si="18"/>
        <v>943430</v>
      </c>
      <c r="U44" s="100">
        <f t="shared" si="18"/>
        <v>831.6999999999998</v>
      </c>
      <c r="V44" s="101">
        <f t="shared" si="18"/>
        <v>534999</v>
      </c>
      <c r="W44" s="98">
        <f t="shared" si="18"/>
        <v>11.320999999999913</v>
      </c>
      <c r="X44" s="99">
        <f t="shared" si="18"/>
        <v>101060</v>
      </c>
      <c r="Y44" s="98">
        <f t="shared" si="18"/>
        <v>9348.690000000017</v>
      </c>
      <c r="Z44" s="99">
        <f t="shared" si="18"/>
        <v>1310757.9499999993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-19.5</v>
      </c>
      <c r="F45" s="101">
        <f t="shared" si="18"/>
        <v>-6081</v>
      </c>
      <c r="G45" s="98">
        <f t="shared" si="18"/>
        <v>62.789999999999964</v>
      </c>
      <c r="H45" s="99">
        <f t="shared" si="18"/>
        <v>32835</v>
      </c>
      <c r="I45" s="100">
        <f t="shared" si="18"/>
        <v>509</v>
      </c>
      <c r="J45" s="101">
        <f t="shared" si="18"/>
        <v>-88011.40000000037</v>
      </c>
      <c r="K45" s="98">
        <f t="shared" si="18"/>
        <v>418.0000000000009</v>
      </c>
      <c r="L45" s="99">
        <f t="shared" si="18"/>
        <v>853493</v>
      </c>
      <c r="M45" s="100">
        <f t="shared" si="18"/>
        <v>858.5760000000009</v>
      </c>
      <c r="N45" s="101">
        <f t="shared" si="18"/>
        <v>118650</v>
      </c>
      <c r="O45" s="98">
        <f t="shared" si="18"/>
        <v>-309</v>
      </c>
      <c r="P45" s="99">
        <f t="shared" si="18"/>
        <v>-38225</v>
      </c>
      <c r="Q45" s="100">
        <f t="shared" si="18"/>
        <v>-1578</v>
      </c>
      <c r="R45" s="101">
        <f t="shared" si="18"/>
        <v>-203960</v>
      </c>
      <c r="S45" s="98">
        <f t="shared" si="18"/>
        <v>-385</v>
      </c>
      <c r="T45" s="99">
        <f t="shared" si="18"/>
        <v>190444</v>
      </c>
      <c r="U45" s="100">
        <f t="shared" si="18"/>
        <v>48</v>
      </c>
      <c r="V45" s="101">
        <f t="shared" si="18"/>
        <v>100937</v>
      </c>
      <c r="W45" s="98">
        <f t="shared" si="18"/>
        <v>327.14999999999964</v>
      </c>
      <c r="X45" s="99">
        <f t="shared" si="18"/>
        <v>49355</v>
      </c>
      <c r="Y45" s="98">
        <f t="shared" si="18"/>
        <v>-67.98400000002584</v>
      </c>
      <c r="Z45" s="99">
        <f t="shared" si="18"/>
        <v>1009436.6000000015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0.7381906936854321</v>
      </c>
      <c r="F46" s="123"/>
      <c r="G46" s="122">
        <f>G23-G42</f>
        <v>-0.5068557922538304</v>
      </c>
      <c r="H46" s="123"/>
      <c r="I46" s="122">
        <f>I23-I42</f>
        <v>11.436014369235252</v>
      </c>
      <c r="J46" s="123"/>
      <c r="K46" s="122">
        <f>K23-K42</f>
        <v>0.4906883765937877</v>
      </c>
      <c r="L46" s="123"/>
      <c r="M46" s="122">
        <f>M23-M42</f>
        <v>7.93839087403822</v>
      </c>
      <c r="N46" s="123"/>
      <c r="O46" s="122">
        <f t="shared" si="18"/>
        <v>0.6575311183473502</v>
      </c>
      <c r="P46" s="123"/>
      <c r="Q46" s="122">
        <f t="shared" si="18"/>
        <v>1.8682771549865649</v>
      </c>
      <c r="R46" s="123"/>
      <c r="S46" s="122">
        <f t="shared" si="18"/>
        <v>27.15067331023552</v>
      </c>
      <c r="T46" s="123"/>
      <c r="U46" s="122">
        <f t="shared" si="18"/>
        <v>-8.112002227819545</v>
      </c>
      <c r="V46" s="123"/>
      <c r="W46" s="122">
        <f t="shared" si="18"/>
        <v>4.658077856001967</v>
      </c>
      <c r="X46" s="123"/>
      <c r="Y46" s="122">
        <f t="shared" si="18"/>
        <v>7.7506463262918786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98.22913609235887</v>
      </c>
      <c r="F47" s="76">
        <f t="shared" si="19"/>
        <v>143.1322962919399</v>
      </c>
      <c r="G47" s="75">
        <f t="shared" si="19"/>
        <v>104.13032083129745</v>
      </c>
      <c r="H47" s="77">
        <f t="shared" si="19"/>
        <v>106.549548434987</v>
      </c>
      <c r="I47" s="78">
        <f t="shared" si="19"/>
        <v>139.03296703296704</v>
      </c>
      <c r="J47" s="76">
        <f t="shared" si="19"/>
        <v>97.2579099322849</v>
      </c>
      <c r="K47" s="75">
        <f t="shared" si="19"/>
        <v>127.83601940228446</v>
      </c>
      <c r="L47" s="77">
        <f t="shared" si="19"/>
        <v>130.6733854939663</v>
      </c>
      <c r="M47" s="78">
        <f t="shared" si="19"/>
        <v>148.021930751464</v>
      </c>
      <c r="N47" s="76">
        <f t="shared" si="19"/>
        <v>137.69338708080946</v>
      </c>
      <c r="O47" s="75">
        <f t="shared" si="19"/>
        <v>94.35927104425804</v>
      </c>
      <c r="P47" s="77">
        <f t="shared" si="19"/>
        <v>102.95577401665952</v>
      </c>
      <c r="Q47" s="78">
        <f t="shared" si="19"/>
        <v>101.1069581431452</v>
      </c>
      <c r="R47" s="76">
        <f t="shared" si="19"/>
        <v>100.97182185499263</v>
      </c>
      <c r="S47" s="75">
        <f t="shared" si="19"/>
        <v>121.75381947558826</v>
      </c>
      <c r="T47" s="77">
        <f t="shared" si="19"/>
        <v>123.65965145322313</v>
      </c>
      <c r="U47" s="78">
        <f t="shared" si="19"/>
        <v>87.4978043210961</v>
      </c>
      <c r="V47" s="76">
        <f t="shared" si="19"/>
        <v>92.53811993707609</v>
      </c>
      <c r="W47" s="75">
        <f t="shared" si="19"/>
        <v>112.767860721638</v>
      </c>
      <c r="X47" s="77">
        <f t="shared" si="19"/>
        <v>120.59041317686238</v>
      </c>
      <c r="Y47" s="75">
        <f t="shared" si="19"/>
        <v>113.84158063432378</v>
      </c>
      <c r="Z47" s="77">
        <f t="shared" si="19"/>
        <v>111.95809508964447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107.81628568418836</v>
      </c>
      <c r="F48" s="70">
        <f t="shared" si="19"/>
        <v>84.11691511942811</v>
      </c>
      <c r="G48" s="67">
        <f t="shared" si="19"/>
        <v>97.48087158251055</v>
      </c>
      <c r="H48" s="68">
        <f t="shared" si="19"/>
        <v>99.23220290912037</v>
      </c>
      <c r="I48" s="69">
        <f t="shared" si="19"/>
        <v>131.51635282457877</v>
      </c>
      <c r="J48" s="70">
        <f t="shared" si="19"/>
        <v>99.99275417491789</v>
      </c>
      <c r="K48" s="67">
        <f t="shared" si="19"/>
        <v>83.5968651175581</v>
      </c>
      <c r="L48" s="68">
        <f t="shared" si="19"/>
        <v>83.42584000651999</v>
      </c>
      <c r="M48" s="69">
        <f t="shared" si="19"/>
        <v>97.0631319939376</v>
      </c>
      <c r="N48" s="70">
        <f t="shared" si="19"/>
        <v>95.87134313387719</v>
      </c>
      <c r="O48" s="67">
        <f t="shared" si="19"/>
        <v>98.97450110864744</v>
      </c>
      <c r="P48" s="68">
        <f t="shared" si="19"/>
        <v>98.96402759188716</v>
      </c>
      <c r="Q48" s="69">
        <f t="shared" si="19"/>
        <v>104.68532930082739</v>
      </c>
      <c r="R48" s="70">
        <f t="shared" si="19"/>
        <v>106.3567894464261</v>
      </c>
      <c r="S48" s="67">
        <f t="shared" si="19"/>
        <v>121.1303297286148</v>
      </c>
      <c r="T48" s="68">
        <f t="shared" si="19"/>
        <v>116.38248002092114</v>
      </c>
      <c r="U48" s="69">
        <f t="shared" si="19"/>
        <v>126.78324155476122</v>
      </c>
      <c r="V48" s="70">
        <f t="shared" si="19"/>
        <v>182.72088837761615</v>
      </c>
      <c r="W48" s="67">
        <f t="shared" si="19"/>
        <v>100.20223969610988</v>
      </c>
      <c r="X48" s="68">
        <f t="shared" si="19"/>
        <v>108.72008242056926</v>
      </c>
      <c r="Y48" s="67">
        <f t="shared" si="19"/>
        <v>111.19282338676304</v>
      </c>
      <c r="Z48" s="68">
        <f t="shared" si="19"/>
        <v>105.7622831805733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98.99943557904459</v>
      </c>
      <c r="F49" s="74">
        <f t="shared" si="19"/>
        <v>98.31091778744397</v>
      </c>
      <c r="G49" s="71">
        <f t="shared" si="19"/>
        <v>103.976285405975</v>
      </c>
      <c r="H49" s="72">
        <f t="shared" si="19"/>
        <v>104.74584747379558</v>
      </c>
      <c r="I49" s="73">
        <f t="shared" si="19"/>
        <v>110.38139914338161</v>
      </c>
      <c r="J49" s="74">
        <f t="shared" si="19"/>
        <v>98.15514379692742</v>
      </c>
      <c r="K49" s="71">
        <f t="shared" si="19"/>
        <v>106.00376312425493</v>
      </c>
      <c r="L49" s="72">
        <f t="shared" si="19"/>
        <v>126.97581701680731</v>
      </c>
      <c r="M49" s="73">
        <f t="shared" si="19"/>
        <v>105.1272631115534</v>
      </c>
      <c r="N49" s="74">
        <f t="shared" si="19"/>
        <v>103.48337919489022</v>
      </c>
      <c r="O49" s="71">
        <f t="shared" si="19"/>
        <v>94.21131509928811</v>
      </c>
      <c r="P49" s="72">
        <f t="shared" si="19"/>
        <v>97.37648548573625</v>
      </c>
      <c r="Q49" s="73">
        <f t="shared" si="19"/>
        <v>97.45181788087491</v>
      </c>
      <c r="R49" s="74">
        <f t="shared" si="19"/>
        <v>98.1596401708539</v>
      </c>
      <c r="S49" s="71">
        <f t="shared" si="19"/>
        <v>98.65736704446381</v>
      </c>
      <c r="T49" s="72">
        <f t="shared" si="19"/>
        <v>108.0953569146813</v>
      </c>
      <c r="U49" s="73">
        <f t="shared" si="19"/>
        <v>100.85665334094801</v>
      </c>
      <c r="V49" s="74">
        <f t="shared" si="19"/>
        <v>105.61487145183564</v>
      </c>
      <c r="W49" s="71">
        <f t="shared" si="19"/>
        <v>104.52878550888308</v>
      </c>
      <c r="X49" s="72">
        <f t="shared" si="19"/>
        <v>102.55418555481408</v>
      </c>
      <c r="Y49" s="71">
        <f t="shared" si="19"/>
        <v>99.9517519275791</v>
      </c>
      <c r="Z49" s="72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71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9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7"/>
      <c r="D6" s="85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80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81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9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80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8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81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9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80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9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8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82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51.53986928104576</v>
      </c>
      <c r="F23" s="139"/>
      <c r="G23" s="138">
        <f>(G20+G21)/(G22+G41)*100</f>
        <v>74.91081678093627</v>
      </c>
      <c r="H23" s="139"/>
      <c r="I23" s="138">
        <f>(I20+I21)/(I22+I41)*100</f>
        <v>44.95758718190386</v>
      </c>
      <c r="J23" s="139"/>
      <c r="K23" s="138">
        <f>(K20+K21)/(K22+K41)*100</f>
        <v>19.380185802425363</v>
      </c>
      <c r="L23" s="139"/>
      <c r="M23" s="138">
        <f>(M20+M21)/(M22+M41)*100</f>
        <v>35.5643733248984</v>
      </c>
      <c r="N23" s="139"/>
      <c r="O23" s="138">
        <f>(O20+O21)/(O22+O41)*100</f>
        <v>65.25353283458021</v>
      </c>
      <c r="P23" s="139"/>
      <c r="Q23" s="138">
        <f>(Q20+Q21)/(Q22+Q41)*100</f>
        <v>38.62405570128005</v>
      </c>
      <c r="R23" s="139"/>
      <c r="S23" s="138">
        <f>(S20+S21)/(S22+S41)*100</f>
        <v>116.50069156293223</v>
      </c>
      <c r="T23" s="139"/>
      <c r="U23" s="138">
        <f>(U20+U21)/(U22+U41)*100</f>
        <v>78.50224959773709</v>
      </c>
      <c r="V23" s="139"/>
      <c r="W23" s="138">
        <f>(W20+W21)/(W22+W41)*100</f>
        <v>73.48491654822817</v>
      </c>
      <c r="X23" s="139"/>
      <c r="Y23" s="138">
        <f>(Y20+Y21)/(Y22+Y41)*100</f>
        <v>58.15261664132888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184728.8213864231</v>
      </c>
      <c r="F24" s="141"/>
      <c r="G24" s="134">
        <f>H22/G22*1000</f>
        <v>438137.38354214263</v>
      </c>
      <c r="H24" s="135"/>
      <c r="I24" s="136">
        <f>J22/I22*1000</f>
        <v>973003.7528044055</v>
      </c>
      <c r="J24" s="137"/>
      <c r="K24" s="134">
        <f>L22/K22*1000</f>
        <v>454435.8904385045</v>
      </c>
      <c r="L24" s="135"/>
      <c r="M24" s="136">
        <f>N22/M22*1000</f>
        <v>203410.72555966125</v>
      </c>
      <c r="N24" s="137"/>
      <c r="O24" s="134">
        <f>P22/O22*1000</f>
        <v>272951.47995503934</v>
      </c>
      <c r="P24" s="135"/>
      <c r="Q24" s="136">
        <f>R22/Q22*1000</f>
        <v>178964.01863499472</v>
      </c>
      <c r="R24" s="137"/>
      <c r="S24" s="134">
        <f>T22/S22*1000</f>
        <v>82040.41848299913</v>
      </c>
      <c r="T24" s="135"/>
      <c r="U24" s="136">
        <f>V22/U22*1000</f>
        <v>320829.61521987437</v>
      </c>
      <c r="V24" s="137"/>
      <c r="W24" s="134">
        <f>X22/W22*1000</f>
        <v>267493.68856324884</v>
      </c>
      <c r="X24" s="135"/>
      <c r="Y24" s="136">
        <f>Z22/Y22*1000</f>
        <v>220110.8797962623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1151</v>
      </c>
      <c r="F27" s="103">
        <v>108643</v>
      </c>
      <c r="G27" s="118">
        <v>829</v>
      </c>
      <c r="H27" s="104">
        <v>303429</v>
      </c>
      <c r="I27" s="102">
        <v>3510</v>
      </c>
      <c r="J27" s="103">
        <v>8384482</v>
      </c>
      <c r="K27" s="118">
        <v>880</v>
      </c>
      <c r="L27" s="104">
        <v>1592256</v>
      </c>
      <c r="M27" s="102">
        <v>8695</v>
      </c>
      <c r="N27" s="103">
        <v>1780327</v>
      </c>
      <c r="O27" s="106">
        <v>4204</v>
      </c>
      <c r="P27" s="104">
        <v>1358631</v>
      </c>
      <c r="Q27" s="102">
        <v>25902</v>
      </c>
      <c r="R27" s="103">
        <v>4721817</v>
      </c>
      <c r="S27" s="106">
        <v>34634</v>
      </c>
      <c r="T27" s="104">
        <v>7028033</v>
      </c>
      <c r="U27" s="102">
        <v>3812</v>
      </c>
      <c r="V27" s="103">
        <v>1281521</v>
      </c>
      <c r="W27" s="102">
        <v>6696</v>
      </c>
      <c r="X27" s="104">
        <v>1320612</v>
      </c>
      <c r="Y27" s="102">
        <v>90313</v>
      </c>
      <c r="Z27" s="103">
        <v>27879751</v>
      </c>
    </row>
    <row r="28" spans="1:26" ht="18.95" customHeight="1">
      <c r="A28" s="22"/>
      <c r="B28" s="132"/>
      <c r="C28" s="7"/>
      <c r="D28" s="57" t="s">
        <v>22</v>
      </c>
      <c r="E28" s="110">
        <v>1586</v>
      </c>
      <c r="F28" s="111">
        <v>221526</v>
      </c>
      <c r="G28" s="108">
        <v>695</v>
      </c>
      <c r="H28" s="109">
        <v>244354</v>
      </c>
      <c r="I28" s="110">
        <v>3648</v>
      </c>
      <c r="J28" s="111">
        <v>9146681</v>
      </c>
      <c r="K28" s="112">
        <v>1222</v>
      </c>
      <c r="L28" s="109">
        <v>2255982</v>
      </c>
      <c r="M28" s="110">
        <v>9477</v>
      </c>
      <c r="N28" s="111">
        <v>1826905</v>
      </c>
      <c r="O28" s="112">
        <v>4251</v>
      </c>
      <c r="P28" s="109">
        <v>1387111</v>
      </c>
      <c r="Q28" s="110">
        <v>24607</v>
      </c>
      <c r="R28" s="111">
        <v>4541655</v>
      </c>
      <c r="S28" s="112">
        <v>35683</v>
      </c>
      <c r="T28" s="109">
        <v>7078869</v>
      </c>
      <c r="U28" s="110">
        <v>2632</v>
      </c>
      <c r="V28" s="111">
        <v>565808</v>
      </c>
      <c r="W28" s="110">
        <v>7495</v>
      </c>
      <c r="X28" s="109">
        <v>1428857</v>
      </c>
      <c r="Y28" s="113">
        <v>91296</v>
      </c>
      <c r="Z28" s="107">
        <v>28697748</v>
      </c>
    </row>
    <row r="29" spans="1:26" ht="18.95" customHeight="1" thickBot="1">
      <c r="A29" s="22"/>
      <c r="B29" s="132"/>
      <c r="C29" s="7"/>
      <c r="D29" s="57" t="s">
        <v>24</v>
      </c>
      <c r="E29" s="113">
        <v>2826</v>
      </c>
      <c r="F29" s="107">
        <v>593822</v>
      </c>
      <c r="G29" s="116">
        <v>1130</v>
      </c>
      <c r="H29" s="117">
        <v>500393</v>
      </c>
      <c r="I29" s="113">
        <v>2191</v>
      </c>
      <c r="J29" s="107">
        <v>1371810</v>
      </c>
      <c r="K29" s="116">
        <v>2456</v>
      </c>
      <c r="L29" s="117">
        <v>2537115</v>
      </c>
      <c r="M29" s="113">
        <v>16048</v>
      </c>
      <c r="N29" s="107">
        <v>2725596</v>
      </c>
      <c r="O29" s="116">
        <v>4467</v>
      </c>
      <c r="P29" s="117">
        <v>1193776</v>
      </c>
      <c r="Q29" s="113">
        <v>59345</v>
      </c>
      <c r="R29" s="107">
        <v>10175893</v>
      </c>
      <c r="S29" s="116">
        <v>31056</v>
      </c>
      <c r="T29" s="117">
        <v>2663655</v>
      </c>
      <c r="U29" s="113">
        <v>4158</v>
      </c>
      <c r="V29" s="107">
        <v>1263742</v>
      </c>
      <c r="W29" s="113">
        <v>8046</v>
      </c>
      <c r="X29" s="117">
        <v>1843762</v>
      </c>
      <c r="Y29" s="113">
        <v>131723</v>
      </c>
      <c r="Z29" s="107">
        <v>24869564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30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-128.89999999999998</v>
      </c>
      <c r="F31" s="95">
        <f aca="true" t="shared" si="5" ref="F31:Z33">F20-F27</f>
        <v>-40629</v>
      </c>
      <c r="G31" s="96">
        <f t="shared" si="5"/>
        <v>351.90100000000007</v>
      </c>
      <c r="H31" s="97">
        <f t="shared" si="5"/>
        <v>141136</v>
      </c>
      <c r="I31" s="94">
        <f t="shared" si="5"/>
        <v>-1235</v>
      </c>
      <c r="J31" s="95">
        <f t="shared" si="5"/>
        <v>-4005399</v>
      </c>
      <c r="K31" s="96">
        <f t="shared" si="5"/>
        <v>398.20000000000005</v>
      </c>
      <c r="L31" s="97">
        <f t="shared" si="5"/>
        <v>807766</v>
      </c>
      <c r="M31" s="94">
        <f t="shared" si="5"/>
        <v>-3357.4720000000007</v>
      </c>
      <c r="N31" s="95">
        <f t="shared" si="5"/>
        <v>-492204.5</v>
      </c>
      <c r="O31" s="96">
        <f t="shared" si="5"/>
        <v>-747</v>
      </c>
      <c r="P31" s="97">
        <f t="shared" si="5"/>
        <v>-228707</v>
      </c>
      <c r="Q31" s="94">
        <f t="shared" si="5"/>
        <v>-2197.4000000000015</v>
      </c>
      <c r="R31" s="95">
        <f t="shared" si="5"/>
        <v>-87356.5</v>
      </c>
      <c r="S31" s="96">
        <f t="shared" si="5"/>
        <v>-1187</v>
      </c>
      <c r="T31" s="97">
        <f t="shared" si="5"/>
        <v>-1454147</v>
      </c>
      <c r="U31" s="94">
        <f t="shared" si="5"/>
        <v>742.3999999999996</v>
      </c>
      <c r="V31" s="95">
        <f t="shared" si="5"/>
        <v>104597.5</v>
      </c>
      <c r="W31" s="96">
        <f t="shared" si="5"/>
        <v>-1431.8370000000004</v>
      </c>
      <c r="X31" s="97">
        <f t="shared" si="5"/>
        <v>-234830</v>
      </c>
      <c r="Y31" s="94">
        <f t="shared" si="5"/>
        <v>-8792.108000000007</v>
      </c>
      <c r="Z31" s="95">
        <f t="shared" si="5"/>
        <v>-5489773.5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-636.7</v>
      </c>
      <c r="F32" s="99">
        <f t="shared" si="6"/>
        <v>-98565</v>
      </c>
      <c r="G32" s="100">
        <f t="shared" si="6"/>
        <v>502.04099999999994</v>
      </c>
      <c r="H32" s="101">
        <f t="shared" si="6"/>
        <v>199904</v>
      </c>
      <c r="I32" s="98">
        <f t="shared" si="6"/>
        <v>-1630</v>
      </c>
      <c r="J32" s="99">
        <f t="shared" si="6"/>
        <v>-4799350</v>
      </c>
      <c r="K32" s="100">
        <f t="shared" si="6"/>
        <v>232.5999999999999</v>
      </c>
      <c r="L32" s="101">
        <f t="shared" si="6"/>
        <v>480217</v>
      </c>
      <c r="M32" s="98">
        <f t="shared" si="6"/>
        <v>-2221.7879999999996</v>
      </c>
      <c r="N32" s="99">
        <f t="shared" si="6"/>
        <v>-100623.25</v>
      </c>
      <c r="O32" s="100">
        <f t="shared" si="6"/>
        <v>-643</v>
      </c>
      <c r="P32" s="101">
        <f t="shared" si="6"/>
        <v>-172986</v>
      </c>
      <c r="Q32" s="98">
        <f t="shared" si="6"/>
        <v>-205.29999999999927</v>
      </c>
      <c r="R32" s="99">
        <f t="shared" si="6"/>
        <v>49927</v>
      </c>
      <c r="S32" s="100">
        <f t="shared" si="6"/>
        <v>-1746</v>
      </c>
      <c r="T32" s="101">
        <f t="shared" si="6"/>
        <v>-1320095</v>
      </c>
      <c r="U32" s="98">
        <f t="shared" si="5"/>
        <v>473.3000000000002</v>
      </c>
      <c r="V32" s="99">
        <f t="shared" si="5"/>
        <v>80944</v>
      </c>
      <c r="W32" s="100">
        <f t="shared" si="5"/>
        <v>-1897.187</v>
      </c>
      <c r="X32" s="101">
        <f t="shared" si="5"/>
        <v>-269923</v>
      </c>
      <c r="Y32" s="98">
        <f t="shared" si="5"/>
        <v>-7772.034000000014</v>
      </c>
      <c r="Z32" s="99">
        <f t="shared" si="5"/>
        <v>-5950550.25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-877.0999999999999</v>
      </c>
      <c r="F33" s="99">
        <f t="shared" si="5"/>
        <v>-233804</v>
      </c>
      <c r="G33" s="100">
        <f t="shared" si="5"/>
        <v>449.1120000000001</v>
      </c>
      <c r="H33" s="101">
        <f t="shared" si="5"/>
        <v>191475</v>
      </c>
      <c r="I33" s="98">
        <f t="shared" si="5"/>
        <v>2712</v>
      </c>
      <c r="J33" s="99">
        <f t="shared" si="5"/>
        <v>3398827.4000000004</v>
      </c>
      <c r="K33" s="100">
        <f t="shared" si="5"/>
        <v>4506.299999999999</v>
      </c>
      <c r="L33" s="101">
        <f t="shared" si="5"/>
        <v>626804</v>
      </c>
      <c r="M33" s="98">
        <f t="shared" si="5"/>
        <v>697.3080000000009</v>
      </c>
      <c r="N33" s="99">
        <f t="shared" si="5"/>
        <v>680579.25</v>
      </c>
      <c r="O33" s="100">
        <f t="shared" si="5"/>
        <v>871</v>
      </c>
      <c r="P33" s="101">
        <f t="shared" si="5"/>
        <v>263239</v>
      </c>
      <c r="Q33" s="98">
        <f t="shared" si="5"/>
        <v>2581.5</v>
      </c>
      <c r="R33" s="99">
        <f t="shared" si="5"/>
        <v>906722.3000000007</v>
      </c>
      <c r="S33" s="100">
        <f t="shared" si="5"/>
        <v>-2381</v>
      </c>
      <c r="T33" s="101">
        <f t="shared" si="5"/>
        <v>-311146</v>
      </c>
      <c r="U33" s="98">
        <f t="shared" si="5"/>
        <v>1445.1999999999998</v>
      </c>
      <c r="V33" s="99">
        <f t="shared" si="5"/>
        <v>533930.5</v>
      </c>
      <c r="W33" s="100">
        <f t="shared" si="5"/>
        <v>-822.2089999999998</v>
      </c>
      <c r="X33" s="101">
        <f t="shared" si="5"/>
        <v>88556.5</v>
      </c>
      <c r="Y33" s="98">
        <f t="shared" si="5"/>
        <v>9182.111000000004</v>
      </c>
      <c r="Z33" s="99">
        <f t="shared" si="5"/>
        <v>6145183.949999999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-6.860130718954238</v>
      </c>
      <c r="F34" s="123"/>
      <c r="G34" s="161">
        <f aca="true" t="shared" si="7" ref="G34">+G23-G30</f>
        <v>-5.3891832190637246</v>
      </c>
      <c r="H34" s="162"/>
      <c r="I34" s="124">
        <f aca="true" t="shared" si="8" ref="I34">+I23-I30</f>
        <v>-112.54241281809614</v>
      </c>
      <c r="J34" s="123"/>
      <c r="K34" s="161">
        <f aca="true" t="shared" si="9" ref="K34">+K23-K30</f>
        <v>-50.11981419757464</v>
      </c>
      <c r="L34" s="162"/>
      <c r="M34" s="124">
        <f aca="true" t="shared" si="10" ref="M34">+M23-M30</f>
        <v>-10.8356266751016</v>
      </c>
      <c r="N34" s="123"/>
      <c r="O34" s="161">
        <f aca="true" t="shared" si="11" ref="O34">+O23-O30</f>
        <v>-45.546467165419784</v>
      </c>
      <c r="P34" s="162"/>
      <c r="Q34" s="124">
        <f aca="true" t="shared" si="12" ref="Q34">+Q23-Q30</f>
        <v>-13.675944298719948</v>
      </c>
      <c r="R34" s="123"/>
      <c r="S34" s="161">
        <f aca="true" t="shared" si="13" ref="S34">+S23-S30</f>
        <v>-33.89930843706777</v>
      </c>
      <c r="T34" s="162"/>
      <c r="U34" s="124">
        <f aca="true" t="shared" si="14" ref="U34">+U23-U30</f>
        <v>17.802249597737088</v>
      </c>
      <c r="V34" s="123"/>
      <c r="W34" s="161">
        <f aca="true" t="shared" si="15" ref="W34">+W23-W30</f>
        <v>-10.315083451771827</v>
      </c>
      <c r="X34" s="162"/>
      <c r="Y34" s="124">
        <f aca="true" t="shared" si="16" ref="Y34">+Y23-Y30</f>
        <v>-23.347383358671117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88.8010425716768</v>
      </c>
      <c r="F35" s="64">
        <f t="shared" si="17"/>
        <v>62.60320499249836</v>
      </c>
      <c r="G35" s="65">
        <f t="shared" si="17"/>
        <v>142.44885404101328</v>
      </c>
      <c r="H35" s="66">
        <f t="shared" si="17"/>
        <v>146.51368194866015</v>
      </c>
      <c r="I35" s="63">
        <f t="shared" si="17"/>
        <v>64.81481481481481</v>
      </c>
      <c r="J35" s="64">
        <f t="shared" si="17"/>
        <v>52.22842627606571</v>
      </c>
      <c r="K35" s="65">
        <f t="shared" si="17"/>
        <v>145.25</v>
      </c>
      <c r="L35" s="66">
        <f t="shared" si="17"/>
        <v>150.7309126170666</v>
      </c>
      <c r="M35" s="63">
        <f t="shared" si="17"/>
        <v>61.38617596319723</v>
      </c>
      <c r="N35" s="64">
        <f t="shared" si="17"/>
        <v>72.35314074324548</v>
      </c>
      <c r="O35" s="65">
        <f t="shared" si="17"/>
        <v>82.23120837297812</v>
      </c>
      <c r="P35" s="66">
        <f t="shared" si="17"/>
        <v>83.1663637882545</v>
      </c>
      <c r="Q35" s="63">
        <f t="shared" si="17"/>
        <v>91.51648521349702</v>
      </c>
      <c r="R35" s="64">
        <f t="shared" si="17"/>
        <v>98.14993889005017</v>
      </c>
      <c r="S35" s="65">
        <f t="shared" si="17"/>
        <v>96.57273199745914</v>
      </c>
      <c r="T35" s="66">
        <f t="shared" si="17"/>
        <v>79.3093316437188</v>
      </c>
      <c r="U35" s="63">
        <f t="shared" si="17"/>
        <v>119.47534102833157</v>
      </c>
      <c r="V35" s="64">
        <f t="shared" si="17"/>
        <v>108.16198095856409</v>
      </c>
      <c r="W35" s="65">
        <f t="shared" si="17"/>
        <v>78.61653225806451</v>
      </c>
      <c r="X35" s="66">
        <f t="shared" si="17"/>
        <v>82.21809282363026</v>
      </c>
      <c r="Y35" s="63">
        <f t="shared" si="17"/>
        <v>90.26484780707096</v>
      </c>
      <c r="Z35" s="64">
        <f t="shared" si="17"/>
        <v>80.3091013976416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59.85498108448928</v>
      </c>
      <c r="F36" s="68">
        <f t="shared" si="17"/>
        <v>55.50635139893285</v>
      </c>
      <c r="G36" s="69">
        <f t="shared" si="17"/>
        <v>172.23611510791366</v>
      </c>
      <c r="H36" s="70">
        <f t="shared" si="17"/>
        <v>181.80917848694926</v>
      </c>
      <c r="I36" s="67">
        <f t="shared" si="17"/>
        <v>55.31798245614035</v>
      </c>
      <c r="J36" s="68">
        <f t="shared" si="17"/>
        <v>47.529054528085105</v>
      </c>
      <c r="K36" s="69">
        <f t="shared" si="17"/>
        <v>119.0343698854337</v>
      </c>
      <c r="L36" s="70">
        <f t="shared" si="17"/>
        <v>121.28638437718031</v>
      </c>
      <c r="M36" s="67">
        <f t="shared" si="17"/>
        <v>76.55599873377652</v>
      </c>
      <c r="N36" s="68">
        <f t="shared" si="17"/>
        <v>94.49214655387117</v>
      </c>
      <c r="O36" s="69">
        <f t="shared" si="17"/>
        <v>84.87414725946836</v>
      </c>
      <c r="P36" s="70">
        <f t="shared" si="17"/>
        <v>87.5290441788725</v>
      </c>
      <c r="Q36" s="67">
        <f t="shared" si="17"/>
        <v>99.1656845613037</v>
      </c>
      <c r="R36" s="68">
        <f t="shared" si="17"/>
        <v>101.0993129156662</v>
      </c>
      <c r="S36" s="69">
        <f t="shared" si="17"/>
        <v>95.10691365636298</v>
      </c>
      <c r="T36" s="70">
        <f t="shared" si="17"/>
        <v>81.35161139441908</v>
      </c>
      <c r="U36" s="67">
        <f t="shared" si="17"/>
        <v>117.9825227963526</v>
      </c>
      <c r="V36" s="68">
        <f t="shared" si="17"/>
        <v>114.30591295987331</v>
      </c>
      <c r="W36" s="69">
        <f t="shared" si="17"/>
        <v>74.6872981987992</v>
      </c>
      <c r="X36" s="70">
        <f t="shared" si="17"/>
        <v>81.10916627766109</v>
      </c>
      <c r="Y36" s="67">
        <f t="shared" si="17"/>
        <v>91.48699395373289</v>
      </c>
      <c r="Z36" s="68">
        <f t="shared" si="17"/>
        <v>79.26474840464833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68.96319886765747</v>
      </c>
      <c r="F37" s="72">
        <f t="shared" si="17"/>
        <v>60.627258673474536</v>
      </c>
      <c r="G37" s="73">
        <f t="shared" si="17"/>
        <v>139.74442477876107</v>
      </c>
      <c r="H37" s="74">
        <f t="shared" si="17"/>
        <v>138.26492376991683</v>
      </c>
      <c r="I37" s="71">
        <f t="shared" si="17"/>
        <v>223.77909630305797</v>
      </c>
      <c r="J37" s="72">
        <f t="shared" si="17"/>
        <v>347.7622557059652</v>
      </c>
      <c r="K37" s="73">
        <f t="shared" si="17"/>
        <v>283.4812703583061</v>
      </c>
      <c r="L37" s="74">
        <f t="shared" si="17"/>
        <v>124.70538387105039</v>
      </c>
      <c r="M37" s="71">
        <f t="shared" si="17"/>
        <v>104.34513958125623</v>
      </c>
      <c r="N37" s="72">
        <f t="shared" si="17"/>
        <v>124.9699240092809</v>
      </c>
      <c r="O37" s="73">
        <f t="shared" si="17"/>
        <v>119.4985448847101</v>
      </c>
      <c r="P37" s="74">
        <f t="shared" si="17"/>
        <v>122.05095428288053</v>
      </c>
      <c r="Q37" s="71">
        <f t="shared" si="17"/>
        <v>104.34998736203556</v>
      </c>
      <c r="R37" s="72">
        <f t="shared" si="17"/>
        <v>108.91049365397218</v>
      </c>
      <c r="S37" s="73">
        <f t="shared" si="17"/>
        <v>92.33320453374549</v>
      </c>
      <c r="T37" s="74">
        <f t="shared" si="17"/>
        <v>88.31883258154679</v>
      </c>
      <c r="U37" s="71">
        <f t="shared" si="17"/>
        <v>134.75709475709473</v>
      </c>
      <c r="V37" s="72">
        <f t="shared" si="17"/>
        <v>142.2499608306126</v>
      </c>
      <c r="W37" s="73">
        <f t="shared" si="17"/>
        <v>89.78114591101168</v>
      </c>
      <c r="X37" s="74">
        <f t="shared" si="17"/>
        <v>104.80303314636055</v>
      </c>
      <c r="Y37" s="71">
        <f t="shared" si="17"/>
        <v>106.97077275798456</v>
      </c>
      <c r="Z37" s="72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1066</v>
      </c>
      <c r="F39" s="14">
        <v>92281</v>
      </c>
      <c r="G39" s="13">
        <v>1488.88</v>
      </c>
      <c r="H39" s="14">
        <v>573939</v>
      </c>
      <c r="I39" s="13">
        <v>2619</v>
      </c>
      <c r="J39" s="14">
        <v>4537707.9</v>
      </c>
      <c r="K39" s="13">
        <v>2299</v>
      </c>
      <c r="L39" s="14">
        <v>5344886</v>
      </c>
      <c r="M39" s="13">
        <v>10912.048</v>
      </c>
      <c r="N39" s="14">
        <v>2174238</v>
      </c>
      <c r="O39" s="13">
        <v>4757</v>
      </c>
      <c r="P39" s="14">
        <v>1640444</v>
      </c>
      <c r="Q39" s="13">
        <v>26869</v>
      </c>
      <c r="R39" s="14">
        <v>4860456</v>
      </c>
      <c r="S39" s="25">
        <v>59777</v>
      </c>
      <c r="T39" s="26">
        <v>9674862</v>
      </c>
      <c r="U39" s="13">
        <v>3556</v>
      </c>
      <c r="V39" s="14">
        <v>1093797</v>
      </c>
      <c r="W39" s="13">
        <v>6152.226</v>
      </c>
      <c r="X39" s="14">
        <v>1240395</v>
      </c>
      <c r="Y39" s="55">
        <v>119496.154</v>
      </c>
      <c r="Z39" s="56">
        <v>31233005.9</v>
      </c>
    </row>
    <row r="40" spans="1:26" ht="18.95" customHeight="1">
      <c r="A40" s="22"/>
      <c r="B40" s="126"/>
      <c r="C40" s="22"/>
      <c r="D40" s="86" t="s">
        <v>22</v>
      </c>
      <c r="E40" s="27">
        <v>1035</v>
      </c>
      <c r="F40" s="21">
        <v>103926</v>
      </c>
      <c r="G40" s="27">
        <v>1286.992</v>
      </c>
      <c r="H40" s="21">
        <v>481629</v>
      </c>
      <c r="I40" s="27">
        <v>2844</v>
      </c>
      <c r="J40" s="21">
        <v>4967019.3</v>
      </c>
      <c r="K40" s="27">
        <v>1302</v>
      </c>
      <c r="L40" s="21">
        <v>2950479</v>
      </c>
      <c r="M40" s="27">
        <v>7839.156</v>
      </c>
      <c r="N40" s="21">
        <v>1610615</v>
      </c>
      <c r="O40" s="27">
        <v>4442</v>
      </c>
      <c r="P40" s="21">
        <v>1518067</v>
      </c>
      <c r="Q40" s="27">
        <v>24984</v>
      </c>
      <c r="R40" s="21">
        <v>4616449.8</v>
      </c>
      <c r="S40" s="25">
        <v>60936</v>
      </c>
      <c r="T40" s="26">
        <v>9819224</v>
      </c>
      <c r="U40" s="27">
        <v>3808</v>
      </c>
      <c r="V40" s="21">
        <v>1334115</v>
      </c>
      <c r="W40" s="27">
        <v>6738.106</v>
      </c>
      <c r="X40" s="21">
        <v>1376435</v>
      </c>
      <c r="Y40" s="58">
        <v>115215.254</v>
      </c>
      <c r="Z40" s="59">
        <v>28777959.1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1876.1</v>
      </c>
      <c r="F41" s="21">
        <v>414965</v>
      </c>
      <c r="G41" s="27">
        <v>1595.252</v>
      </c>
      <c r="H41" s="21">
        <v>691561</v>
      </c>
      <c r="I41" s="27">
        <v>4646</v>
      </c>
      <c r="J41" s="21">
        <v>4738885.4</v>
      </c>
      <c r="K41" s="27">
        <v>7138.7</v>
      </c>
      <c r="L41" s="21">
        <v>3500096</v>
      </c>
      <c r="M41" s="27">
        <v>18662.992000000002</v>
      </c>
      <c r="N41" s="21">
        <v>3844334.5</v>
      </c>
      <c r="O41" s="27">
        <v>5489</v>
      </c>
      <c r="P41" s="21">
        <v>1541216</v>
      </c>
      <c r="Q41" s="27">
        <v>62623.600000000006</v>
      </c>
      <c r="R41" s="21">
        <v>11039736.8</v>
      </c>
      <c r="S41" s="25">
        <v>29165</v>
      </c>
      <c r="T41" s="26">
        <v>2537397</v>
      </c>
      <c r="U41" s="27">
        <v>4154.1</v>
      </c>
      <c r="V41" s="21">
        <v>1058306</v>
      </c>
      <c r="W41" s="27">
        <v>7557.441</v>
      </c>
      <c r="X41" s="21">
        <v>2005470.5</v>
      </c>
      <c r="Y41" s="58">
        <v>142908.185</v>
      </c>
      <c r="Z41" s="59">
        <v>31371968.2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+(E39+E40)/(E41+'(令和4年12月)'!E41)*100</f>
        <v>56.46028162958186</v>
      </c>
      <c r="F42" s="123"/>
      <c r="G42" s="122">
        <f>+(G39+G40)/(G41+'(令和4年12月)'!G41)*100</f>
        <v>92.88152107865314</v>
      </c>
      <c r="H42" s="123"/>
      <c r="I42" s="122">
        <f>+(I39+I40)/(I41+'(令和4年12月)'!I41)*100</f>
        <v>57.40254281811495</v>
      </c>
      <c r="J42" s="123"/>
      <c r="K42" s="122">
        <f>+(K39+K40)/(K41+'(令和4年12月)'!K41)*100</f>
        <v>27.11514713412247</v>
      </c>
      <c r="L42" s="123"/>
      <c r="M42" s="122">
        <f>+(M39+M40)/(M41+'(令和4年12月)'!M41)*100</f>
        <v>54.74309881280206</v>
      </c>
      <c r="N42" s="123"/>
      <c r="O42" s="122">
        <f>+(O39+O40)/(O41+'(令和4年12月)'!O41)*100</f>
        <v>86.27028040889056</v>
      </c>
      <c r="P42" s="123"/>
      <c r="Q42" s="122">
        <f>+(Q39+Q40)/(Q41+'(令和4年12月)'!Q41)*100</f>
        <v>42.03313494733394</v>
      </c>
      <c r="R42" s="123"/>
      <c r="S42" s="122">
        <f>+(S39+S40)/(S41+'(令和4年12月)'!S41)*100</f>
        <v>202.9165055724588</v>
      </c>
      <c r="T42" s="123"/>
      <c r="U42" s="122">
        <f>+(U39+U40)/(U41+'(令和4年12月)'!U41)*100</f>
        <v>86.02602742926567</v>
      </c>
      <c r="V42" s="123"/>
      <c r="W42" s="122">
        <f>+(W39+W40)/(W41+'(令和4年12月)'!W41)*100</f>
        <v>82.10004074961455</v>
      </c>
      <c r="X42" s="123"/>
      <c r="Y42" s="122">
        <f>+(Y39+Y40)/(Y41+'(令和4年12月)'!Y41)*100</f>
        <v>83.36832584540768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-43.89999999999998</v>
      </c>
      <c r="F43" s="97">
        <f t="shared" si="18"/>
        <v>-24267</v>
      </c>
      <c r="G43" s="94">
        <f t="shared" si="18"/>
        <v>-307.97900000000004</v>
      </c>
      <c r="H43" s="95">
        <f t="shared" si="18"/>
        <v>-129374</v>
      </c>
      <c r="I43" s="96">
        <f t="shared" si="18"/>
        <v>-344</v>
      </c>
      <c r="J43" s="97">
        <f t="shared" si="18"/>
        <v>-158624.90000000037</v>
      </c>
      <c r="K43" s="94">
        <f t="shared" si="18"/>
        <v>-1020.8</v>
      </c>
      <c r="L43" s="95">
        <f t="shared" si="18"/>
        <v>-2944864</v>
      </c>
      <c r="M43" s="96">
        <f t="shared" si="18"/>
        <v>-5574.520000000001</v>
      </c>
      <c r="N43" s="97">
        <f t="shared" si="18"/>
        <v>-886115.5</v>
      </c>
      <c r="O43" s="94">
        <f t="shared" si="18"/>
        <v>-1300</v>
      </c>
      <c r="P43" s="95">
        <f t="shared" si="18"/>
        <v>-510520</v>
      </c>
      <c r="Q43" s="96">
        <f t="shared" si="18"/>
        <v>-3164.4000000000015</v>
      </c>
      <c r="R43" s="97">
        <f t="shared" si="18"/>
        <v>-225995.5</v>
      </c>
      <c r="S43" s="94">
        <f t="shared" si="18"/>
        <v>-26330</v>
      </c>
      <c r="T43" s="95">
        <f t="shared" si="18"/>
        <v>-4100976</v>
      </c>
      <c r="U43" s="96">
        <f t="shared" si="18"/>
        <v>998.3999999999996</v>
      </c>
      <c r="V43" s="97">
        <f t="shared" si="18"/>
        <v>292321.5</v>
      </c>
      <c r="W43" s="94">
        <f t="shared" si="18"/>
        <v>-888.0630000000001</v>
      </c>
      <c r="X43" s="95">
        <f t="shared" si="18"/>
        <v>-154613</v>
      </c>
      <c r="Y43" s="94">
        <f t="shared" si="18"/>
        <v>-37975.262</v>
      </c>
      <c r="Z43" s="95">
        <f t="shared" si="18"/>
        <v>-8843028.399999999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-85.70000000000005</v>
      </c>
      <c r="F44" s="101">
        <f t="shared" si="18"/>
        <v>19035</v>
      </c>
      <c r="G44" s="98">
        <f t="shared" si="18"/>
        <v>-89.95100000000002</v>
      </c>
      <c r="H44" s="99">
        <f t="shared" si="18"/>
        <v>-37371</v>
      </c>
      <c r="I44" s="100">
        <f t="shared" si="18"/>
        <v>-826</v>
      </c>
      <c r="J44" s="101">
        <f t="shared" si="18"/>
        <v>-619688.2999999998</v>
      </c>
      <c r="K44" s="98">
        <f t="shared" si="18"/>
        <v>152.5999999999999</v>
      </c>
      <c r="L44" s="99">
        <f t="shared" si="18"/>
        <v>-214280</v>
      </c>
      <c r="M44" s="100">
        <f t="shared" si="18"/>
        <v>-583.9439999999995</v>
      </c>
      <c r="N44" s="101">
        <f t="shared" si="18"/>
        <v>115666.75</v>
      </c>
      <c r="O44" s="98">
        <f t="shared" si="18"/>
        <v>-834</v>
      </c>
      <c r="P44" s="99">
        <f t="shared" si="18"/>
        <v>-303942</v>
      </c>
      <c r="Q44" s="100">
        <f t="shared" si="18"/>
        <v>-582.2999999999993</v>
      </c>
      <c r="R44" s="101">
        <f t="shared" si="18"/>
        <v>-24867.799999999814</v>
      </c>
      <c r="S44" s="98">
        <f t="shared" si="18"/>
        <v>-26999</v>
      </c>
      <c r="T44" s="99">
        <f t="shared" si="18"/>
        <v>-4060450</v>
      </c>
      <c r="U44" s="100">
        <f t="shared" si="18"/>
        <v>-702.6999999999998</v>
      </c>
      <c r="V44" s="101">
        <f t="shared" si="18"/>
        <v>-687363</v>
      </c>
      <c r="W44" s="98">
        <f t="shared" si="18"/>
        <v>-1140.2929999999997</v>
      </c>
      <c r="X44" s="99">
        <f t="shared" si="18"/>
        <v>-217501</v>
      </c>
      <c r="Y44" s="98">
        <f t="shared" si="18"/>
        <v>-31691.288000000015</v>
      </c>
      <c r="Z44" s="99">
        <f t="shared" si="18"/>
        <v>-6030761.3500000015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72.80000000000018</v>
      </c>
      <c r="F45" s="101">
        <f t="shared" si="18"/>
        <v>-54947</v>
      </c>
      <c r="G45" s="98">
        <f t="shared" si="18"/>
        <v>-16.139999999999873</v>
      </c>
      <c r="H45" s="99">
        <f t="shared" si="18"/>
        <v>307</v>
      </c>
      <c r="I45" s="100">
        <f t="shared" si="18"/>
        <v>257</v>
      </c>
      <c r="J45" s="101">
        <f t="shared" si="18"/>
        <v>31752</v>
      </c>
      <c r="K45" s="98">
        <f t="shared" si="18"/>
        <v>-176.40000000000055</v>
      </c>
      <c r="L45" s="99">
        <f t="shared" si="18"/>
        <v>-336177</v>
      </c>
      <c r="M45" s="100">
        <f t="shared" si="18"/>
        <v>-1917.684000000001</v>
      </c>
      <c r="N45" s="101">
        <f t="shared" si="18"/>
        <v>-438159.25</v>
      </c>
      <c r="O45" s="98">
        <f t="shared" si="18"/>
        <v>-151</v>
      </c>
      <c r="P45" s="99">
        <f t="shared" si="18"/>
        <v>-84201</v>
      </c>
      <c r="Q45" s="100">
        <f t="shared" si="18"/>
        <v>-697.1000000000058</v>
      </c>
      <c r="R45" s="101">
        <f t="shared" si="18"/>
        <v>42878.5</v>
      </c>
      <c r="S45" s="98">
        <f t="shared" si="18"/>
        <v>-490</v>
      </c>
      <c r="T45" s="99">
        <f t="shared" si="18"/>
        <v>-184888</v>
      </c>
      <c r="U45" s="100">
        <f t="shared" si="18"/>
        <v>1449.0999999999995</v>
      </c>
      <c r="V45" s="101">
        <f t="shared" si="18"/>
        <v>739366.5</v>
      </c>
      <c r="W45" s="98">
        <f t="shared" si="18"/>
        <v>-333.64999999999964</v>
      </c>
      <c r="X45" s="99">
        <f t="shared" si="18"/>
        <v>-73152</v>
      </c>
      <c r="Y45" s="98">
        <f t="shared" si="18"/>
        <v>-2003.0739999999932</v>
      </c>
      <c r="Z45" s="99">
        <f t="shared" si="18"/>
        <v>-357220.25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-4.920412348536097</v>
      </c>
      <c r="F46" s="123"/>
      <c r="G46" s="122">
        <f>G23-G42</f>
        <v>-17.970704297716864</v>
      </c>
      <c r="H46" s="123"/>
      <c r="I46" s="122">
        <f>I23-I42</f>
        <v>-12.444955636211091</v>
      </c>
      <c r="J46" s="123"/>
      <c r="K46" s="122">
        <f>K23-K42</f>
        <v>-7.734961331697107</v>
      </c>
      <c r="L46" s="123"/>
      <c r="M46" s="122">
        <f>M23-M42</f>
        <v>-19.178725487903662</v>
      </c>
      <c r="N46" s="123"/>
      <c r="O46" s="122">
        <f t="shared" si="18"/>
        <v>-21.016747574310344</v>
      </c>
      <c r="P46" s="123"/>
      <c r="Q46" s="122">
        <f t="shared" si="18"/>
        <v>-3.409079246053892</v>
      </c>
      <c r="R46" s="123"/>
      <c r="S46" s="122">
        <f t="shared" si="18"/>
        <v>-86.41581400952656</v>
      </c>
      <c r="T46" s="123"/>
      <c r="U46" s="122">
        <f t="shared" si="18"/>
        <v>-7.523777831528577</v>
      </c>
      <c r="V46" s="123"/>
      <c r="W46" s="122">
        <f t="shared" si="18"/>
        <v>-8.61512420138638</v>
      </c>
      <c r="X46" s="123"/>
      <c r="Y46" s="122">
        <f t="shared" si="18"/>
        <v>-25.2157092040788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95.88180112570357</v>
      </c>
      <c r="F47" s="76">
        <f t="shared" si="19"/>
        <v>73.70314582633478</v>
      </c>
      <c r="G47" s="75">
        <f t="shared" si="19"/>
        <v>79.31471978937188</v>
      </c>
      <c r="H47" s="77">
        <f t="shared" si="19"/>
        <v>77.4585800930064</v>
      </c>
      <c r="I47" s="78">
        <f t="shared" si="19"/>
        <v>86.86521573119511</v>
      </c>
      <c r="J47" s="76">
        <f t="shared" si="19"/>
        <v>96.5042946021272</v>
      </c>
      <c r="K47" s="75">
        <f t="shared" si="19"/>
        <v>55.59808612440192</v>
      </c>
      <c r="L47" s="77">
        <f t="shared" si="19"/>
        <v>44.90314667141638</v>
      </c>
      <c r="M47" s="78">
        <f t="shared" si="19"/>
        <v>48.914081023103996</v>
      </c>
      <c r="N47" s="76">
        <f t="shared" si="19"/>
        <v>59.24477909042156</v>
      </c>
      <c r="O47" s="75">
        <f t="shared" si="19"/>
        <v>72.6718520075678</v>
      </c>
      <c r="P47" s="77">
        <f t="shared" si="19"/>
        <v>68.87915710624685</v>
      </c>
      <c r="Q47" s="78">
        <f t="shared" si="19"/>
        <v>88.22285905690572</v>
      </c>
      <c r="R47" s="76">
        <f t="shared" si="19"/>
        <v>95.35032309725672</v>
      </c>
      <c r="S47" s="75">
        <f t="shared" si="19"/>
        <v>55.95295849574251</v>
      </c>
      <c r="T47" s="77">
        <f t="shared" si="19"/>
        <v>57.61204655942379</v>
      </c>
      <c r="U47" s="78">
        <f t="shared" si="19"/>
        <v>128.07649043869515</v>
      </c>
      <c r="V47" s="76">
        <f t="shared" si="19"/>
        <v>126.72538871472494</v>
      </c>
      <c r="W47" s="75">
        <f t="shared" si="19"/>
        <v>85.56517592169078</v>
      </c>
      <c r="X47" s="77">
        <f t="shared" si="19"/>
        <v>87.53518032562208</v>
      </c>
      <c r="Y47" s="75">
        <f t="shared" si="19"/>
        <v>68.22051528118637</v>
      </c>
      <c r="Z47" s="77">
        <f t="shared" si="19"/>
        <v>71.68691214571827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91.71980676328502</v>
      </c>
      <c r="F48" s="70">
        <f t="shared" si="19"/>
        <v>118.31591709485596</v>
      </c>
      <c r="G48" s="67">
        <f t="shared" si="19"/>
        <v>93.01075686562153</v>
      </c>
      <c r="H48" s="68">
        <f t="shared" si="19"/>
        <v>92.24070809689616</v>
      </c>
      <c r="I48" s="69">
        <f t="shared" si="19"/>
        <v>70.9563994374121</v>
      </c>
      <c r="J48" s="70">
        <f t="shared" si="19"/>
        <v>87.52394016266456</v>
      </c>
      <c r="K48" s="67">
        <f t="shared" si="19"/>
        <v>111.72043010752688</v>
      </c>
      <c r="L48" s="68">
        <f t="shared" si="19"/>
        <v>92.73745042754075</v>
      </c>
      <c r="M48" s="69">
        <f t="shared" si="19"/>
        <v>92.55093277898794</v>
      </c>
      <c r="N48" s="70">
        <f t="shared" si="19"/>
        <v>107.18152693225879</v>
      </c>
      <c r="O48" s="67">
        <f t="shared" si="19"/>
        <v>81.22467357046375</v>
      </c>
      <c r="P48" s="68">
        <f t="shared" si="19"/>
        <v>79.9783540515669</v>
      </c>
      <c r="Q48" s="69">
        <f t="shared" si="19"/>
        <v>97.66930835734871</v>
      </c>
      <c r="R48" s="70">
        <f t="shared" si="19"/>
        <v>99.46132198816503</v>
      </c>
      <c r="S48" s="67">
        <f t="shared" si="19"/>
        <v>55.69285808060916</v>
      </c>
      <c r="T48" s="68">
        <f t="shared" si="19"/>
        <v>58.64795425789248</v>
      </c>
      <c r="U48" s="69">
        <f t="shared" si="19"/>
        <v>81.546743697479</v>
      </c>
      <c r="V48" s="70">
        <f t="shared" si="19"/>
        <v>48.47797978435142</v>
      </c>
      <c r="W48" s="67">
        <f t="shared" si="19"/>
        <v>83.07695070395154</v>
      </c>
      <c r="X48" s="68">
        <f t="shared" si="19"/>
        <v>84.19823674928347</v>
      </c>
      <c r="Y48" s="67">
        <f t="shared" si="19"/>
        <v>72.49384356692907</v>
      </c>
      <c r="Z48" s="68">
        <f t="shared" si="19"/>
        <v>79.04381846869745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103.88039017109962</v>
      </c>
      <c r="F49" s="74">
        <f t="shared" si="19"/>
        <v>86.75864229513333</v>
      </c>
      <c r="G49" s="71">
        <f t="shared" si="19"/>
        <v>98.98824762482668</v>
      </c>
      <c r="H49" s="72">
        <f t="shared" si="19"/>
        <v>100.04439232403215</v>
      </c>
      <c r="I49" s="73">
        <f t="shared" si="19"/>
        <v>105.5316401205338</v>
      </c>
      <c r="J49" s="74">
        <f t="shared" si="19"/>
        <v>100.6700309739501</v>
      </c>
      <c r="K49" s="71">
        <f t="shared" si="19"/>
        <v>97.52896185580006</v>
      </c>
      <c r="L49" s="72">
        <f t="shared" si="19"/>
        <v>90.39520630291284</v>
      </c>
      <c r="M49" s="73">
        <f t="shared" si="19"/>
        <v>89.72467008505389</v>
      </c>
      <c r="N49" s="74">
        <f t="shared" si="19"/>
        <v>88.6024681254974</v>
      </c>
      <c r="O49" s="71">
        <f t="shared" si="19"/>
        <v>97.24904354162871</v>
      </c>
      <c r="P49" s="72">
        <f t="shared" si="19"/>
        <v>94.53671646284492</v>
      </c>
      <c r="Q49" s="73">
        <f t="shared" si="19"/>
        <v>98.88684138248199</v>
      </c>
      <c r="R49" s="74">
        <f t="shared" si="19"/>
        <v>100.38840146986112</v>
      </c>
      <c r="S49" s="71">
        <f t="shared" si="19"/>
        <v>98.31990399451396</v>
      </c>
      <c r="T49" s="72">
        <f t="shared" si="19"/>
        <v>92.71347763081614</v>
      </c>
      <c r="U49" s="73">
        <f t="shared" si="19"/>
        <v>134.88360896463735</v>
      </c>
      <c r="V49" s="74">
        <f t="shared" si="19"/>
        <v>169.86320591586932</v>
      </c>
      <c r="W49" s="71">
        <f t="shared" si="19"/>
        <v>95.58514581853832</v>
      </c>
      <c r="X49" s="72">
        <f t="shared" si="19"/>
        <v>96.3523771603721</v>
      </c>
      <c r="Y49" s="71">
        <f t="shared" si="19"/>
        <v>98.59834900289302</v>
      </c>
      <c r="Z49" s="72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0" sqref="E20:Z2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70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9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7"/>
      <c r="D6" s="85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80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81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9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80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8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81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9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80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9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8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82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56.46028162958186</v>
      </c>
      <c r="F23" s="139"/>
      <c r="G23" s="138">
        <f>(G20+G21)/(G22+G41)*100</f>
        <v>92.88152107865314</v>
      </c>
      <c r="H23" s="139"/>
      <c r="I23" s="138">
        <f>(I20+I21)/(I22+I41)*100</f>
        <v>57.40254281811495</v>
      </c>
      <c r="J23" s="139"/>
      <c r="K23" s="138">
        <f>(K20+K21)/(K22+K41)*100</f>
        <v>27.11514713412247</v>
      </c>
      <c r="L23" s="139"/>
      <c r="M23" s="138">
        <f>(M20+M21)/(M22+M41)*100</f>
        <v>54.74309881280206</v>
      </c>
      <c r="N23" s="139"/>
      <c r="O23" s="138">
        <f>(O20+O21)/(O22+O41)*100</f>
        <v>86.27028040889056</v>
      </c>
      <c r="P23" s="139"/>
      <c r="Q23" s="138">
        <f>(Q20+Q21)/(Q22+Q41)*100</f>
        <v>42.03313494733394</v>
      </c>
      <c r="R23" s="139"/>
      <c r="S23" s="138">
        <f>(S20+S21)/(S22+S41)*100</f>
        <v>202.9165055724588</v>
      </c>
      <c r="T23" s="139"/>
      <c r="U23" s="138">
        <f>(U20+U21)/(U22+U41)*100</f>
        <v>86.02602742926567</v>
      </c>
      <c r="V23" s="139"/>
      <c r="W23" s="138">
        <f>(W20+W21)/(W22+W41)*100</f>
        <v>82.10004074961455</v>
      </c>
      <c r="X23" s="139"/>
      <c r="Y23" s="138">
        <f>(Y20+Y21)/(Y22+Y41)*100</f>
        <v>83.36832584540768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221184.90485581793</v>
      </c>
      <c r="F24" s="141"/>
      <c r="G24" s="134">
        <f>H22/G22*1000</f>
        <v>433512.07207387924</v>
      </c>
      <c r="H24" s="135"/>
      <c r="I24" s="136">
        <f>J22/I22*1000</f>
        <v>1019992.5527335344</v>
      </c>
      <c r="J24" s="137"/>
      <c r="K24" s="134">
        <f>L22/K22*1000</f>
        <v>490298.7938980487</v>
      </c>
      <c r="L24" s="135"/>
      <c r="M24" s="136">
        <f>N22/M22*1000</f>
        <v>205987.0410918035</v>
      </c>
      <c r="N24" s="137"/>
      <c r="O24" s="134">
        <f>P22/O22*1000</f>
        <v>280782.65622153395</v>
      </c>
      <c r="P24" s="135"/>
      <c r="Q24" s="136">
        <f>R22/Q22*1000</f>
        <v>176287.16330584636</v>
      </c>
      <c r="R24" s="137"/>
      <c r="S24" s="134">
        <f>T22/S22*1000</f>
        <v>87001.44008229041</v>
      </c>
      <c r="T24" s="135"/>
      <c r="U24" s="136">
        <f>V22/U22*1000</f>
        <v>254761.8015936063</v>
      </c>
      <c r="V24" s="137"/>
      <c r="W24" s="134">
        <f>X22/W22*1000</f>
        <v>265363.6991674828</v>
      </c>
      <c r="X24" s="135"/>
      <c r="Y24" s="136">
        <f>Z22/Y22*1000</f>
        <v>219525.34209289693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1306</v>
      </c>
      <c r="F27" s="103">
        <v>120865</v>
      </c>
      <c r="G27" s="118">
        <v>904</v>
      </c>
      <c r="H27" s="104">
        <v>290067</v>
      </c>
      <c r="I27" s="102">
        <v>3729</v>
      </c>
      <c r="J27" s="103">
        <v>8294406</v>
      </c>
      <c r="K27" s="106">
        <v>1568</v>
      </c>
      <c r="L27" s="104">
        <v>2905510</v>
      </c>
      <c r="M27" s="102">
        <v>10139</v>
      </c>
      <c r="N27" s="103">
        <v>1546214</v>
      </c>
      <c r="O27" s="106">
        <v>5348</v>
      </c>
      <c r="P27" s="104">
        <v>1842842</v>
      </c>
      <c r="Q27" s="102">
        <v>27304</v>
      </c>
      <c r="R27" s="103">
        <v>5363036</v>
      </c>
      <c r="S27" s="106">
        <v>57626</v>
      </c>
      <c r="T27" s="104">
        <v>12173400</v>
      </c>
      <c r="U27" s="102">
        <v>3116</v>
      </c>
      <c r="V27" s="103">
        <v>1002930</v>
      </c>
      <c r="W27" s="102">
        <v>8767</v>
      </c>
      <c r="X27" s="104">
        <v>1684490</v>
      </c>
      <c r="Y27" s="114">
        <v>119807</v>
      </c>
      <c r="Z27" s="115">
        <v>35223760</v>
      </c>
    </row>
    <row r="28" spans="1:26" ht="18.95" customHeight="1">
      <c r="A28" s="22"/>
      <c r="B28" s="132"/>
      <c r="C28" s="7"/>
      <c r="D28" s="57" t="s">
        <v>22</v>
      </c>
      <c r="E28" s="110">
        <v>1661</v>
      </c>
      <c r="F28" s="111">
        <v>242899</v>
      </c>
      <c r="G28" s="108">
        <v>849</v>
      </c>
      <c r="H28" s="109">
        <v>264530</v>
      </c>
      <c r="I28" s="110">
        <v>3391</v>
      </c>
      <c r="J28" s="111">
        <v>7209005</v>
      </c>
      <c r="K28" s="112">
        <v>1188</v>
      </c>
      <c r="L28" s="109">
        <v>2466190</v>
      </c>
      <c r="M28" s="110">
        <v>10897</v>
      </c>
      <c r="N28" s="111">
        <v>1918432</v>
      </c>
      <c r="O28" s="112">
        <v>5505</v>
      </c>
      <c r="P28" s="109">
        <v>1880481</v>
      </c>
      <c r="Q28" s="110">
        <v>27877</v>
      </c>
      <c r="R28" s="111">
        <v>5623875</v>
      </c>
      <c r="S28" s="112">
        <v>57943</v>
      </c>
      <c r="T28" s="109">
        <v>12208129</v>
      </c>
      <c r="U28" s="110">
        <v>3460</v>
      </c>
      <c r="V28" s="111">
        <v>1070437</v>
      </c>
      <c r="W28" s="110">
        <v>8708</v>
      </c>
      <c r="X28" s="109">
        <v>1656107</v>
      </c>
      <c r="Y28" s="113">
        <v>121479</v>
      </c>
      <c r="Z28" s="107">
        <v>34540085</v>
      </c>
    </row>
    <row r="29" spans="1:26" ht="18.95" customHeight="1" thickBot="1">
      <c r="A29" s="22"/>
      <c r="B29" s="132"/>
      <c r="C29" s="7"/>
      <c r="D29" s="57" t="s">
        <v>24</v>
      </c>
      <c r="E29" s="113">
        <v>3261</v>
      </c>
      <c r="F29" s="107">
        <v>706705</v>
      </c>
      <c r="G29" s="119">
        <v>996</v>
      </c>
      <c r="H29" s="117">
        <v>441318</v>
      </c>
      <c r="I29" s="113">
        <v>2329</v>
      </c>
      <c r="J29" s="107">
        <v>2134009</v>
      </c>
      <c r="K29" s="116">
        <v>2798</v>
      </c>
      <c r="L29" s="117">
        <v>3200841</v>
      </c>
      <c r="M29" s="113">
        <v>16830</v>
      </c>
      <c r="N29" s="107">
        <v>2772174</v>
      </c>
      <c r="O29" s="116">
        <v>4514</v>
      </c>
      <c r="P29" s="117">
        <v>1222256</v>
      </c>
      <c r="Q29" s="113">
        <v>58050</v>
      </c>
      <c r="R29" s="107">
        <v>9995731</v>
      </c>
      <c r="S29" s="116">
        <v>32105</v>
      </c>
      <c r="T29" s="117">
        <v>2714491</v>
      </c>
      <c r="U29" s="113">
        <v>2978</v>
      </c>
      <c r="V29" s="107">
        <v>548029</v>
      </c>
      <c r="W29" s="113">
        <v>8845</v>
      </c>
      <c r="X29" s="117">
        <v>1952007</v>
      </c>
      <c r="Y29" s="113">
        <v>132706</v>
      </c>
      <c r="Z29" s="107">
        <v>25687561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-240</v>
      </c>
      <c r="F31" s="95">
        <f aca="true" t="shared" si="5" ref="F31:Z33">F20-F27</f>
        <v>-28584</v>
      </c>
      <c r="G31" s="96">
        <f t="shared" si="5"/>
        <v>584.8800000000001</v>
      </c>
      <c r="H31" s="97">
        <f t="shared" si="5"/>
        <v>283872</v>
      </c>
      <c r="I31" s="94">
        <f t="shared" si="5"/>
        <v>-1110</v>
      </c>
      <c r="J31" s="95">
        <f t="shared" si="5"/>
        <v>-3756698.0999999996</v>
      </c>
      <c r="K31" s="96">
        <f t="shared" si="5"/>
        <v>731</v>
      </c>
      <c r="L31" s="97">
        <f t="shared" si="5"/>
        <v>2439376</v>
      </c>
      <c r="M31" s="94">
        <f t="shared" si="5"/>
        <v>773.0480000000007</v>
      </c>
      <c r="N31" s="95">
        <f t="shared" si="5"/>
        <v>628024</v>
      </c>
      <c r="O31" s="96">
        <f t="shared" si="5"/>
        <v>-591</v>
      </c>
      <c r="P31" s="97">
        <f t="shared" si="5"/>
        <v>-202398</v>
      </c>
      <c r="Q31" s="94">
        <f t="shared" si="5"/>
        <v>-435</v>
      </c>
      <c r="R31" s="95">
        <f t="shared" si="5"/>
        <v>-502580</v>
      </c>
      <c r="S31" s="96">
        <f t="shared" si="5"/>
        <v>2151</v>
      </c>
      <c r="T31" s="97">
        <f t="shared" si="5"/>
        <v>-2498538</v>
      </c>
      <c r="U31" s="94">
        <f t="shared" si="5"/>
        <v>440</v>
      </c>
      <c r="V31" s="95">
        <f t="shared" si="5"/>
        <v>90867</v>
      </c>
      <c r="W31" s="96">
        <f t="shared" si="5"/>
        <v>-2614.7740000000003</v>
      </c>
      <c r="X31" s="97">
        <f t="shared" si="5"/>
        <v>-444095</v>
      </c>
      <c r="Y31" s="94">
        <f t="shared" si="5"/>
        <v>-310.846000000005</v>
      </c>
      <c r="Z31" s="95">
        <f t="shared" si="5"/>
        <v>-3990754.1000000015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-626</v>
      </c>
      <c r="F32" s="99">
        <f t="shared" si="6"/>
        <v>-138973</v>
      </c>
      <c r="G32" s="100">
        <f t="shared" si="6"/>
        <v>437.99199999999996</v>
      </c>
      <c r="H32" s="101">
        <f t="shared" si="6"/>
        <v>217099</v>
      </c>
      <c r="I32" s="98">
        <f t="shared" si="6"/>
        <v>-547</v>
      </c>
      <c r="J32" s="99">
        <f t="shared" si="6"/>
        <v>-2241985.7</v>
      </c>
      <c r="K32" s="100">
        <f t="shared" si="6"/>
        <v>114</v>
      </c>
      <c r="L32" s="101">
        <f t="shared" si="6"/>
        <v>484289</v>
      </c>
      <c r="M32" s="98">
        <f t="shared" si="6"/>
        <v>-3057.844</v>
      </c>
      <c r="N32" s="99">
        <f t="shared" si="6"/>
        <v>-307817</v>
      </c>
      <c r="O32" s="100">
        <f t="shared" si="6"/>
        <v>-1063</v>
      </c>
      <c r="P32" s="101">
        <f t="shared" si="6"/>
        <v>-362414</v>
      </c>
      <c r="Q32" s="98">
        <f t="shared" si="6"/>
        <v>-2893</v>
      </c>
      <c r="R32" s="99">
        <f t="shared" si="6"/>
        <v>-1007425.2000000002</v>
      </c>
      <c r="S32" s="100">
        <f t="shared" si="6"/>
        <v>2993</v>
      </c>
      <c r="T32" s="101">
        <f t="shared" si="6"/>
        <v>-2388905</v>
      </c>
      <c r="U32" s="98">
        <f t="shared" si="5"/>
        <v>348</v>
      </c>
      <c r="V32" s="99">
        <f t="shared" si="5"/>
        <v>263678</v>
      </c>
      <c r="W32" s="100">
        <f t="shared" si="5"/>
        <v>-1969.8940000000002</v>
      </c>
      <c r="X32" s="101">
        <f t="shared" si="5"/>
        <v>-279672</v>
      </c>
      <c r="Y32" s="98">
        <f t="shared" si="5"/>
        <v>-6263.745999999999</v>
      </c>
      <c r="Z32" s="99">
        <f t="shared" si="5"/>
        <v>-5762125.8999999985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-1384.9</v>
      </c>
      <c r="F33" s="99">
        <f t="shared" si="5"/>
        <v>-291740</v>
      </c>
      <c r="G33" s="100">
        <f t="shared" si="5"/>
        <v>599.252</v>
      </c>
      <c r="H33" s="101">
        <f t="shared" si="5"/>
        <v>250243</v>
      </c>
      <c r="I33" s="98">
        <f t="shared" si="5"/>
        <v>2317</v>
      </c>
      <c r="J33" s="99">
        <f t="shared" si="5"/>
        <v>2604876.4000000004</v>
      </c>
      <c r="K33" s="100">
        <f t="shared" si="5"/>
        <v>4340.7</v>
      </c>
      <c r="L33" s="101">
        <f t="shared" si="5"/>
        <v>299255</v>
      </c>
      <c r="M33" s="98">
        <f t="shared" si="5"/>
        <v>1832.992000000002</v>
      </c>
      <c r="N33" s="99">
        <f t="shared" si="5"/>
        <v>1072160.5</v>
      </c>
      <c r="O33" s="100">
        <f t="shared" si="5"/>
        <v>975</v>
      </c>
      <c r="P33" s="101">
        <f t="shared" si="5"/>
        <v>318960</v>
      </c>
      <c r="Q33" s="98">
        <f t="shared" si="5"/>
        <v>4573.600000000006</v>
      </c>
      <c r="R33" s="99">
        <f t="shared" si="5"/>
        <v>1044005.8000000007</v>
      </c>
      <c r="S33" s="100">
        <f t="shared" si="5"/>
        <v>-2940</v>
      </c>
      <c r="T33" s="101">
        <f t="shared" si="5"/>
        <v>-177094</v>
      </c>
      <c r="U33" s="98">
        <f t="shared" si="5"/>
        <v>1176.1000000000004</v>
      </c>
      <c r="V33" s="99">
        <f t="shared" si="5"/>
        <v>510277</v>
      </c>
      <c r="W33" s="100">
        <f t="shared" si="5"/>
        <v>-1287.5590000000002</v>
      </c>
      <c r="X33" s="101">
        <f t="shared" si="5"/>
        <v>53463.5</v>
      </c>
      <c r="Y33" s="98">
        <f t="shared" si="5"/>
        <v>10202.184999999998</v>
      </c>
      <c r="Z33" s="99">
        <f t="shared" si="5"/>
        <v>5684407.199999999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-1.9397183704181415</v>
      </c>
      <c r="F34" s="123"/>
      <c r="G34" s="161">
        <f aca="true" t="shared" si="7" ref="G34">+G23-G30</f>
        <v>12.58152107865314</v>
      </c>
      <c r="H34" s="162"/>
      <c r="I34" s="124">
        <f aca="true" t="shared" si="8" ref="I34">+I23-I30</f>
        <v>-100.09745718188505</v>
      </c>
      <c r="J34" s="123"/>
      <c r="K34" s="161">
        <f aca="true" t="shared" si="9" ref="K34">+K23-K30</f>
        <v>-42.384852865877534</v>
      </c>
      <c r="L34" s="162"/>
      <c r="M34" s="124">
        <f aca="true" t="shared" si="10" ref="M34">+M23-M30</f>
        <v>8.343098812802062</v>
      </c>
      <c r="N34" s="123"/>
      <c r="O34" s="161">
        <f aca="true" t="shared" si="11" ref="O34">+O23-O30</f>
        <v>-24.52971959110944</v>
      </c>
      <c r="P34" s="162"/>
      <c r="Q34" s="124">
        <f aca="true" t="shared" si="12" ref="Q34">+Q23-Q30</f>
        <v>-10.266865052666056</v>
      </c>
      <c r="R34" s="123"/>
      <c r="S34" s="161">
        <f aca="true" t="shared" si="13" ref="S34">+S23-S30</f>
        <v>52.51650557245878</v>
      </c>
      <c r="T34" s="162"/>
      <c r="U34" s="124">
        <f aca="true" t="shared" si="14" ref="U34">+U23-U30</f>
        <v>25.326027429265665</v>
      </c>
      <c r="V34" s="123"/>
      <c r="W34" s="161">
        <f aca="true" t="shared" si="15" ref="W34">+W23-W30</f>
        <v>-1.6999592503854473</v>
      </c>
      <c r="X34" s="162"/>
      <c r="Y34" s="124">
        <f aca="true" t="shared" si="16" ref="Y34">+Y23-Y30</f>
        <v>1.868325845407682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81.62327718223582</v>
      </c>
      <c r="F35" s="64">
        <f t="shared" si="17"/>
        <v>76.35047366896951</v>
      </c>
      <c r="G35" s="65">
        <f t="shared" si="17"/>
        <v>164.69911504424778</v>
      </c>
      <c r="H35" s="66">
        <f t="shared" si="17"/>
        <v>197.86428652690586</v>
      </c>
      <c r="I35" s="63">
        <f t="shared" si="17"/>
        <v>70.23330651649235</v>
      </c>
      <c r="J35" s="64">
        <f t="shared" si="17"/>
        <v>54.70805142646743</v>
      </c>
      <c r="K35" s="65">
        <f t="shared" si="17"/>
        <v>146.61989795918367</v>
      </c>
      <c r="L35" s="66">
        <f t="shared" si="17"/>
        <v>183.95689569129</v>
      </c>
      <c r="M35" s="63">
        <f t="shared" si="17"/>
        <v>107.6244994575402</v>
      </c>
      <c r="N35" s="64">
        <f t="shared" si="17"/>
        <v>140.61688744248855</v>
      </c>
      <c r="O35" s="65">
        <f t="shared" si="17"/>
        <v>88.94913986537023</v>
      </c>
      <c r="P35" s="66">
        <f t="shared" si="17"/>
        <v>89.01707254338679</v>
      </c>
      <c r="Q35" s="63">
        <f t="shared" si="17"/>
        <v>98.40682683855844</v>
      </c>
      <c r="R35" s="64">
        <f t="shared" si="17"/>
        <v>90.62881546944679</v>
      </c>
      <c r="S35" s="65">
        <f t="shared" si="17"/>
        <v>103.73269010516086</v>
      </c>
      <c r="T35" s="66">
        <f t="shared" si="17"/>
        <v>79.47543003598008</v>
      </c>
      <c r="U35" s="63">
        <f t="shared" si="17"/>
        <v>114.1206675224647</v>
      </c>
      <c r="V35" s="64">
        <f t="shared" si="17"/>
        <v>109.06015374951392</v>
      </c>
      <c r="W35" s="65">
        <f t="shared" si="17"/>
        <v>70.17481464583095</v>
      </c>
      <c r="X35" s="66">
        <f t="shared" si="17"/>
        <v>73.63623411240198</v>
      </c>
      <c r="Y35" s="63">
        <f t="shared" si="17"/>
        <v>99.74054437553733</v>
      </c>
      <c r="Z35" s="64">
        <f t="shared" si="17"/>
        <v>88.67027796010419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62.311860325105364</v>
      </c>
      <c r="F36" s="68">
        <f t="shared" si="17"/>
        <v>42.78568458495094</v>
      </c>
      <c r="G36" s="69">
        <f t="shared" si="17"/>
        <v>151.58916372202592</v>
      </c>
      <c r="H36" s="70">
        <f t="shared" si="17"/>
        <v>182.06970853967414</v>
      </c>
      <c r="I36" s="67">
        <f t="shared" si="17"/>
        <v>83.86906517251548</v>
      </c>
      <c r="J36" s="68">
        <f t="shared" si="17"/>
        <v>68.90020606172419</v>
      </c>
      <c r="K36" s="69">
        <f t="shared" si="17"/>
        <v>109.5959595959596</v>
      </c>
      <c r="L36" s="70">
        <f t="shared" si="17"/>
        <v>119.6371325810258</v>
      </c>
      <c r="M36" s="67">
        <f t="shared" si="17"/>
        <v>71.93866201706892</v>
      </c>
      <c r="N36" s="68">
        <f t="shared" si="17"/>
        <v>83.95476097146003</v>
      </c>
      <c r="O36" s="69">
        <f t="shared" si="17"/>
        <v>80.69028156221617</v>
      </c>
      <c r="P36" s="70">
        <f t="shared" si="17"/>
        <v>80.72759044095633</v>
      </c>
      <c r="Q36" s="67">
        <f t="shared" si="17"/>
        <v>89.62226925422391</v>
      </c>
      <c r="R36" s="68">
        <f t="shared" si="17"/>
        <v>82.08663599386543</v>
      </c>
      <c r="S36" s="69">
        <f t="shared" si="17"/>
        <v>105.16542118978998</v>
      </c>
      <c r="T36" s="70">
        <f t="shared" si="17"/>
        <v>80.43184995833515</v>
      </c>
      <c r="U36" s="67">
        <f t="shared" si="17"/>
        <v>110.05780346820808</v>
      </c>
      <c r="V36" s="68">
        <f t="shared" si="17"/>
        <v>124.63274344963786</v>
      </c>
      <c r="W36" s="69">
        <f t="shared" si="17"/>
        <v>77.37834175470832</v>
      </c>
      <c r="X36" s="70">
        <f t="shared" si="17"/>
        <v>83.11268535185226</v>
      </c>
      <c r="Y36" s="67">
        <f t="shared" si="17"/>
        <v>94.84376229636398</v>
      </c>
      <c r="Z36" s="68">
        <f t="shared" si="17"/>
        <v>83.31756884790528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57.531432076050294</v>
      </c>
      <c r="F37" s="72">
        <f t="shared" si="17"/>
        <v>58.71827707459265</v>
      </c>
      <c r="G37" s="73">
        <f t="shared" si="17"/>
        <v>160.16586345381526</v>
      </c>
      <c r="H37" s="74">
        <f t="shared" si="17"/>
        <v>156.70355616584865</v>
      </c>
      <c r="I37" s="71">
        <f t="shared" si="17"/>
        <v>199.4847574066123</v>
      </c>
      <c r="J37" s="72">
        <f t="shared" si="17"/>
        <v>222.0649210008018</v>
      </c>
      <c r="K37" s="73">
        <f t="shared" si="17"/>
        <v>255.13581129378125</v>
      </c>
      <c r="L37" s="74">
        <f t="shared" si="17"/>
        <v>109.34926164717336</v>
      </c>
      <c r="M37" s="71">
        <f t="shared" si="17"/>
        <v>110.89121806298279</v>
      </c>
      <c r="N37" s="72">
        <f t="shared" si="17"/>
        <v>138.67580101393347</v>
      </c>
      <c r="O37" s="73">
        <f t="shared" si="17"/>
        <v>121.59946832077979</v>
      </c>
      <c r="P37" s="74">
        <f t="shared" si="17"/>
        <v>126.09600607401394</v>
      </c>
      <c r="Q37" s="71">
        <f t="shared" si="17"/>
        <v>107.8787252368648</v>
      </c>
      <c r="R37" s="72">
        <f t="shared" si="17"/>
        <v>110.44451676420665</v>
      </c>
      <c r="S37" s="73">
        <f t="shared" si="17"/>
        <v>90.8425478897368</v>
      </c>
      <c r="T37" s="74">
        <f t="shared" si="17"/>
        <v>93.47597763263906</v>
      </c>
      <c r="U37" s="71">
        <f t="shared" si="17"/>
        <v>139.49294828744127</v>
      </c>
      <c r="V37" s="72">
        <f t="shared" si="17"/>
        <v>193.1113134523903</v>
      </c>
      <c r="W37" s="73">
        <f t="shared" si="17"/>
        <v>85.44308648954211</v>
      </c>
      <c r="X37" s="74">
        <f t="shared" si="17"/>
        <v>102.73889898960404</v>
      </c>
      <c r="Y37" s="71">
        <f t="shared" si="17"/>
        <v>107.6878098955586</v>
      </c>
      <c r="Z37" s="72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1581.5</v>
      </c>
      <c r="F39" s="14">
        <v>288894</v>
      </c>
      <c r="G39" s="13">
        <v>1248.845</v>
      </c>
      <c r="H39" s="14">
        <v>456301</v>
      </c>
      <c r="I39" s="13">
        <v>2336</v>
      </c>
      <c r="J39" s="14">
        <v>3788202.2</v>
      </c>
      <c r="K39" s="13">
        <v>2090</v>
      </c>
      <c r="L39" s="14">
        <v>4438842</v>
      </c>
      <c r="M39" s="13">
        <v>7352.16</v>
      </c>
      <c r="N39" s="14">
        <v>1962257.75</v>
      </c>
      <c r="O39" s="13">
        <v>4400</v>
      </c>
      <c r="P39" s="14">
        <v>1514076</v>
      </c>
      <c r="Q39" s="13">
        <v>28019.8</v>
      </c>
      <c r="R39" s="14">
        <v>5170517.5</v>
      </c>
      <c r="S39" s="25">
        <v>52965</v>
      </c>
      <c r="T39" s="26">
        <v>8466312</v>
      </c>
      <c r="U39" s="13">
        <v>4785.1</v>
      </c>
      <c r="V39" s="14">
        <v>1532798.5</v>
      </c>
      <c r="W39" s="13">
        <v>7405.842</v>
      </c>
      <c r="X39" s="14">
        <v>1686011.5</v>
      </c>
      <c r="Y39" s="55">
        <v>112184.247</v>
      </c>
      <c r="Z39" s="56">
        <v>29304212.45</v>
      </c>
    </row>
    <row r="40" spans="1:26" ht="18.95" customHeight="1">
      <c r="A40" s="22"/>
      <c r="B40" s="126"/>
      <c r="C40" s="22"/>
      <c r="D40" s="86" t="s">
        <v>22</v>
      </c>
      <c r="E40" s="27">
        <v>1985.4</v>
      </c>
      <c r="F40" s="21">
        <v>270845</v>
      </c>
      <c r="G40" s="27">
        <v>1372.031</v>
      </c>
      <c r="H40" s="21">
        <v>499116</v>
      </c>
      <c r="I40" s="27">
        <v>2546</v>
      </c>
      <c r="J40" s="21">
        <v>4221587.3</v>
      </c>
      <c r="K40" s="27">
        <v>1883.3</v>
      </c>
      <c r="L40" s="21">
        <v>4106884</v>
      </c>
      <c r="M40" s="27">
        <v>10245.06</v>
      </c>
      <c r="N40" s="21">
        <v>2312822.25</v>
      </c>
      <c r="O40" s="27">
        <v>4436</v>
      </c>
      <c r="P40" s="21">
        <v>1496114</v>
      </c>
      <c r="Q40" s="27">
        <v>27814.2</v>
      </c>
      <c r="R40" s="21">
        <v>5125062.3</v>
      </c>
      <c r="S40" s="25">
        <v>52216</v>
      </c>
      <c r="T40" s="26">
        <v>8459042</v>
      </c>
      <c r="U40" s="27">
        <v>5872</v>
      </c>
      <c r="V40" s="21">
        <v>2194095.5</v>
      </c>
      <c r="W40" s="27">
        <v>7034.362</v>
      </c>
      <c r="X40" s="21">
        <v>1566283</v>
      </c>
      <c r="Y40" s="58">
        <v>115404.353</v>
      </c>
      <c r="Z40" s="59">
        <v>30251851.35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1845.1</v>
      </c>
      <c r="F41" s="21">
        <v>426610</v>
      </c>
      <c r="G41" s="27">
        <v>1393.364</v>
      </c>
      <c r="H41" s="21">
        <v>599251</v>
      </c>
      <c r="I41" s="27">
        <v>4871</v>
      </c>
      <c r="J41" s="21">
        <v>5168196.8</v>
      </c>
      <c r="K41" s="27">
        <v>6141.7</v>
      </c>
      <c r="L41" s="21">
        <v>1105689</v>
      </c>
      <c r="M41" s="27">
        <v>15590.1</v>
      </c>
      <c r="N41" s="21">
        <v>3280711.5</v>
      </c>
      <c r="O41" s="27">
        <v>5174</v>
      </c>
      <c r="P41" s="21">
        <v>1418839</v>
      </c>
      <c r="Q41" s="27">
        <v>60738.600000000006</v>
      </c>
      <c r="R41" s="21">
        <v>10795730.6</v>
      </c>
      <c r="S41" s="25">
        <v>30324</v>
      </c>
      <c r="T41" s="26">
        <v>2681759</v>
      </c>
      <c r="U41" s="27">
        <v>4406.1</v>
      </c>
      <c r="V41" s="21">
        <v>1298624</v>
      </c>
      <c r="W41" s="27">
        <v>8143.321000000001</v>
      </c>
      <c r="X41" s="21">
        <v>2141510.5</v>
      </c>
      <c r="Y41" s="58">
        <v>138627.285</v>
      </c>
      <c r="Z41" s="59">
        <v>28916921.4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+(E39+E40)/(E41+'(令和4年11月)'!E41)*100</f>
        <v>87.122933001148</v>
      </c>
      <c r="F42" s="123"/>
      <c r="G42" s="122">
        <f>+(G39+G40)/(G41+'(令和4年11月)'!G41)*100</f>
        <v>90.05320296705155</v>
      </c>
      <c r="H42" s="123"/>
      <c r="I42" s="122">
        <f>+(I39+I40)/(I41+'(令和4年11月)'!I41)*100</f>
        <v>49.05546623794213</v>
      </c>
      <c r="J42" s="123"/>
      <c r="K42" s="122">
        <f>+(K39+K40)/(K41+'(令和4年11月)'!K41)*100</f>
        <v>32.900544022787685</v>
      </c>
      <c r="L42" s="123"/>
      <c r="M42" s="122">
        <f>+(M39+M40)/(M41+'(令和4年11月)'!M41)*100</f>
        <v>51.64549160481437</v>
      </c>
      <c r="N42" s="123"/>
      <c r="O42" s="122">
        <f>+(O39+O40)/(O41+'(令和4年11月)'!O41)*100</f>
        <v>85.09244992295841</v>
      </c>
      <c r="P42" s="123"/>
      <c r="Q42" s="122">
        <f>+(Q39+Q40)/(Q41+'(令和4年11月)'!Q41)*100</f>
        <v>46.04045794728526</v>
      </c>
      <c r="R42" s="123"/>
      <c r="S42" s="122">
        <f>+(S39+S40)/(S41+'(令和4年11月)'!S41)*100</f>
        <v>175.59725537988948</v>
      </c>
      <c r="T42" s="123"/>
      <c r="U42" s="122">
        <f>+(U39+U40)/(U41+'(令和4年11月)'!U41)*100</f>
        <v>107.65726177127213</v>
      </c>
      <c r="V42" s="123"/>
      <c r="W42" s="122">
        <f>+(W39+W40)/(W41+'(令和4年11月)'!W41)*100</f>
        <v>90.73146561102978</v>
      </c>
      <c r="X42" s="123"/>
      <c r="Y42" s="122">
        <f>+(Y39+Y40)/(Y41+'(令和4年11月)'!Y41)*100</f>
        <v>81.14419473428731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-515.5</v>
      </c>
      <c r="F43" s="97">
        <f t="shared" si="18"/>
        <v>-196613</v>
      </c>
      <c r="G43" s="94">
        <f t="shared" si="18"/>
        <v>240.03500000000008</v>
      </c>
      <c r="H43" s="95">
        <f t="shared" si="18"/>
        <v>117638</v>
      </c>
      <c r="I43" s="96">
        <f t="shared" si="18"/>
        <v>283</v>
      </c>
      <c r="J43" s="97">
        <f t="shared" si="18"/>
        <v>749505.7000000002</v>
      </c>
      <c r="K43" s="94">
        <f t="shared" si="18"/>
        <v>209</v>
      </c>
      <c r="L43" s="95">
        <f t="shared" si="18"/>
        <v>906044</v>
      </c>
      <c r="M43" s="96">
        <f t="shared" si="18"/>
        <v>3559.888000000001</v>
      </c>
      <c r="N43" s="97">
        <f t="shared" si="18"/>
        <v>211980.25</v>
      </c>
      <c r="O43" s="94">
        <f t="shared" si="18"/>
        <v>357</v>
      </c>
      <c r="P43" s="95">
        <f t="shared" si="18"/>
        <v>126368</v>
      </c>
      <c r="Q43" s="96">
        <f t="shared" si="18"/>
        <v>-1150.7999999999993</v>
      </c>
      <c r="R43" s="97">
        <f t="shared" si="18"/>
        <v>-310061.5</v>
      </c>
      <c r="S43" s="94">
        <f t="shared" si="18"/>
        <v>6812</v>
      </c>
      <c r="T43" s="95">
        <f t="shared" si="18"/>
        <v>1208550</v>
      </c>
      <c r="U43" s="96">
        <f t="shared" si="18"/>
        <v>-1229.1000000000004</v>
      </c>
      <c r="V43" s="97">
        <f t="shared" si="18"/>
        <v>-439001.5</v>
      </c>
      <c r="W43" s="94">
        <f t="shared" si="18"/>
        <v>-1253.616</v>
      </c>
      <c r="X43" s="95">
        <f t="shared" si="18"/>
        <v>-445616.5</v>
      </c>
      <c r="Y43" s="94">
        <f t="shared" si="18"/>
        <v>7311.906999999992</v>
      </c>
      <c r="Z43" s="95">
        <f t="shared" si="18"/>
        <v>1928793.4499999993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-950.4000000000001</v>
      </c>
      <c r="F44" s="101">
        <f t="shared" si="18"/>
        <v>-166919</v>
      </c>
      <c r="G44" s="98">
        <f t="shared" si="18"/>
        <v>-85.03899999999999</v>
      </c>
      <c r="H44" s="99">
        <f t="shared" si="18"/>
        <v>-17487</v>
      </c>
      <c r="I44" s="100">
        <f t="shared" si="18"/>
        <v>298</v>
      </c>
      <c r="J44" s="101">
        <f t="shared" si="18"/>
        <v>745432</v>
      </c>
      <c r="K44" s="98">
        <f t="shared" si="18"/>
        <v>-581.3</v>
      </c>
      <c r="L44" s="99">
        <f t="shared" si="18"/>
        <v>-1156405</v>
      </c>
      <c r="M44" s="100">
        <f t="shared" si="18"/>
        <v>-2405.9039999999995</v>
      </c>
      <c r="N44" s="101">
        <f t="shared" si="18"/>
        <v>-702207.25</v>
      </c>
      <c r="O44" s="98">
        <f t="shared" si="18"/>
        <v>6</v>
      </c>
      <c r="P44" s="99">
        <f t="shared" si="18"/>
        <v>21953</v>
      </c>
      <c r="Q44" s="100">
        <f t="shared" si="18"/>
        <v>-2830.2000000000007</v>
      </c>
      <c r="R44" s="101">
        <f t="shared" si="18"/>
        <v>-508612.5</v>
      </c>
      <c r="S44" s="98">
        <f t="shared" si="18"/>
        <v>8720</v>
      </c>
      <c r="T44" s="99">
        <f t="shared" si="18"/>
        <v>1360182</v>
      </c>
      <c r="U44" s="100">
        <f t="shared" si="18"/>
        <v>-2064</v>
      </c>
      <c r="V44" s="101">
        <f t="shared" si="18"/>
        <v>-859980.5</v>
      </c>
      <c r="W44" s="98">
        <f t="shared" si="18"/>
        <v>-296.2560000000003</v>
      </c>
      <c r="X44" s="99">
        <f t="shared" si="18"/>
        <v>-189848</v>
      </c>
      <c r="Y44" s="98">
        <f t="shared" si="18"/>
        <v>-189.09900000000198</v>
      </c>
      <c r="Z44" s="99">
        <f t="shared" si="18"/>
        <v>-1473892.25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31</v>
      </c>
      <c r="F45" s="101">
        <f t="shared" si="18"/>
        <v>-11645</v>
      </c>
      <c r="G45" s="98">
        <f t="shared" si="18"/>
        <v>201.88799999999992</v>
      </c>
      <c r="H45" s="99">
        <f t="shared" si="18"/>
        <v>92310</v>
      </c>
      <c r="I45" s="100">
        <f t="shared" si="18"/>
        <v>-225</v>
      </c>
      <c r="J45" s="101">
        <f t="shared" si="18"/>
        <v>-429311.39999999944</v>
      </c>
      <c r="K45" s="98">
        <f t="shared" si="18"/>
        <v>997</v>
      </c>
      <c r="L45" s="99">
        <f t="shared" si="18"/>
        <v>2394407</v>
      </c>
      <c r="M45" s="100">
        <f t="shared" si="18"/>
        <v>3072.8920000000016</v>
      </c>
      <c r="N45" s="101">
        <f t="shared" si="18"/>
        <v>563623</v>
      </c>
      <c r="O45" s="98">
        <f t="shared" si="18"/>
        <v>315</v>
      </c>
      <c r="P45" s="99">
        <f t="shared" si="18"/>
        <v>122377</v>
      </c>
      <c r="Q45" s="100">
        <f t="shared" si="18"/>
        <v>1885</v>
      </c>
      <c r="R45" s="101">
        <f t="shared" si="18"/>
        <v>244006.20000000112</v>
      </c>
      <c r="S45" s="98">
        <f t="shared" si="18"/>
        <v>-1159</v>
      </c>
      <c r="T45" s="99">
        <f t="shared" si="18"/>
        <v>-144362</v>
      </c>
      <c r="U45" s="100">
        <f t="shared" si="18"/>
        <v>-252</v>
      </c>
      <c r="V45" s="101">
        <f t="shared" si="18"/>
        <v>-240318</v>
      </c>
      <c r="W45" s="98">
        <f t="shared" si="18"/>
        <v>-585.880000000001</v>
      </c>
      <c r="X45" s="99">
        <f t="shared" si="18"/>
        <v>-136040</v>
      </c>
      <c r="Y45" s="98">
        <f t="shared" si="18"/>
        <v>4280.899999999994</v>
      </c>
      <c r="Z45" s="99">
        <f t="shared" si="18"/>
        <v>2455046.8000000007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-30.66265137156614</v>
      </c>
      <c r="F46" s="123"/>
      <c r="G46" s="122">
        <f>G23-G42</f>
        <v>2.8283181116015896</v>
      </c>
      <c r="H46" s="123"/>
      <c r="I46" s="122">
        <f>I23-I42</f>
        <v>8.347076580172825</v>
      </c>
      <c r="J46" s="123"/>
      <c r="K46" s="122">
        <f>K23-K42</f>
        <v>-5.785396888665215</v>
      </c>
      <c r="L46" s="123"/>
      <c r="M46" s="122">
        <f>M23-M42</f>
        <v>3.097607207987693</v>
      </c>
      <c r="N46" s="123"/>
      <c r="O46" s="122">
        <f t="shared" si="18"/>
        <v>1.177830485932148</v>
      </c>
      <c r="P46" s="123"/>
      <c r="Q46" s="122">
        <f t="shared" si="18"/>
        <v>-4.00732299995132</v>
      </c>
      <c r="R46" s="123"/>
      <c r="S46" s="122">
        <f t="shared" si="18"/>
        <v>27.319250192569314</v>
      </c>
      <c r="T46" s="123"/>
      <c r="U46" s="122">
        <f t="shared" si="18"/>
        <v>-21.631234342006465</v>
      </c>
      <c r="V46" s="123"/>
      <c r="W46" s="122">
        <f t="shared" si="18"/>
        <v>-8.631424861415226</v>
      </c>
      <c r="X46" s="123"/>
      <c r="Y46" s="122">
        <f t="shared" si="18"/>
        <v>2.2241311111203714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67.4043629465697</v>
      </c>
      <c r="F47" s="76">
        <f t="shared" si="19"/>
        <v>31.942857934051936</v>
      </c>
      <c r="G47" s="75">
        <f t="shared" si="19"/>
        <v>119.22055979725266</v>
      </c>
      <c r="H47" s="77">
        <f t="shared" si="19"/>
        <v>125.78078943504399</v>
      </c>
      <c r="I47" s="78">
        <f t="shared" si="19"/>
        <v>112.11472602739727</v>
      </c>
      <c r="J47" s="76">
        <f t="shared" si="19"/>
        <v>119.78526119857067</v>
      </c>
      <c r="K47" s="75">
        <f t="shared" si="19"/>
        <v>110.00000000000001</v>
      </c>
      <c r="L47" s="77">
        <f t="shared" si="19"/>
        <v>120.41171999363797</v>
      </c>
      <c r="M47" s="78">
        <f t="shared" si="19"/>
        <v>148.41962090052448</v>
      </c>
      <c r="N47" s="76">
        <f t="shared" si="19"/>
        <v>110.80287490264722</v>
      </c>
      <c r="O47" s="75">
        <f t="shared" si="19"/>
        <v>108.11363636363636</v>
      </c>
      <c r="P47" s="77">
        <f t="shared" si="19"/>
        <v>108.34621247546359</v>
      </c>
      <c r="Q47" s="78">
        <f t="shared" si="19"/>
        <v>95.89290430338546</v>
      </c>
      <c r="R47" s="76">
        <f t="shared" si="19"/>
        <v>94.00327916886462</v>
      </c>
      <c r="S47" s="75">
        <f t="shared" si="19"/>
        <v>112.86132351552914</v>
      </c>
      <c r="T47" s="77">
        <f t="shared" si="19"/>
        <v>114.27481056686784</v>
      </c>
      <c r="U47" s="78">
        <f t="shared" si="19"/>
        <v>74.31401642598901</v>
      </c>
      <c r="V47" s="76">
        <f t="shared" si="19"/>
        <v>71.35947745251578</v>
      </c>
      <c r="W47" s="75">
        <f t="shared" si="19"/>
        <v>83.07260673398109</v>
      </c>
      <c r="X47" s="77">
        <f t="shared" si="19"/>
        <v>73.56978288700878</v>
      </c>
      <c r="Y47" s="75">
        <f t="shared" si="19"/>
        <v>106.51776625999905</v>
      </c>
      <c r="Z47" s="77">
        <f t="shared" si="19"/>
        <v>106.58196651178045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52.130553037171346</v>
      </c>
      <c r="F48" s="70">
        <f t="shared" si="19"/>
        <v>38.37102401742694</v>
      </c>
      <c r="G48" s="67">
        <f t="shared" si="19"/>
        <v>93.80196220056253</v>
      </c>
      <c r="H48" s="68">
        <f t="shared" si="19"/>
        <v>96.49640564518069</v>
      </c>
      <c r="I48" s="69">
        <f t="shared" si="19"/>
        <v>111.70463472113119</v>
      </c>
      <c r="J48" s="70">
        <f t="shared" si="19"/>
        <v>117.65762370945166</v>
      </c>
      <c r="K48" s="67">
        <f t="shared" si="19"/>
        <v>69.13396697286677</v>
      </c>
      <c r="L48" s="68">
        <f t="shared" si="19"/>
        <v>71.84227750284644</v>
      </c>
      <c r="M48" s="69">
        <f t="shared" si="19"/>
        <v>76.51644792709853</v>
      </c>
      <c r="N48" s="70">
        <f t="shared" si="19"/>
        <v>69.63851199546355</v>
      </c>
      <c r="O48" s="67">
        <f t="shared" si="19"/>
        <v>100.13525698827772</v>
      </c>
      <c r="P48" s="68">
        <f t="shared" si="19"/>
        <v>101.46733470845135</v>
      </c>
      <c r="Q48" s="69">
        <f t="shared" si="19"/>
        <v>89.8246219556917</v>
      </c>
      <c r="R48" s="70">
        <f t="shared" si="19"/>
        <v>90.07597429596123</v>
      </c>
      <c r="S48" s="67">
        <f t="shared" si="19"/>
        <v>116.69986211123027</v>
      </c>
      <c r="T48" s="68">
        <f t="shared" si="19"/>
        <v>116.07962225509698</v>
      </c>
      <c r="U48" s="69">
        <f t="shared" si="19"/>
        <v>64.85013623978202</v>
      </c>
      <c r="V48" s="70">
        <f t="shared" si="19"/>
        <v>60.80478265417344</v>
      </c>
      <c r="W48" s="67">
        <f t="shared" si="19"/>
        <v>95.78844534870397</v>
      </c>
      <c r="X48" s="68">
        <f t="shared" si="19"/>
        <v>87.87907421583456</v>
      </c>
      <c r="Y48" s="67">
        <f t="shared" si="19"/>
        <v>99.836142229401</v>
      </c>
      <c r="Z48" s="68">
        <f t="shared" si="19"/>
        <v>95.12792710453405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101.68012573844236</v>
      </c>
      <c r="F49" s="74">
        <f t="shared" si="19"/>
        <v>97.27034059210989</v>
      </c>
      <c r="G49" s="71">
        <f t="shared" si="19"/>
        <v>114.48925047582684</v>
      </c>
      <c r="H49" s="72">
        <f t="shared" si="19"/>
        <v>115.40422961330061</v>
      </c>
      <c r="I49" s="73">
        <f t="shared" si="19"/>
        <v>95.38082529254773</v>
      </c>
      <c r="J49" s="74">
        <f t="shared" si="19"/>
        <v>91.69320719365797</v>
      </c>
      <c r="K49" s="71">
        <f t="shared" si="19"/>
        <v>116.23329045703959</v>
      </c>
      <c r="L49" s="72">
        <f t="shared" si="19"/>
        <v>316.55338888240726</v>
      </c>
      <c r="M49" s="73">
        <f t="shared" si="19"/>
        <v>119.71053424929924</v>
      </c>
      <c r="N49" s="74">
        <f t="shared" si="19"/>
        <v>117.1799013720042</v>
      </c>
      <c r="O49" s="71">
        <f t="shared" si="19"/>
        <v>106.08813297255509</v>
      </c>
      <c r="P49" s="72">
        <f t="shared" si="19"/>
        <v>108.6251505632422</v>
      </c>
      <c r="Q49" s="73">
        <f t="shared" si="19"/>
        <v>103.10346303668507</v>
      </c>
      <c r="R49" s="74">
        <f t="shared" si="19"/>
        <v>102.26021016122802</v>
      </c>
      <c r="S49" s="71">
        <f t="shared" si="19"/>
        <v>96.17794486215539</v>
      </c>
      <c r="T49" s="72">
        <f t="shared" si="19"/>
        <v>94.61689137614529</v>
      </c>
      <c r="U49" s="73">
        <f t="shared" si="19"/>
        <v>94.2806563627698</v>
      </c>
      <c r="V49" s="74">
        <f t="shared" si="19"/>
        <v>81.49441254743482</v>
      </c>
      <c r="W49" s="71">
        <f t="shared" si="19"/>
        <v>92.80539229633708</v>
      </c>
      <c r="X49" s="72">
        <f t="shared" si="19"/>
        <v>93.64747452790915</v>
      </c>
      <c r="Y49" s="71">
        <f t="shared" si="19"/>
        <v>103.08806451774626</v>
      </c>
      <c r="Z49" s="72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F26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69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9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7"/>
      <c r="D6" s="85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80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81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9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80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8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81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9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80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9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8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82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87.122933001148</v>
      </c>
      <c r="F23" s="139"/>
      <c r="G23" s="138">
        <f>(G20+G21)/(G22+G41)*100</f>
        <v>90.05320296705155</v>
      </c>
      <c r="H23" s="139"/>
      <c r="I23" s="138">
        <f>(I20+I21)/(I22+I41)*100</f>
        <v>49.05546623794213</v>
      </c>
      <c r="J23" s="139"/>
      <c r="K23" s="138">
        <f>(K20+K21)/(K22+K41)*100</f>
        <v>32.900544022787685</v>
      </c>
      <c r="L23" s="139"/>
      <c r="M23" s="138">
        <f>(M20+M21)/(M22+M41)*100</f>
        <v>51.64549160481437</v>
      </c>
      <c r="N23" s="139"/>
      <c r="O23" s="138">
        <f>(O20+O21)/(O22+O41)*100</f>
        <v>85.09244992295841</v>
      </c>
      <c r="P23" s="139"/>
      <c r="Q23" s="138">
        <f>(Q20+Q21)/(Q22+Q41)*100</f>
        <v>46.04045794728526</v>
      </c>
      <c r="R23" s="139"/>
      <c r="S23" s="138">
        <f>(S20+S21)/(S22+S41)*100</f>
        <v>175.59725537988948</v>
      </c>
      <c r="T23" s="139"/>
      <c r="U23" s="138">
        <f>(U20+U21)/(U22+U41)*100</f>
        <v>107.65726177127213</v>
      </c>
      <c r="V23" s="139"/>
      <c r="W23" s="138">
        <f>(W20+W21)/(W22+W41)*100</f>
        <v>90.73146561102978</v>
      </c>
      <c r="X23" s="139"/>
      <c r="Y23" s="138">
        <f>(Y20+Y21)/(Y22+Y41)*100</f>
        <v>81.14419473428731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231212.4004119018</v>
      </c>
      <c r="F24" s="141"/>
      <c r="G24" s="134">
        <f>H22/G22*1000</f>
        <v>430074.98399556754</v>
      </c>
      <c r="H24" s="135"/>
      <c r="I24" s="136">
        <f>J22/I22*1000</f>
        <v>1061013.508519811</v>
      </c>
      <c r="J24" s="137"/>
      <c r="K24" s="134">
        <f>L22/K22*1000</f>
        <v>180029.7963104678</v>
      </c>
      <c r="L24" s="135"/>
      <c r="M24" s="136">
        <f>N22/M22*1000</f>
        <v>210435.56487771086</v>
      </c>
      <c r="N24" s="137"/>
      <c r="O24" s="134">
        <f>P22/O22*1000</f>
        <v>274224.77773482795</v>
      </c>
      <c r="P24" s="135"/>
      <c r="Q24" s="136">
        <f>R22/Q22*1000</f>
        <v>177740.8534276391</v>
      </c>
      <c r="R24" s="137"/>
      <c r="S24" s="134">
        <f>T22/S22*1000</f>
        <v>88436.84870069912</v>
      </c>
      <c r="T24" s="135"/>
      <c r="U24" s="136">
        <f>V22/U22*1000</f>
        <v>294733.21077596967</v>
      </c>
      <c r="V24" s="137"/>
      <c r="W24" s="134">
        <f>X22/W22*1000</f>
        <v>262977.5370515297</v>
      </c>
      <c r="X24" s="135"/>
      <c r="Y24" s="136">
        <f>Z22/Y22*1000</f>
        <v>208594.73227077915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1344</v>
      </c>
      <c r="F27" s="103">
        <v>216773</v>
      </c>
      <c r="G27" s="118">
        <v>816</v>
      </c>
      <c r="H27" s="104">
        <v>259960</v>
      </c>
      <c r="I27" s="102">
        <v>3453</v>
      </c>
      <c r="J27" s="103">
        <v>5742920</v>
      </c>
      <c r="K27" s="106">
        <v>1507</v>
      </c>
      <c r="L27" s="104">
        <v>3357938</v>
      </c>
      <c r="M27" s="102">
        <v>10213</v>
      </c>
      <c r="N27" s="103">
        <v>1609633</v>
      </c>
      <c r="O27" s="106">
        <v>5029</v>
      </c>
      <c r="P27" s="104">
        <v>1700687</v>
      </c>
      <c r="Q27" s="102">
        <v>27936</v>
      </c>
      <c r="R27" s="103">
        <v>5577996</v>
      </c>
      <c r="S27" s="106">
        <v>46784</v>
      </c>
      <c r="T27" s="104">
        <v>9606212</v>
      </c>
      <c r="U27" s="102">
        <v>4688</v>
      </c>
      <c r="V27" s="103">
        <v>2184931</v>
      </c>
      <c r="W27" s="102">
        <v>7899</v>
      </c>
      <c r="X27" s="104">
        <v>1628976</v>
      </c>
      <c r="Y27" s="114">
        <v>109669</v>
      </c>
      <c r="Z27" s="115">
        <v>31886026</v>
      </c>
    </row>
    <row r="28" spans="1:26" ht="18.95" customHeight="1">
      <c r="A28" s="22"/>
      <c r="B28" s="132"/>
      <c r="C28" s="7"/>
      <c r="D28" s="57" t="s">
        <v>22</v>
      </c>
      <c r="E28" s="110">
        <v>1353</v>
      </c>
      <c r="F28" s="111">
        <v>136911</v>
      </c>
      <c r="G28" s="108">
        <v>724</v>
      </c>
      <c r="H28" s="109">
        <v>227448</v>
      </c>
      <c r="I28" s="110">
        <v>3323</v>
      </c>
      <c r="J28" s="111">
        <v>5669358</v>
      </c>
      <c r="K28" s="112">
        <v>1558</v>
      </c>
      <c r="L28" s="109">
        <v>3444809</v>
      </c>
      <c r="M28" s="110">
        <v>9557</v>
      </c>
      <c r="N28" s="111">
        <v>1544457</v>
      </c>
      <c r="O28" s="112">
        <v>4987</v>
      </c>
      <c r="P28" s="109">
        <v>1649450</v>
      </c>
      <c r="Q28" s="110">
        <v>28351</v>
      </c>
      <c r="R28" s="111">
        <v>5521443</v>
      </c>
      <c r="S28" s="112">
        <v>45192</v>
      </c>
      <c r="T28" s="109">
        <v>9508815</v>
      </c>
      <c r="U28" s="110">
        <v>5127</v>
      </c>
      <c r="V28" s="111">
        <v>2373529</v>
      </c>
      <c r="W28" s="110">
        <v>7719</v>
      </c>
      <c r="X28" s="109">
        <v>1578144</v>
      </c>
      <c r="Y28" s="113">
        <v>107891</v>
      </c>
      <c r="Z28" s="107">
        <v>31654364</v>
      </c>
    </row>
    <row r="29" spans="1:26" ht="18.95" customHeight="1" thickBot="1">
      <c r="A29" s="22"/>
      <c r="B29" s="132"/>
      <c r="C29" s="7"/>
      <c r="D29" s="57" t="s">
        <v>24</v>
      </c>
      <c r="E29" s="113">
        <v>3616</v>
      </c>
      <c r="F29" s="107">
        <v>828739</v>
      </c>
      <c r="G29" s="119">
        <v>941</v>
      </c>
      <c r="H29" s="117">
        <v>415781</v>
      </c>
      <c r="I29" s="113">
        <v>1991</v>
      </c>
      <c r="J29" s="107">
        <v>1048608</v>
      </c>
      <c r="K29" s="116">
        <v>2418</v>
      </c>
      <c r="L29" s="117">
        <v>2761521</v>
      </c>
      <c r="M29" s="113">
        <v>17588</v>
      </c>
      <c r="N29" s="107">
        <v>3144392</v>
      </c>
      <c r="O29" s="116">
        <v>4671</v>
      </c>
      <c r="P29" s="117">
        <v>1259895</v>
      </c>
      <c r="Q29" s="113">
        <v>58623</v>
      </c>
      <c r="R29" s="107">
        <v>10256570</v>
      </c>
      <c r="S29" s="116">
        <v>32422</v>
      </c>
      <c r="T29" s="117">
        <v>2749220</v>
      </c>
      <c r="U29" s="113">
        <v>3322</v>
      </c>
      <c r="V29" s="107">
        <v>615536</v>
      </c>
      <c r="W29" s="113">
        <v>8786</v>
      </c>
      <c r="X29" s="117">
        <v>1923624</v>
      </c>
      <c r="Y29" s="113">
        <v>134378</v>
      </c>
      <c r="Z29" s="107">
        <v>25003886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237.5</v>
      </c>
      <c r="F31" s="95">
        <f aca="true" t="shared" si="5" ref="F31:Z33">F20-F27</f>
        <v>72121</v>
      </c>
      <c r="G31" s="96">
        <f t="shared" si="5"/>
        <v>432.845</v>
      </c>
      <c r="H31" s="97">
        <f t="shared" si="5"/>
        <v>196341</v>
      </c>
      <c r="I31" s="94">
        <f t="shared" si="5"/>
        <v>-1117</v>
      </c>
      <c r="J31" s="95">
        <f t="shared" si="5"/>
        <v>-1954717.7999999998</v>
      </c>
      <c r="K31" s="96">
        <f t="shared" si="5"/>
        <v>583</v>
      </c>
      <c r="L31" s="97">
        <f t="shared" si="5"/>
        <v>1080904</v>
      </c>
      <c r="M31" s="94">
        <f t="shared" si="5"/>
        <v>-2860.84</v>
      </c>
      <c r="N31" s="95">
        <f t="shared" si="5"/>
        <v>352624.75</v>
      </c>
      <c r="O31" s="96">
        <f t="shared" si="5"/>
        <v>-629</v>
      </c>
      <c r="P31" s="97">
        <f t="shared" si="5"/>
        <v>-186611</v>
      </c>
      <c r="Q31" s="94">
        <f t="shared" si="5"/>
        <v>83.79999999999927</v>
      </c>
      <c r="R31" s="95">
        <f t="shared" si="5"/>
        <v>-407478.5</v>
      </c>
      <c r="S31" s="96">
        <f t="shared" si="5"/>
        <v>6181</v>
      </c>
      <c r="T31" s="97">
        <f t="shared" si="5"/>
        <v>-1139900</v>
      </c>
      <c r="U31" s="94">
        <f t="shared" si="5"/>
        <v>97.10000000000036</v>
      </c>
      <c r="V31" s="95">
        <f t="shared" si="5"/>
        <v>-652132.5</v>
      </c>
      <c r="W31" s="96">
        <f t="shared" si="5"/>
        <v>-493.15800000000036</v>
      </c>
      <c r="X31" s="97">
        <f t="shared" si="5"/>
        <v>57035.5</v>
      </c>
      <c r="Y31" s="94">
        <f t="shared" si="5"/>
        <v>2515.247000000003</v>
      </c>
      <c r="Z31" s="95">
        <f t="shared" si="5"/>
        <v>-2581813.5500000007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632.4000000000001</v>
      </c>
      <c r="F32" s="99">
        <f t="shared" si="6"/>
        <v>133934</v>
      </c>
      <c r="G32" s="100">
        <f t="shared" si="6"/>
        <v>648.031</v>
      </c>
      <c r="H32" s="101">
        <f t="shared" si="6"/>
        <v>271668</v>
      </c>
      <c r="I32" s="98">
        <f t="shared" si="6"/>
        <v>-777</v>
      </c>
      <c r="J32" s="99">
        <f t="shared" si="6"/>
        <v>-1447770.7000000002</v>
      </c>
      <c r="K32" s="100">
        <f t="shared" si="6"/>
        <v>325.29999999999995</v>
      </c>
      <c r="L32" s="101">
        <f t="shared" si="6"/>
        <v>662075</v>
      </c>
      <c r="M32" s="98">
        <f t="shared" si="6"/>
        <v>688.0599999999995</v>
      </c>
      <c r="N32" s="99">
        <f t="shared" si="6"/>
        <v>768365.25</v>
      </c>
      <c r="O32" s="100">
        <f t="shared" si="6"/>
        <v>-551</v>
      </c>
      <c r="P32" s="101">
        <f t="shared" si="6"/>
        <v>-153336</v>
      </c>
      <c r="Q32" s="98">
        <f t="shared" si="6"/>
        <v>-536.7999999999993</v>
      </c>
      <c r="R32" s="99">
        <f t="shared" si="6"/>
        <v>-396380.7000000002</v>
      </c>
      <c r="S32" s="100">
        <f t="shared" si="6"/>
        <v>7024</v>
      </c>
      <c r="T32" s="101">
        <f t="shared" si="6"/>
        <v>-1049773</v>
      </c>
      <c r="U32" s="98">
        <f t="shared" si="5"/>
        <v>745</v>
      </c>
      <c r="V32" s="99">
        <f t="shared" si="5"/>
        <v>-179433.5</v>
      </c>
      <c r="W32" s="100">
        <f t="shared" si="5"/>
        <v>-684.6379999999999</v>
      </c>
      <c r="X32" s="101">
        <f t="shared" si="5"/>
        <v>-11861</v>
      </c>
      <c r="Y32" s="98">
        <f t="shared" si="5"/>
        <v>7513.353000000003</v>
      </c>
      <c r="Z32" s="99">
        <f t="shared" si="5"/>
        <v>-1402512.6499999985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-1770.9</v>
      </c>
      <c r="F33" s="99">
        <f t="shared" si="5"/>
        <v>-402129</v>
      </c>
      <c r="G33" s="100">
        <f t="shared" si="5"/>
        <v>452.36400000000003</v>
      </c>
      <c r="H33" s="101">
        <f t="shared" si="5"/>
        <v>183470</v>
      </c>
      <c r="I33" s="98">
        <f t="shared" si="5"/>
        <v>2880</v>
      </c>
      <c r="J33" s="99">
        <f t="shared" si="5"/>
        <v>4119588.8</v>
      </c>
      <c r="K33" s="100">
        <f t="shared" si="5"/>
        <v>3723.7</v>
      </c>
      <c r="L33" s="101">
        <f t="shared" si="5"/>
        <v>-1655832</v>
      </c>
      <c r="M33" s="98">
        <f t="shared" si="5"/>
        <v>-1997.8999999999996</v>
      </c>
      <c r="N33" s="99">
        <f t="shared" si="5"/>
        <v>136319.5</v>
      </c>
      <c r="O33" s="100">
        <f t="shared" si="5"/>
        <v>503</v>
      </c>
      <c r="P33" s="101">
        <f t="shared" si="5"/>
        <v>158944</v>
      </c>
      <c r="Q33" s="98">
        <f t="shared" si="5"/>
        <v>2115.600000000006</v>
      </c>
      <c r="R33" s="99">
        <f t="shared" si="5"/>
        <v>539160.5999999996</v>
      </c>
      <c r="S33" s="100">
        <f t="shared" si="5"/>
        <v>-2098</v>
      </c>
      <c r="T33" s="101">
        <f t="shared" si="5"/>
        <v>-67461</v>
      </c>
      <c r="U33" s="98">
        <f t="shared" si="5"/>
        <v>1084.1000000000004</v>
      </c>
      <c r="V33" s="99">
        <f t="shared" si="5"/>
        <v>683088</v>
      </c>
      <c r="W33" s="100">
        <f t="shared" si="5"/>
        <v>-642.6789999999992</v>
      </c>
      <c r="X33" s="101">
        <f t="shared" si="5"/>
        <v>217886.5</v>
      </c>
      <c r="Y33" s="98">
        <f t="shared" si="5"/>
        <v>4249.2850000000035</v>
      </c>
      <c r="Z33" s="99">
        <f t="shared" si="5"/>
        <v>3913035.3999999985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28.722933001148</v>
      </c>
      <c r="F34" s="123"/>
      <c r="G34" s="161">
        <f aca="true" t="shared" si="7" ref="G34">+G23-G30</f>
        <v>9.75320296705155</v>
      </c>
      <c r="H34" s="162"/>
      <c r="I34" s="124">
        <f aca="true" t="shared" si="8" ref="I34">+I23-I30</f>
        <v>-108.44453376205787</v>
      </c>
      <c r="J34" s="123"/>
      <c r="K34" s="161">
        <f aca="true" t="shared" si="9" ref="K34">+K23-K30</f>
        <v>-36.599455977212315</v>
      </c>
      <c r="L34" s="162"/>
      <c r="M34" s="124">
        <f aca="true" t="shared" si="10" ref="M34">+M23-M30</f>
        <v>5.245491604814369</v>
      </c>
      <c r="N34" s="123"/>
      <c r="O34" s="161">
        <f aca="true" t="shared" si="11" ref="O34">+O23-O30</f>
        <v>-25.70755007704159</v>
      </c>
      <c r="P34" s="162"/>
      <c r="Q34" s="124">
        <f aca="true" t="shared" si="12" ref="Q34">+Q23-Q30</f>
        <v>-6.259542052714735</v>
      </c>
      <c r="R34" s="123"/>
      <c r="S34" s="161">
        <f aca="true" t="shared" si="13" ref="S34">+S23-S30</f>
        <v>25.19725537988947</v>
      </c>
      <c r="T34" s="162"/>
      <c r="U34" s="124">
        <f aca="true" t="shared" si="14" ref="U34">+U23-U30</f>
        <v>46.95726177127213</v>
      </c>
      <c r="V34" s="123"/>
      <c r="W34" s="161">
        <f aca="true" t="shared" si="15" ref="W34">+W23-W30</f>
        <v>6.931465611029779</v>
      </c>
      <c r="X34" s="162"/>
      <c r="Y34" s="124">
        <f aca="true" t="shared" si="16" ref="Y34">+Y23-Y30</f>
        <v>-0.35580526571268933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117.67113095238095</v>
      </c>
      <c r="F35" s="64">
        <f t="shared" si="17"/>
        <v>133.2702873512845</v>
      </c>
      <c r="G35" s="65">
        <f t="shared" si="17"/>
        <v>153.04473039215688</v>
      </c>
      <c r="H35" s="66">
        <f t="shared" si="17"/>
        <v>175.5273888290506</v>
      </c>
      <c r="I35" s="63">
        <f t="shared" si="17"/>
        <v>67.65131769475818</v>
      </c>
      <c r="J35" s="64">
        <f t="shared" si="17"/>
        <v>65.96299791743573</v>
      </c>
      <c r="K35" s="65">
        <f t="shared" si="17"/>
        <v>138.68613138686132</v>
      </c>
      <c r="L35" s="66">
        <f t="shared" si="17"/>
        <v>132.18951630435106</v>
      </c>
      <c r="M35" s="63">
        <f t="shared" si="17"/>
        <v>71.98825026926467</v>
      </c>
      <c r="N35" s="64">
        <f t="shared" si="17"/>
        <v>121.90715212722402</v>
      </c>
      <c r="O35" s="65">
        <f t="shared" si="17"/>
        <v>87.49254324915489</v>
      </c>
      <c r="P35" s="66">
        <f t="shared" si="17"/>
        <v>89.0273166079355</v>
      </c>
      <c r="Q35" s="63">
        <f t="shared" si="17"/>
        <v>100.29997136311567</v>
      </c>
      <c r="R35" s="64">
        <f t="shared" si="17"/>
        <v>92.69489436708093</v>
      </c>
      <c r="S35" s="65">
        <f t="shared" si="17"/>
        <v>113.21178180574556</v>
      </c>
      <c r="T35" s="66">
        <f t="shared" si="17"/>
        <v>88.13372013859365</v>
      </c>
      <c r="U35" s="63">
        <f t="shared" si="17"/>
        <v>102.0712457337884</v>
      </c>
      <c r="V35" s="64">
        <f t="shared" si="17"/>
        <v>70.15317646186539</v>
      </c>
      <c r="W35" s="65">
        <f t="shared" si="17"/>
        <v>93.7567033801747</v>
      </c>
      <c r="X35" s="66">
        <f t="shared" si="17"/>
        <v>103.5013100254393</v>
      </c>
      <c r="Y35" s="63">
        <f t="shared" si="17"/>
        <v>102.29348950022342</v>
      </c>
      <c r="Z35" s="64">
        <f t="shared" si="17"/>
        <v>91.90299364994559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146.74057649667407</v>
      </c>
      <c r="F36" s="68">
        <f t="shared" si="17"/>
        <v>197.82559472942276</v>
      </c>
      <c r="G36" s="69">
        <f t="shared" si="17"/>
        <v>189.50704419889502</v>
      </c>
      <c r="H36" s="70">
        <f t="shared" si="17"/>
        <v>219.44180647884352</v>
      </c>
      <c r="I36" s="67">
        <f t="shared" si="17"/>
        <v>76.61751429431237</v>
      </c>
      <c r="J36" s="68">
        <f t="shared" si="17"/>
        <v>74.46323375592087</v>
      </c>
      <c r="K36" s="69">
        <f t="shared" si="17"/>
        <v>120.8793324775353</v>
      </c>
      <c r="L36" s="70">
        <f t="shared" si="17"/>
        <v>119.2194980911859</v>
      </c>
      <c r="M36" s="67">
        <f t="shared" si="17"/>
        <v>107.19953960447839</v>
      </c>
      <c r="N36" s="68">
        <f t="shared" si="17"/>
        <v>149.74986354427477</v>
      </c>
      <c r="O36" s="69">
        <f t="shared" si="17"/>
        <v>88.95127331060758</v>
      </c>
      <c r="P36" s="70">
        <f t="shared" si="17"/>
        <v>90.70381036102944</v>
      </c>
      <c r="Q36" s="67">
        <f t="shared" si="17"/>
        <v>98.10659236005786</v>
      </c>
      <c r="R36" s="68">
        <f t="shared" si="17"/>
        <v>92.82106688414603</v>
      </c>
      <c r="S36" s="69">
        <f t="shared" si="17"/>
        <v>115.54257390688618</v>
      </c>
      <c r="T36" s="70">
        <f t="shared" si="17"/>
        <v>88.96000185091413</v>
      </c>
      <c r="U36" s="67">
        <f t="shared" si="17"/>
        <v>114.53091476496976</v>
      </c>
      <c r="V36" s="68">
        <f t="shared" si="17"/>
        <v>92.44022297599903</v>
      </c>
      <c r="W36" s="69">
        <f t="shared" si="17"/>
        <v>91.13048322321544</v>
      </c>
      <c r="X36" s="70">
        <f t="shared" si="17"/>
        <v>99.24842092990247</v>
      </c>
      <c r="Y36" s="67">
        <f t="shared" si="17"/>
        <v>106.96383664995226</v>
      </c>
      <c r="Z36" s="68">
        <f t="shared" si="17"/>
        <v>95.56929133057294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51.02599557522124</v>
      </c>
      <c r="F37" s="72">
        <f t="shared" si="17"/>
        <v>51.477003013011334</v>
      </c>
      <c r="G37" s="73">
        <f t="shared" si="17"/>
        <v>148.07268862911795</v>
      </c>
      <c r="H37" s="74">
        <f t="shared" si="17"/>
        <v>144.12659549137646</v>
      </c>
      <c r="I37" s="71">
        <f t="shared" si="17"/>
        <v>244.65092918131592</v>
      </c>
      <c r="J37" s="72">
        <f t="shared" si="17"/>
        <v>492.8626140559675</v>
      </c>
      <c r="K37" s="73">
        <f t="shared" si="17"/>
        <v>253.9991728701406</v>
      </c>
      <c r="L37" s="74">
        <f t="shared" si="17"/>
        <v>40.03913060954452</v>
      </c>
      <c r="M37" s="71">
        <f t="shared" si="17"/>
        <v>88.64055037525586</v>
      </c>
      <c r="N37" s="72">
        <f t="shared" si="17"/>
        <v>104.33532142302869</v>
      </c>
      <c r="O37" s="73">
        <f t="shared" si="17"/>
        <v>110.76857204024834</v>
      </c>
      <c r="P37" s="74">
        <f t="shared" si="17"/>
        <v>112.6156544791431</v>
      </c>
      <c r="Q37" s="71">
        <f t="shared" si="17"/>
        <v>103.60882247582009</v>
      </c>
      <c r="R37" s="72">
        <f t="shared" si="17"/>
        <v>105.25673397636832</v>
      </c>
      <c r="S37" s="73">
        <f t="shared" si="17"/>
        <v>93.52908518906915</v>
      </c>
      <c r="T37" s="74">
        <f t="shared" si="17"/>
        <v>97.54617673376448</v>
      </c>
      <c r="U37" s="71">
        <f t="shared" si="17"/>
        <v>132.633955448525</v>
      </c>
      <c r="V37" s="72">
        <f t="shared" si="17"/>
        <v>210.97450027293286</v>
      </c>
      <c r="W37" s="73">
        <f t="shared" si="17"/>
        <v>92.68519235146826</v>
      </c>
      <c r="X37" s="74">
        <f t="shared" si="17"/>
        <v>111.32687573039222</v>
      </c>
      <c r="Y37" s="71">
        <f t="shared" si="17"/>
        <v>103.16218800696544</v>
      </c>
      <c r="Z37" s="72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v>822</v>
      </c>
      <c r="F39" s="14">
        <v>74866</v>
      </c>
      <c r="G39" s="13">
        <v>1348</v>
      </c>
      <c r="H39" s="14">
        <v>498696</v>
      </c>
      <c r="I39" s="13">
        <v>2816</v>
      </c>
      <c r="J39" s="14">
        <v>4639230</v>
      </c>
      <c r="K39" s="13">
        <v>1765</v>
      </c>
      <c r="L39" s="14">
        <v>3821208</v>
      </c>
      <c r="M39" s="13">
        <v>12346</v>
      </c>
      <c r="N39" s="14">
        <v>3009437</v>
      </c>
      <c r="O39" s="13">
        <v>4350</v>
      </c>
      <c r="P39" s="14">
        <v>1439242</v>
      </c>
      <c r="Q39" s="13">
        <v>26830</v>
      </c>
      <c r="R39" s="14">
        <v>5115434</v>
      </c>
      <c r="S39" s="25">
        <v>48073</v>
      </c>
      <c r="T39" s="26">
        <v>7969145</v>
      </c>
      <c r="U39" s="13">
        <v>4481</v>
      </c>
      <c r="V39" s="14">
        <v>1563340</v>
      </c>
      <c r="W39" s="13">
        <v>5807</v>
      </c>
      <c r="X39" s="14">
        <v>1158934</v>
      </c>
      <c r="Y39" s="55">
        <v>108638</v>
      </c>
      <c r="Z39" s="56">
        <v>29289532</v>
      </c>
    </row>
    <row r="40" spans="1:26" ht="18.95" customHeight="1">
      <c r="A40" s="22"/>
      <c r="B40" s="126"/>
      <c r="C40" s="22"/>
      <c r="D40" s="86" t="s">
        <v>22</v>
      </c>
      <c r="E40" s="27">
        <v>916</v>
      </c>
      <c r="F40" s="21">
        <v>78680</v>
      </c>
      <c r="G40" s="27">
        <v>1317</v>
      </c>
      <c r="H40" s="21">
        <v>491367</v>
      </c>
      <c r="I40" s="27">
        <v>2183</v>
      </c>
      <c r="J40" s="21">
        <v>4490212</v>
      </c>
      <c r="K40" s="27">
        <v>1862</v>
      </c>
      <c r="L40" s="21">
        <v>4058515</v>
      </c>
      <c r="M40" s="27">
        <v>11943</v>
      </c>
      <c r="N40" s="21">
        <v>2843682</v>
      </c>
      <c r="O40" s="27">
        <v>4083</v>
      </c>
      <c r="P40" s="21">
        <v>1360514</v>
      </c>
      <c r="Q40" s="27">
        <v>26142</v>
      </c>
      <c r="R40" s="21">
        <v>5070634</v>
      </c>
      <c r="S40" s="25">
        <v>45905</v>
      </c>
      <c r="T40" s="26">
        <v>7506150</v>
      </c>
      <c r="U40" s="27">
        <v>5304</v>
      </c>
      <c r="V40" s="21">
        <v>1773717</v>
      </c>
      <c r="W40" s="27">
        <v>6152</v>
      </c>
      <c r="X40" s="21">
        <v>1244113</v>
      </c>
      <c r="Y40" s="58">
        <v>105807</v>
      </c>
      <c r="Z40" s="59">
        <v>28917584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v>2249</v>
      </c>
      <c r="F41" s="21">
        <v>408561</v>
      </c>
      <c r="G41" s="27">
        <v>1517</v>
      </c>
      <c r="H41" s="21">
        <v>642066</v>
      </c>
      <c r="I41" s="27">
        <v>5081</v>
      </c>
      <c r="J41" s="21">
        <v>5601582</v>
      </c>
      <c r="K41" s="27">
        <v>5935</v>
      </c>
      <c r="L41" s="21">
        <v>773731</v>
      </c>
      <c r="M41" s="27">
        <v>18483</v>
      </c>
      <c r="N41" s="21">
        <v>3631276</v>
      </c>
      <c r="O41" s="27">
        <v>5210</v>
      </c>
      <c r="P41" s="21">
        <v>1400877</v>
      </c>
      <c r="Q41" s="27">
        <v>60533</v>
      </c>
      <c r="R41" s="21">
        <v>10750275</v>
      </c>
      <c r="S41" s="25">
        <v>29575</v>
      </c>
      <c r="T41" s="26">
        <v>2674489</v>
      </c>
      <c r="U41" s="27">
        <v>5493</v>
      </c>
      <c r="V41" s="21">
        <v>1959921</v>
      </c>
      <c r="W41" s="27">
        <v>7772</v>
      </c>
      <c r="X41" s="21">
        <v>2021782</v>
      </c>
      <c r="Y41" s="58">
        <v>141847</v>
      </c>
      <c r="Z41" s="59">
        <v>29864560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+(E39+E40)/(E41+'(令和4年10月)'!E41)*100</f>
        <v>37.84843205574913</v>
      </c>
      <c r="F42" s="123"/>
      <c r="G42" s="122">
        <f>+(G39+G40)/(G41+'(令和4年10月)'!G41)*100</f>
        <v>88.74458874458875</v>
      </c>
      <c r="H42" s="123"/>
      <c r="I42" s="122">
        <f>+(I39+I40)/(I41+'(令和4年10月)'!I41)*100</f>
        <v>52.46090880470143</v>
      </c>
      <c r="J42" s="123"/>
      <c r="K42" s="122">
        <f>+(K39+K40)/(K41+'(令和4年10月)'!K41)*100</f>
        <v>30.308347956881427</v>
      </c>
      <c r="L42" s="123"/>
      <c r="M42" s="122">
        <f>+(M39+M40)/(M41+'(令和4年10月)'!M41)*100</f>
        <v>66.43068989019477</v>
      </c>
      <c r="N42" s="123"/>
      <c r="O42" s="122">
        <f>+(O39+O40)/(O41+'(令和4年10月)'!O41)*100</f>
        <v>83.05919432679995</v>
      </c>
      <c r="P42" s="123"/>
      <c r="Q42" s="122">
        <f>+(Q39+Q40)/(Q41+'(令和4年10月)'!Q41)*100</f>
        <v>44.004718470152355</v>
      </c>
      <c r="R42" s="123"/>
      <c r="S42" s="122">
        <f>+(S39+S40)/(S41+'(令和4年10月)'!S41)*100</f>
        <v>164.92576603137834</v>
      </c>
      <c r="T42" s="123"/>
      <c r="U42" s="122">
        <f>+(U39+U40)/(U41+'(令和4年10月)'!U41)*100</f>
        <v>82.86053010415785</v>
      </c>
      <c r="V42" s="123"/>
      <c r="W42" s="122">
        <f>+(W39+W40)/(W41+'(令和4年10月)'!W41)*100</f>
        <v>75.26509721621095</v>
      </c>
      <c r="X42" s="123"/>
      <c r="Y42" s="122">
        <f>+(Y39+Y40)/(Y41+'(令和4年10月)'!Y41)*100</f>
        <v>76.35187511386067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759.5</v>
      </c>
      <c r="F43" s="97">
        <f t="shared" si="18"/>
        <v>214028</v>
      </c>
      <c r="G43" s="94">
        <f t="shared" si="18"/>
        <v>-99.15499999999997</v>
      </c>
      <c r="H43" s="95">
        <f t="shared" si="18"/>
        <v>-42395</v>
      </c>
      <c r="I43" s="96">
        <f t="shared" si="18"/>
        <v>-480</v>
      </c>
      <c r="J43" s="97">
        <f t="shared" si="18"/>
        <v>-851027.7999999998</v>
      </c>
      <c r="K43" s="94">
        <f t="shared" si="18"/>
        <v>325</v>
      </c>
      <c r="L43" s="95">
        <f t="shared" si="18"/>
        <v>617634</v>
      </c>
      <c r="M43" s="96">
        <f t="shared" si="18"/>
        <v>-4993.84</v>
      </c>
      <c r="N43" s="97">
        <f t="shared" si="18"/>
        <v>-1047179.25</v>
      </c>
      <c r="O43" s="94">
        <f t="shared" si="18"/>
        <v>50</v>
      </c>
      <c r="P43" s="95">
        <f t="shared" si="18"/>
        <v>74834</v>
      </c>
      <c r="Q43" s="96">
        <f t="shared" si="18"/>
        <v>1189.7999999999993</v>
      </c>
      <c r="R43" s="97">
        <f t="shared" si="18"/>
        <v>55083.5</v>
      </c>
      <c r="S43" s="94">
        <f t="shared" si="18"/>
        <v>4892</v>
      </c>
      <c r="T43" s="95">
        <f t="shared" si="18"/>
        <v>497167</v>
      </c>
      <c r="U43" s="96">
        <f t="shared" si="18"/>
        <v>304.10000000000036</v>
      </c>
      <c r="V43" s="97">
        <f t="shared" si="18"/>
        <v>-30541.5</v>
      </c>
      <c r="W43" s="94">
        <f t="shared" si="18"/>
        <v>1598.8419999999996</v>
      </c>
      <c r="X43" s="95">
        <f t="shared" si="18"/>
        <v>527077.5</v>
      </c>
      <c r="Y43" s="94">
        <f t="shared" si="18"/>
        <v>3546.247000000003</v>
      </c>
      <c r="Z43" s="95">
        <f t="shared" si="18"/>
        <v>14680.449999999255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1069.4</v>
      </c>
      <c r="F44" s="101">
        <f t="shared" si="18"/>
        <v>192165</v>
      </c>
      <c r="G44" s="98">
        <f t="shared" si="18"/>
        <v>55.03099999999995</v>
      </c>
      <c r="H44" s="99">
        <f t="shared" si="18"/>
        <v>7749</v>
      </c>
      <c r="I44" s="100">
        <f t="shared" si="18"/>
        <v>363</v>
      </c>
      <c r="J44" s="101">
        <f t="shared" si="18"/>
        <v>-268624.7000000002</v>
      </c>
      <c r="K44" s="98">
        <f t="shared" si="18"/>
        <v>21.299999999999955</v>
      </c>
      <c r="L44" s="99">
        <f t="shared" si="18"/>
        <v>48369</v>
      </c>
      <c r="M44" s="100">
        <f t="shared" si="18"/>
        <v>-1697.9400000000005</v>
      </c>
      <c r="N44" s="101">
        <f t="shared" si="18"/>
        <v>-530859.75</v>
      </c>
      <c r="O44" s="98">
        <f t="shared" si="18"/>
        <v>353</v>
      </c>
      <c r="P44" s="99">
        <f t="shared" si="18"/>
        <v>135600</v>
      </c>
      <c r="Q44" s="100">
        <f t="shared" si="18"/>
        <v>1672.2000000000007</v>
      </c>
      <c r="R44" s="101">
        <f t="shared" si="18"/>
        <v>54428.299999999814</v>
      </c>
      <c r="S44" s="98">
        <f t="shared" si="18"/>
        <v>6311</v>
      </c>
      <c r="T44" s="99">
        <f t="shared" si="18"/>
        <v>952892</v>
      </c>
      <c r="U44" s="100">
        <f t="shared" si="18"/>
        <v>568</v>
      </c>
      <c r="V44" s="101">
        <f t="shared" si="18"/>
        <v>420378.5</v>
      </c>
      <c r="W44" s="98">
        <f t="shared" si="18"/>
        <v>882.3620000000001</v>
      </c>
      <c r="X44" s="99">
        <f t="shared" si="18"/>
        <v>322170</v>
      </c>
      <c r="Y44" s="98">
        <f t="shared" si="18"/>
        <v>9597.353000000003</v>
      </c>
      <c r="Z44" s="99">
        <f t="shared" si="18"/>
        <v>1334267.3500000015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-403.9000000000001</v>
      </c>
      <c r="F45" s="101">
        <f t="shared" si="18"/>
        <v>18049</v>
      </c>
      <c r="G45" s="98">
        <f t="shared" si="18"/>
        <v>-123.63599999999997</v>
      </c>
      <c r="H45" s="99">
        <f t="shared" si="18"/>
        <v>-42815</v>
      </c>
      <c r="I45" s="100">
        <f t="shared" si="18"/>
        <v>-210</v>
      </c>
      <c r="J45" s="101">
        <f t="shared" si="18"/>
        <v>-433385.2000000002</v>
      </c>
      <c r="K45" s="98">
        <f t="shared" si="18"/>
        <v>206.69999999999982</v>
      </c>
      <c r="L45" s="99">
        <f t="shared" si="18"/>
        <v>331958</v>
      </c>
      <c r="M45" s="100">
        <f t="shared" si="18"/>
        <v>-2892.8999999999996</v>
      </c>
      <c r="N45" s="101">
        <f t="shared" si="18"/>
        <v>-350564.5</v>
      </c>
      <c r="O45" s="98">
        <f t="shared" si="18"/>
        <v>-36</v>
      </c>
      <c r="P45" s="99">
        <f t="shared" si="18"/>
        <v>17962</v>
      </c>
      <c r="Q45" s="100">
        <f t="shared" si="18"/>
        <v>205.60000000000582</v>
      </c>
      <c r="R45" s="101">
        <f t="shared" si="18"/>
        <v>45455.59999999963</v>
      </c>
      <c r="S45" s="98">
        <f t="shared" si="18"/>
        <v>749</v>
      </c>
      <c r="T45" s="99">
        <f t="shared" si="18"/>
        <v>7270</v>
      </c>
      <c r="U45" s="100">
        <f t="shared" si="18"/>
        <v>-1086.8999999999996</v>
      </c>
      <c r="V45" s="101">
        <f t="shared" si="18"/>
        <v>-661297</v>
      </c>
      <c r="W45" s="98">
        <f t="shared" si="18"/>
        <v>371.3210000000008</v>
      </c>
      <c r="X45" s="99">
        <f t="shared" si="18"/>
        <v>119728.5</v>
      </c>
      <c r="Y45" s="98">
        <f t="shared" si="18"/>
        <v>-3219.7149999999965</v>
      </c>
      <c r="Z45" s="99">
        <f t="shared" si="18"/>
        <v>-947638.6000000015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49.27450094539887</v>
      </c>
      <c r="F46" s="123"/>
      <c r="G46" s="122">
        <f>G23-G42</f>
        <v>1.3086142224627935</v>
      </c>
      <c r="H46" s="123"/>
      <c r="I46" s="122">
        <f>I23-I42</f>
        <v>-3.405442566759305</v>
      </c>
      <c r="J46" s="123"/>
      <c r="K46" s="122">
        <f>K23-K42</f>
        <v>2.5921960659062577</v>
      </c>
      <c r="L46" s="123"/>
      <c r="M46" s="122">
        <f>M23-M42</f>
        <v>-14.785198285380403</v>
      </c>
      <c r="N46" s="123"/>
      <c r="O46" s="122">
        <f t="shared" si="18"/>
        <v>2.0332555961584546</v>
      </c>
      <c r="P46" s="123"/>
      <c r="Q46" s="122">
        <f t="shared" si="18"/>
        <v>2.035739477132907</v>
      </c>
      <c r="R46" s="123"/>
      <c r="S46" s="122">
        <f t="shared" si="18"/>
        <v>10.67148934851113</v>
      </c>
      <c r="T46" s="123"/>
      <c r="U46" s="122">
        <f t="shared" si="18"/>
        <v>24.796731667114287</v>
      </c>
      <c r="V46" s="123"/>
      <c r="W46" s="122">
        <f t="shared" si="18"/>
        <v>15.46636839481883</v>
      </c>
      <c r="X46" s="123"/>
      <c r="Y46" s="122">
        <f t="shared" si="18"/>
        <v>4.792319620426639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192.39659367396592</v>
      </c>
      <c r="F47" s="76">
        <f t="shared" si="19"/>
        <v>385.8814415088291</v>
      </c>
      <c r="G47" s="75">
        <f t="shared" si="19"/>
        <v>92.6442878338279</v>
      </c>
      <c r="H47" s="77">
        <f t="shared" si="19"/>
        <v>91.49882894589089</v>
      </c>
      <c r="I47" s="78">
        <f t="shared" si="19"/>
        <v>82.95454545454545</v>
      </c>
      <c r="J47" s="76">
        <f t="shared" si="19"/>
        <v>81.6558394388724</v>
      </c>
      <c r="K47" s="75">
        <f t="shared" si="19"/>
        <v>118.41359773371106</v>
      </c>
      <c r="L47" s="77">
        <f t="shared" si="19"/>
        <v>116.16331798740084</v>
      </c>
      <c r="M47" s="78">
        <f t="shared" si="19"/>
        <v>59.55094767536045</v>
      </c>
      <c r="N47" s="76">
        <f t="shared" si="19"/>
        <v>65.20348324287897</v>
      </c>
      <c r="O47" s="75">
        <f t="shared" si="19"/>
        <v>101.14942528735634</v>
      </c>
      <c r="P47" s="77">
        <f t="shared" si="19"/>
        <v>105.19954253697432</v>
      </c>
      <c r="Q47" s="78">
        <f t="shared" si="19"/>
        <v>104.43458814759596</v>
      </c>
      <c r="R47" s="76">
        <f t="shared" si="19"/>
        <v>101.07680990508332</v>
      </c>
      <c r="S47" s="75">
        <f t="shared" si="19"/>
        <v>110.17619037713477</v>
      </c>
      <c r="T47" s="77">
        <f t="shared" si="19"/>
        <v>106.23864919009505</v>
      </c>
      <c r="U47" s="78">
        <f t="shared" si="19"/>
        <v>106.78643160008927</v>
      </c>
      <c r="V47" s="76">
        <f t="shared" si="19"/>
        <v>98.04639425844665</v>
      </c>
      <c r="W47" s="75">
        <f t="shared" si="19"/>
        <v>127.53301188221111</v>
      </c>
      <c r="X47" s="77">
        <f t="shared" si="19"/>
        <v>145.47950961832166</v>
      </c>
      <c r="Y47" s="75">
        <f t="shared" si="19"/>
        <v>103.26427861337655</v>
      </c>
      <c r="Z47" s="77">
        <f t="shared" si="19"/>
        <v>100.05012183192275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216.74672489082968</v>
      </c>
      <c r="F48" s="70">
        <f t="shared" si="19"/>
        <v>344.23614641586175</v>
      </c>
      <c r="G48" s="67">
        <f t="shared" si="19"/>
        <v>104.17851176917236</v>
      </c>
      <c r="H48" s="68">
        <f t="shared" si="19"/>
        <v>101.5770289824103</v>
      </c>
      <c r="I48" s="69">
        <f t="shared" si="19"/>
        <v>116.62849289967934</v>
      </c>
      <c r="J48" s="70">
        <f t="shared" si="19"/>
        <v>94.01754972816427</v>
      </c>
      <c r="K48" s="67">
        <f t="shared" si="19"/>
        <v>101.14393125671322</v>
      </c>
      <c r="L48" s="68">
        <f t="shared" si="19"/>
        <v>101.19179059335744</v>
      </c>
      <c r="M48" s="69">
        <f t="shared" si="19"/>
        <v>85.78296910324039</v>
      </c>
      <c r="N48" s="70">
        <f t="shared" si="19"/>
        <v>81.33195800374303</v>
      </c>
      <c r="O48" s="67">
        <f t="shared" si="19"/>
        <v>108.64560372275287</v>
      </c>
      <c r="P48" s="68">
        <f t="shared" si="19"/>
        <v>109.96682136310247</v>
      </c>
      <c r="Q48" s="69">
        <f t="shared" si="19"/>
        <v>106.39660316731695</v>
      </c>
      <c r="R48" s="70">
        <f t="shared" si="19"/>
        <v>101.07340226094014</v>
      </c>
      <c r="S48" s="67">
        <f t="shared" si="19"/>
        <v>113.74795773880841</v>
      </c>
      <c r="T48" s="68">
        <f t="shared" si="19"/>
        <v>112.6948169167949</v>
      </c>
      <c r="U48" s="69">
        <f t="shared" si="19"/>
        <v>110.70889894419307</v>
      </c>
      <c r="V48" s="70">
        <f t="shared" si="19"/>
        <v>123.70042684374114</v>
      </c>
      <c r="W48" s="67">
        <f t="shared" si="19"/>
        <v>114.34268530559169</v>
      </c>
      <c r="X48" s="68">
        <f t="shared" si="19"/>
        <v>125.89555771863168</v>
      </c>
      <c r="Y48" s="67">
        <f t="shared" si="19"/>
        <v>109.07062198153241</v>
      </c>
      <c r="Z48" s="68">
        <f t="shared" si="19"/>
        <v>104.61403466485997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82.0409070698088</v>
      </c>
      <c r="F49" s="74">
        <f t="shared" si="19"/>
        <v>104.41770017206733</v>
      </c>
      <c r="G49" s="71">
        <f t="shared" si="19"/>
        <v>91.84996704021094</v>
      </c>
      <c r="H49" s="72">
        <f t="shared" si="19"/>
        <v>93.33168241271147</v>
      </c>
      <c r="I49" s="73">
        <f t="shared" si="19"/>
        <v>95.86695532375516</v>
      </c>
      <c r="J49" s="74">
        <f t="shared" si="19"/>
        <v>92.26316422753429</v>
      </c>
      <c r="K49" s="71">
        <f t="shared" si="19"/>
        <v>103.48272957034541</v>
      </c>
      <c r="L49" s="72">
        <f t="shared" si="19"/>
        <v>142.90354141167924</v>
      </c>
      <c r="M49" s="73">
        <f t="shared" si="19"/>
        <v>84.34832007790943</v>
      </c>
      <c r="N49" s="74">
        <f t="shared" si="19"/>
        <v>90.34596929564154</v>
      </c>
      <c r="O49" s="71">
        <f t="shared" si="19"/>
        <v>99.30902111324377</v>
      </c>
      <c r="P49" s="72">
        <f t="shared" si="19"/>
        <v>101.28219679529325</v>
      </c>
      <c r="Q49" s="73">
        <f t="shared" si="19"/>
        <v>100.33964944740885</v>
      </c>
      <c r="R49" s="74">
        <f t="shared" si="19"/>
        <v>100.42283197406579</v>
      </c>
      <c r="S49" s="71">
        <f t="shared" si="19"/>
        <v>102.53254437869823</v>
      </c>
      <c r="T49" s="72">
        <f t="shared" si="19"/>
        <v>100.2718276276328</v>
      </c>
      <c r="U49" s="73">
        <f t="shared" si="19"/>
        <v>80.21299836155107</v>
      </c>
      <c r="V49" s="74">
        <f t="shared" si="19"/>
        <v>66.25899717386568</v>
      </c>
      <c r="W49" s="71">
        <f t="shared" si="19"/>
        <v>104.77767627380341</v>
      </c>
      <c r="X49" s="72">
        <f t="shared" si="19"/>
        <v>105.92192926833852</v>
      </c>
      <c r="Y49" s="71">
        <f t="shared" si="19"/>
        <v>97.7301493863106</v>
      </c>
      <c r="Z49" s="72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F2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42" sqref="AA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68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9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7"/>
      <c r="D6" s="85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80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81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9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80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8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81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9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80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9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82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37.84843205574913</v>
      </c>
      <c r="F23" s="139"/>
      <c r="G23" s="138">
        <f>(G20+G21)/(G22+G41)*100</f>
        <v>88.74376779737223</v>
      </c>
      <c r="H23" s="139"/>
      <c r="I23" s="138">
        <f>(I20+I21)/(I22+I41)*100</f>
        <v>52.46090880470143</v>
      </c>
      <c r="J23" s="139"/>
      <c r="K23" s="138">
        <f>(K20+K21)/(K22+K41)*100</f>
        <v>30.308347956881427</v>
      </c>
      <c r="L23" s="139"/>
      <c r="M23" s="138">
        <f>(M20+M21)/(M22+M41)*100</f>
        <v>66.43195893544606</v>
      </c>
      <c r="N23" s="139"/>
      <c r="O23" s="138">
        <f>(O20+O21)/(O22+O41)*100</f>
        <v>83.05919432679995</v>
      </c>
      <c r="P23" s="139"/>
      <c r="Q23" s="138">
        <f>(Q20+Q21)/(Q22+Q41)*100</f>
        <v>44.004718470152355</v>
      </c>
      <c r="R23" s="139"/>
      <c r="S23" s="138">
        <f>(S20+S21)/(S22+S41)*100</f>
        <v>164.92576603137834</v>
      </c>
      <c r="T23" s="139"/>
      <c r="U23" s="138">
        <f>(U20+U21)/(U22+U41)*100</f>
        <v>82.86053010415785</v>
      </c>
      <c r="V23" s="139"/>
      <c r="W23" s="138">
        <f>(W20+W21)/(W22+W41)*100</f>
        <v>75.26622800712843</v>
      </c>
      <c r="X23" s="139"/>
      <c r="Y23" s="138">
        <f>(Y20+Y21)/(Y22+Y41)*100</f>
        <v>76.35180442644933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181663.40595820363</v>
      </c>
      <c r="F24" s="141"/>
      <c r="G24" s="134">
        <f>H22/G22*1000</f>
        <v>423372.786917675</v>
      </c>
      <c r="H24" s="135"/>
      <c r="I24" s="136">
        <f>J22/I22*1000</f>
        <v>1102456.6030308995</v>
      </c>
      <c r="J24" s="137"/>
      <c r="K24" s="134">
        <f>L22/K22*1000</f>
        <v>130367.48104465038</v>
      </c>
      <c r="L24" s="135"/>
      <c r="M24" s="136">
        <f>N22/M22*1000</f>
        <v>196465.72526105065</v>
      </c>
      <c r="N24" s="137"/>
      <c r="O24" s="134">
        <f>P22/O22*1000</f>
        <v>268882.3416506718</v>
      </c>
      <c r="P24" s="135"/>
      <c r="Q24" s="136">
        <f>R22/Q22*1000</f>
        <v>177593.62661688667</v>
      </c>
      <c r="R24" s="137"/>
      <c r="S24" s="134">
        <f>T22/S22*1000</f>
        <v>90430.73541842774</v>
      </c>
      <c r="T24" s="135"/>
      <c r="U24" s="136">
        <f>V22/U22*1000</f>
        <v>356803.386127799</v>
      </c>
      <c r="V24" s="137"/>
      <c r="W24" s="134">
        <f>X22/W22*1000</f>
        <v>260141.96636292478</v>
      </c>
      <c r="X24" s="135"/>
      <c r="Y24" s="136">
        <f>Z22/Y22*1000</f>
        <v>210540.07260521274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1544</v>
      </c>
      <c r="F27" s="103">
        <v>264044</v>
      </c>
      <c r="G27" s="118">
        <v>702</v>
      </c>
      <c r="H27" s="104">
        <v>229324</v>
      </c>
      <c r="I27" s="102">
        <v>3323</v>
      </c>
      <c r="J27" s="103">
        <v>920495</v>
      </c>
      <c r="K27" s="106">
        <v>1756</v>
      </c>
      <c r="L27" s="104">
        <v>3857768</v>
      </c>
      <c r="M27" s="102">
        <v>11423</v>
      </c>
      <c r="N27" s="103">
        <v>1847720</v>
      </c>
      <c r="O27" s="106">
        <v>4758</v>
      </c>
      <c r="P27" s="104">
        <v>1544515</v>
      </c>
      <c r="Q27" s="102">
        <v>28965</v>
      </c>
      <c r="R27" s="103">
        <v>5784294</v>
      </c>
      <c r="S27" s="106">
        <v>57646</v>
      </c>
      <c r="T27" s="104">
        <v>10658332</v>
      </c>
      <c r="U27" s="102">
        <v>4614</v>
      </c>
      <c r="V27" s="103">
        <v>1759539</v>
      </c>
      <c r="W27" s="102">
        <v>8249</v>
      </c>
      <c r="X27" s="104">
        <v>1553356</v>
      </c>
      <c r="Y27" s="114">
        <v>122980</v>
      </c>
      <c r="Z27" s="115">
        <v>28419387</v>
      </c>
    </row>
    <row r="28" spans="1:26" ht="18.95" customHeight="1">
      <c r="A28" s="22"/>
      <c r="B28" s="132"/>
      <c r="C28" s="7"/>
      <c r="D28" s="57" t="s">
        <v>22</v>
      </c>
      <c r="E28" s="110">
        <v>1164</v>
      </c>
      <c r="F28" s="111">
        <v>123315</v>
      </c>
      <c r="G28" s="108">
        <v>723</v>
      </c>
      <c r="H28" s="109">
        <v>240400</v>
      </c>
      <c r="I28" s="110">
        <v>3564</v>
      </c>
      <c r="J28" s="111">
        <v>945330</v>
      </c>
      <c r="K28" s="112">
        <v>1743</v>
      </c>
      <c r="L28" s="109">
        <v>4285197</v>
      </c>
      <c r="M28" s="110">
        <v>10621</v>
      </c>
      <c r="N28" s="111">
        <v>1739834</v>
      </c>
      <c r="O28" s="112">
        <v>4649</v>
      </c>
      <c r="P28" s="109">
        <v>1535301</v>
      </c>
      <c r="Q28" s="110">
        <v>27570</v>
      </c>
      <c r="R28" s="111">
        <v>5435951</v>
      </c>
      <c r="S28" s="112">
        <v>57338</v>
      </c>
      <c r="T28" s="109">
        <v>10584830</v>
      </c>
      <c r="U28" s="110">
        <v>6795</v>
      </c>
      <c r="V28" s="111">
        <v>3245682</v>
      </c>
      <c r="W28" s="110">
        <v>8316</v>
      </c>
      <c r="X28" s="109">
        <v>1610869</v>
      </c>
      <c r="Y28" s="113">
        <v>122483</v>
      </c>
      <c r="Z28" s="107">
        <v>29746709</v>
      </c>
    </row>
    <row r="29" spans="1:26" ht="18.95" customHeight="1" thickBot="1">
      <c r="A29" s="22"/>
      <c r="B29" s="132"/>
      <c r="C29" s="7"/>
      <c r="D29" s="57" t="s">
        <v>24</v>
      </c>
      <c r="E29" s="113">
        <v>3625</v>
      </c>
      <c r="F29" s="107">
        <v>748877</v>
      </c>
      <c r="G29" s="119">
        <v>849</v>
      </c>
      <c r="H29" s="117">
        <v>383269</v>
      </c>
      <c r="I29" s="113">
        <v>1861</v>
      </c>
      <c r="J29" s="107">
        <v>975046</v>
      </c>
      <c r="K29" s="116">
        <v>2469</v>
      </c>
      <c r="L29" s="117">
        <v>2848392</v>
      </c>
      <c r="M29" s="113">
        <v>16932</v>
      </c>
      <c r="N29" s="107">
        <v>3079216</v>
      </c>
      <c r="O29" s="116">
        <v>4629</v>
      </c>
      <c r="P29" s="117">
        <v>1208658</v>
      </c>
      <c r="Q29" s="113">
        <v>59038</v>
      </c>
      <c r="R29" s="107">
        <v>10200017</v>
      </c>
      <c r="S29" s="116">
        <v>30830</v>
      </c>
      <c r="T29" s="117">
        <v>2651823</v>
      </c>
      <c r="U29" s="113">
        <v>3761</v>
      </c>
      <c r="V29" s="107">
        <v>804134</v>
      </c>
      <c r="W29" s="113">
        <v>8606</v>
      </c>
      <c r="X29" s="117">
        <v>1872792</v>
      </c>
      <c r="Y29" s="113">
        <v>132600</v>
      </c>
      <c r="Z29" s="107">
        <v>24772224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-722</v>
      </c>
      <c r="F31" s="95">
        <f aca="true" t="shared" si="5" ref="F31:Z33">F20-F27</f>
        <v>-189178</v>
      </c>
      <c r="G31" s="96">
        <f t="shared" si="5"/>
        <v>645.5630000000001</v>
      </c>
      <c r="H31" s="97">
        <f t="shared" si="5"/>
        <v>269372</v>
      </c>
      <c r="I31" s="94">
        <f t="shared" si="5"/>
        <v>-507</v>
      </c>
      <c r="J31" s="95">
        <f t="shared" si="5"/>
        <v>3718735</v>
      </c>
      <c r="K31" s="96">
        <f t="shared" si="5"/>
        <v>9</v>
      </c>
      <c r="L31" s="97">
        <f t="shared" si="5"/>
        <v>-36560</v>
      </c>
      <c r="M31" s="94">
        <f t="shared" si="5"/>
        <v>923.2720000000008</v>
      </c>
      <c r="N31" s="95">
        <f t="shared" si="5"/>
        <v>1161717</v>
      </c>
      <c r="O31" s="96">
        <f t="shared" si="5"/>
        <v>-408</v>
      </c>
      <c r="P31" s="97">
        <f t="shared" si="5"/>
        <v>-105273</v>
      </c>
      <c r="Q31" s="94">
        <f t="shared" si="5"/>
        <v>-2135</v>
      </c>
      <c r="R31" s="95">
        <f t="shared" si="5"/>
        <v>-668860</v>
      </c>
      <c r="S31" s="96">
        <f t="shared" si="5"/>
        <v>-9573</v>
      </c>
      <c r="T31" s="97">
        <f t="shared" si="5"/>
        <v>-2689187</v>
      </c>
      <c r="U31" s="94">
        <f t="shared" si="5"/>
        <v>-133</v>
      </c>
      <c r="V31" s="95">
        <f t="shared" si="5"/>
        <v>-196199</v>
      </c>
      <c r="W31" s="96">
        <f t="shared" si="5"/>
        <v>-2442.135</v>
      </c>
      <c r="X31" s="97">
        <f t="shared" si="5"/>
        <v>-394422</v>
      </c>
      <c r="Y31" s="94">
        <f t="shared" si="5"/>
        <v>-14342.299999999988</v>
      </c>
      <c r="Z31" s="95">
        <f t="shared" si="5"/>
        <v>870145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-248</v>
      </c>
      <c r="F32" s="99">
        <f t="shared" si="6"/>
        <v>-44635</v>
      </c>
      <c r="G32" s="100">
        <f t="shared" si="6"/>
        <v>594.0129999999999</v>
      </c>
      <c r="H32" s="101">
        <f t="shared" si="6"/>
        <v>250967</v>
      </c>
      <c r="I32" s="98">
        <f t="shared" si="6"/>
        <v>-1381</v>
      </c>
      <c r="J32" s="99">
        <f t="shared" si="6"/>
        <v>3544882</v>
      </c>
      <c r="K32" s="100">
        <f t="shared" si="6"/>
        <v>119</v>
      </c>
      <c r="L32" s="101">
        <f t="shared" si="6"/>
        <v>-226682</v>
      </c>
      <c r="M32" s="98">
        <f t="shared" si="6"/>
        <v>1322.191999999999</v>
      </c>
      <c r="N32" s="99">
        <f t="shared" si="6"/>
        <v>1103848</v>
      </c>
      <c r="O32" s="100">
        <f t="shared" si="6"/>
        <v>-566</v>
      </c>
      <c r="P32" s="101">
        <f t="shared" si="6"/>
        <v>-174787</v>
      </c>
      <c r="Q32" s="98">
        <f t="shared" si="6"/>
        <v>-1428</v>
      </c>
      <c r="R32" s="99">
        <f t="shared" si="6"/>
        <v>-365317</v>
      </c>
      <c r="S32" s="100">
        <f t="shared" si="6"/>
        <v>-11433</v>
      </c>
      <c r="T32" s="101">
        <f t="shared" si="6"/>
        <v>-3078680</v>
      </c>
      <c r="U32" s="98">
        <f t="shared" si="5"/>
        <v>-1491</v>
      </c>
      <c r="V32" s="99">
        <f t="shared" si="5"/>
        <v>-1471965</v>
      </c>
      <c r="W32" s="100">
        <f t="shared" si="5"/>
        <v>-2163.8050000000003</v>
      </c>
      <c r="X32" s="101">
        <f t="shared" si="5"/>
        <v>-366756</v>
      </c>
      <c r="Y32" s="98">
        <f t="shared" si="5"/>
        <v>-16675.600000000006</v>
      </c>
      <c r="Z32" s="99">
        <f t="shared" si="5"/>
        <v>-829125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-1376</v>
      </c>
      <c r="F33" s="99">
        <f t="shared" si="5"/>
        <v>-340316</v>
      </c>
      <c r="G33" s="100">
        <f t="shared" si="5"/>
        <v>667.55</v>
      </c>
      <c r="H33" s="101">
        <f t="shared" si="5"/>
        <v>258797</v>
      </c>
      <c r="I33" s="98">
        <f t="shared" si="5"/>
        <v>3220</v>
      </c>
      <c r="J33" s="99">
        <f t="shared" si="5"/>
        <v>4626536</v>
      </c>
      <c r="K33" s="100">
        <f t="shared" si="5"/>
        <v>3466</v>
      </c>
      <c r="L33" s="101">
        <f t="shared" si="5"/>
        <v>-2074661</v>
      </c>
      <c r="M33" s="98">
        <f t="shared" si="5"/>
        <v>1551.0000000000036</v>
      </c>
      <c r="N33" s="99">
        <f t="shared" si="5"/>
        <v>552060</v>
      </c>
      <c r="O33" s="100">
        <f t="shared" si="5"/>
        <v>581</v>
      </c>
      <c r="P33" s="101">
        <f t="shared" si="5"/>
        <v>192219</v>
      </c>
      <c r="Q33" s="98">
        <f t="shared" si="5"/>
        <v>1495</v>
      </c>
      <c r="R33" s="99">
        <f t="shared" si="5"/>
        <v>550258</v>
      </c>
      <c r="S33" s="100">
        <f t="shared" si="5"/>
        <v>-1255</v>
      </c>
      <c r="T33" s="101">
        <f t="shared" si="5"/>
        <v>22666</v>
      </c>
      <c r="U33" s="98">
        <f t="shared" si="5"/>
        <v>1732</v>
      </c>
      <c r="V33" s="99">
        <f t="shared" si="5"/>
        <v>1155787</v>
      </c>
      <c r="W33" s="100">
        <f t="shared" si="5"/>
        <v>-834.1589999999997</v>
      </c>
      <c r="X33" s="101">
        <f t="shared" si="5"/>
        <v>148990</v>
      </c>
      <c r="Y33" s="98">
        <f t="shared" si="5"/>
        <v>9247.391000000003</v>
      </c>
      <c r="Z33" s="99">
        <f t="shared" si="5"/>
        <v>5092336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-20.55156794425087</v>
      </c>
      <c r="F34" s="123"/>
      <c r="G34" s="161">
        <f aca="true" t="shared" si="7" ref="G34">+G23-G30</f>
        <v>8.443767797372232</v>
      </c>
      <c r="H34" s="162"/>
      <c r="I34" s="124">
        <f aca="true" t="shared" si="8" ref="I34">+I23-I30</f>
        <v>-105.03909119529857</v>
      </c>
      <c r="J34" s="123"/>
      <c r="K34" s="161">
        <f aca="true" t="shared" si="9" ref="K34">+K23-K30</f>
        <v>-39.19165204311857</v>
      </c>
      <c r="L34" s="162"/>
      <c r="M34" s="124">
        <f aca="true" t="shared" si="10" ref="M34">+M23-M30</f>
        <v>20.031958935446063</v>
      </c>
      <c r="N34" s="123"/>
      <c r="O34" s="161">
        <f aca="true" t="shared" si="11" ref="O34">+O23-O30</f>
        <v>-27.740805673200043</v>
      </c>
      <c r="P34" s="162"/>
      <c r="Q34" s="124">
        <f aca="true" t="shared" si="12" ref="Q34">+Q23-Q30</f>
        <v>-8.295281529847642</v>
      </c>
      <c r="R34" s="123"/>
      <c r="S34" s="161">
        <f aca="true" t="shared" si="13" ref="S34">+S23-S30</f>
        <v>14.525766031378339</v>
      </c>
      <c r="T34" s="162"/>
      <c r="U34" s="124">
        <f aca="true" t="shared" si="14" ref="U34">+U23-U30</f>
        <v>22.160530104157843</v>
      </c>
      <c r="V34" s="123"/>
      <c r="W34" s="161">
        <f aca="true" t="shared" si="15" ref="W34">+W23-W30</f>
        <v>-8.533771992871564</v>
      </c>
      <c r="X34" s="162"/>
      <c r="Y34" s="124">
        <f aca="true" t="shared" si="16" ref="Y34">+Y23-Y30</f>
        <v>-5.148195573550666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53.23834196891192</v>
      </c>
      <c r="F35" s="64">
        <f t="shared" si="17"/>
        <v>28.35360773204466</v>
      </c>
      <c r="G35" s="65">
        <f t="shared" si="17"/>
        <v>191.96054131054132</v>
      </c>
      <c r="H35" s="66">
        <f t="shared" si="17"/>
        <v>217.46350142156948</v>
      </c>
      <c r="I35" s="63">
        <f t="shared" si="17"/>
        <v>84.74270237736985</v>
      </c>
      <c r="J35" s="64">
        <f t="shared" si="17"/>
        <v>503.9929603093987</v>
      </c>
      <c r="K35" s="65">
        <f t="shared" si="17"/>
        <v>100.5125284738041</v>
      </c>
      <c r="L35" s="66">
        <f t="shared" si="17"/>
        <v>99.05230174546526</v>
      </c>
      <c r="M35" s="63">
        <f t="shared" si="17"/>
        <v>108.08257025299835</v>
      </c>
      <c r="N35" s="64">
        <f t="shared" si="17"/>
        <v>162.8730002381313</v>
      </c>
      <c r="O35" s="65">
        <f t="shared" si="17"/>
        <v>91.4249684741488</v>
      </c>
      <c r="P35" s="66">
        <f t="shared" si="17"/>
        <v>93.18407396496636</v>
      </c>
      <c r="Q35" s="63">
        <f t="shared" si="17"/>
        <v>92.62903504229241</v>
      </c>
      <c r="R35" s="64">
        <f t="shared" si="17"/>
        <v>88.43661819402679</v>
      </c>
      <c r="S35" s="65">
        <f t="shared" si="17"/>
        <v>83.39347049231517</v>
      </c>
      <c r="T35" s="66">
        <f t="shared" si="17"/>
        <v>74.76915712514867</v>
      </c>
      <c r="U35" s="63">
        <f t="shared" si="17"/>
        <v>97.11746857390551</v>
      </c>
      <c r="V35" s="64">
        <f t="shared" si="17"/>
        <v>88.84940885084104</v>
      </c>
      <c r="W35" s="65">
        <f t="shared" si="17"/>
        <v>70.39477512425748</v>
      </c>
      <c r="X35" s="66">
        <f t="shared" si="17"/>
        <v>74.60839627232907</v>
      </c>
      <c r="Y35" s="63">
        <f t="shared" si="17"/>
        <v>88.3376971865344</v>
      </c>
      <c r="Z35" s="64">
        <f t="shared" si="17"/>
        <v>103.06180073482936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78.69415807560138</v>
      </c>
      <c r="F36" s="68">
        <f t="shared" si="17"/>
        <v>63.80407898471394</v>
      </c>
      <c r="G36" s="69">
        <f t="shared" si="17"/>
        <v>182.1594744121715</v>
      </c>
      <c r="H36" s="70">
        <f t="shared" si="17"/>
        <v>204.3955906821963</v>
      </c>
      <c r="I36" s="67">
        <f t="shared" si="17"/>
        <v>61.25140291806959</v>
      </c>
      <c r="J36" s="68">
        <f t="shared" si="17"/>
        <v>474.98883987602215</v>
      </c>
      <c r="K36" s="69">
        <f t="shared" si="17"/>
        <v>106.82730923694778</v>
      </c>
      <c r="L36" s="70">
        <f t="shared" si="17"/>
        <v>94.71011484419503</v>
      </c>
      <c r="M36" s="67">
        <f t="shared" si="17"/>
        <v>112.4488466246116</v>
      </c>
      <c r="N36" s="68">
        <f t="shared" si="17"/>
        <v>163.44559308531734</v>
      </c>
      <c r="O36" s="69">
        <f t="shared" si="17"/>
        <v>87.82533878253388</v>
      </c>
      <c r="P36" s="70">
        <f t="shared" si="17"/>
        <v>88.61545716442573</v>
      </c>
      <c r="Q36" s="67">
        <f t="shared" si="17"/>
        <v>94.82045701849837</v>
      </c>
      <c r="R36" s="68">
        <f t="shared" si="17"/>
        <v>93.27961197589897</v>
      </c>
      <c r="S36" s="69">
        <f t="shared" si="17"/>
        <v>80.06034392549444</v>
      </c>
      <c r="T36" s="70">
        <f t="shared" si="17"/>
        <v>70.91422346887008</v>
      </c>
      <c r="U36" s="67">
        <f t="shared" si="17"/>
        <v>78.05739514348787</v>
      </c>
      <c r="V36" s="68">
        <f t="shared" si="17"/>
        <v>54.64851454948452</v>
      </c>
      <c r="W36" s="69">
        <f t="shared" si="17"/>
        <v>73.98021885521885</v>
      </c>
      <c r="X36" s="70">
        <f t="shared" si="17"/>
        <v>77.23241306400458</v>
      </c>
      <c r="Y36" s="67">
        <f t="shared" si="17"/>
        <v>86.38537592972085</v>
      </c>
      <c r="Z36" s="68">
        <f t="shared" si="17"/>
        <v>97.21271687567186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62.04137931034482</v>
      </c>
      <c r="F37" s="72">
        <f t="shared" si="17"/>
        <v>54.556489249903514</v>
      </c>
      <c r="G37" s="73">
        <f t="shared" si="17"/>
        <v>178.62779740871613</v>
      </c>
      <c r="H37" s="74">
        <f t="shared" si="17"/>
        <v>167.52359308997075</v>
      </c>
      <c r="I37" s="71">
        <f t="shared" si="17"/>
        <v>273.02525523911874</v>
      </c>
      <c r="J37" s="72">
        <f t="shared" si="17"/>
        <v>574.4941264309581</v>
      </c>
      <c r="K37" s="73">
        <f t="shared" si="17"/>
        <v>240.38072093965167</v>
      </c>
      <c r="L37" s="74">
        <f t="shared" si="17"/>
        <v>27.163782232220846</v>
      </c>
      <c r="M37" s="71">
        <f t="shared" si="17"/>
        <v>109.16017009213326</v>
      </c>
      <c r="N37" s="72">
        <f t="shared" si="17"/>
        <v>117.9285896150189</v>
      </c>
      <c r="O37" s="73">
        <f t="shared" si="17"/>
        <v>112.55130697774898</v>
      </c>
      <c r="P37" s="74">
        <f t="shared" si="17"/>
        <v>115.90350620274718</v>
      </c>
      <c r="Q37" s="71">
        <f t="shared" si="17"/>
        <v>102.53226735323014</v>
      </c>
      <c r="R37" s="72">
        <f t="shared" si="17"/>
        <v>105.39467728338099</v>
      </c>
      <c r="S37" s="73">
        <f t="shared" si="17"/>
        <v>95.92928965293545</v>
      </c>
      <c r="T37" s="74">
        <f t="shared" si="17"/>
        <v>100.85473276308412</v>
      </c>
      <c r="U37" s="71">
        <f t="shared" si="17"/>
        <v>146.0515820260569</v>
      </c>
      <c r="V37" s="72">
        <f t="shared" si="17"/>
        <v>243.73064688223604</v>
      </c>
      <c r="W37" s="73">
        <f t="shared" si="17"/>
        <v>90.30723913548687</v>
      </c>
      <c r="X37" s="74">
        <f t="shared" si="17"/>
        <v>107.95550173217315</v>
      </c>
      <c r="Y37" s="71">
        <f t="shared" si="17"/>
        <v>106.97389969834089</v>
      </c>
      <c r="Z37" s="72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+'(令和4年9月)'!Y20</f>
        <v>111059.384</v>
      </c>
      <c r="Z39" s="56">
        <f>+'(令和4年9月)'!Z20</f>
        <v>31267361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+'(令和4年9月)'!Y21</f>
        <v>113890.376</v>
      </c>
      <c r="Z40" s="59">
        <f>+'(令和4年9月)'!Z21</f>
        <v>38963798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+'(令和4年9月)'!Y22</f>
        <v>139017.09100000001</v>
      </c>
      <c r="Z41" s="59">
        <f>+'(令和4年9月)'!Z22</f>
        <v>29492612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+(E39+E40)/(E41+'(令和4年9月)'!E41)*100</f>
        <v>52.987622705932566</v>
      </c>
      <c r="F42" s="123"/>
      <c r="G42" s="122">
        <f>+(G39+G40)/(G41+'(令和4年9月)'!G41)*100</f>
        <v>84.08479138627187</v>
      </c>
      <c r="H42" s="123"/>
      <c r="I42" s="122">
        <f>+(I39+I40)/(I41+'(令和4年9月)'!I41)*100</f>
        <v>79.4626798561151</v>
      </c>
      <c r="J42" s="123"/>
      <c r="K42" s="122">
        <f>+(K39+K40)/(K41+'(令和4年9月)'!K41)*100</f>
        <v>38.56929708222812</v>
      </c>
      <c r="L42" s="123"/>
      <c r="M42" s="122">
        <f>+(M39+M40)/(M41+'(令和4年9月)'!M41)*100</f>
        <v>42.56746711268634</v>
      </c>
      <c r="N42" s="123"/>
      <c r="O42" s="122">
        <f>+(O39+O40)/(O41+'(令和4年9月)'!O41)*100</f>
        <v>88.55957920291321</v>
      </c>
      <c r="P42" s="123"/>
      <c r="Q42" s="122">
        <f>+(Q39+Q40)/(Q41+'(令和4年9月)'!Q41)*100</f>
        <v>46.23276798395856</v>
      </c>
      <c r="R42" s="123"/>
      <c r="S42" s="122">
        <f>+(S39+S40)/(S41+'(令和4年9月)'!S41)*100</f>
        <v>191.79589156055022</v>
      </c>
      <c r="T42" s="123"/>
      <c r="U42" s="122">
        <f>+(U39+U40)/(U41+'(令和4年9月)'!U41)*100</f>
        <v>70.74889170360989</v>
      </c>
      <c r="V42" s="123"/>
      <c r="W42" s="122">
        <f>+(W39+W40)/(W41+'(令和4年9月)'!W41)*100</f>
        <v>90.51449082445102</v>
      </c>
      <c r="X42" s="123"/>
      <c r="Y42" s="122">
        <f>+(Y39+Y40)/(Y41+'(令和4年9月)'!Y41)*100</f>
        <v>80.09174995953485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-522</v>
      </c>
      <c r="F43" s="97">
        <f t="shared" si="18"/>
        <v>-91085</v>
      </c>
      <c r="G43" s="94">
        <f t="shared" si="18"/>
        <v>146.5630000000001</v>
      </c>
      <c r="H43" s="95">
        <f t="shared" si="18"/>
        <v>76705</v>
      </c>
      <c r="I43" s="96">
        <f t="shared" si="18"/>
        <v>-1792</v>
      </c>
      <c r="J43" s="97">
        <f t="shared" si="18"/>
        <v>-1829715</v>
      </c>
      <c r="K43" s="94">
        <f t="shared" si="18"/>
        <v>-592</v>
      </c>
      <c r="L43" s="95">
        <f t="shared" si="18"/>
        <v>-688020</v>
      </c>
      <c r="M43" s="96">
        <f t="shared" si="18"/>
        <v>5116.144000000001</v>
      </c>
      <c r="N43" s="97">
        <f t="shared" si="18"/>
        <v>1568403</v>
      </c>
      <c r="O43" s="94">
        <f t="shared" si="18"/>
        <v>41</v>
      </c>
      <c r="P43" s="95">
        <f t="shared" si="18"/>
        <v>24172</v>
      </c>
      <c r="Q43" s="96">
        <f t="shared" si="18"/>
        <v>448</v>
      </c>
      <c r="R43" s="97">
        <f t="shared" si="18"/>
        <v>55082</v>
      </c>
      <c r="S43" s="94">
        <f t="shared" si="18"/>
        <v>-3462</v>
      </c>
      <c r="T43" s="95">
        <f t="shared" si="18"/>
        <v>-705756</v>
      </c>
      <c r="U43" s="96">
        <f t="shared" si="18"/>
        <v>-316</v>
      </c>
      <c r="V43" s="97">
        <f t="shared" si="18"/>
        <v>198474</v>
      </c>
      <c r="W43" s="94">
        <f t="shared" si="18"/>
        <v>-1489.3910000000005</v>
      </c>
      <c r="X43" s="95">
        <f t="shared" si="18"/>
        <v>-586089</v>
      </c>
      <c r="Y43" s="94">
        <f t="shared" si="18"/>
        <v>-2421.683999999994</v>
      </c>
      <c r="Z43" s="95">
        <f t="shared" si="18"/>
        <v>-1977829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-223</v>
      </c>
      <c r="F44" s="101">
        <f t="shared" si="18"/>
        <v>-30473</v>
      </c>
      <c r="G44" s="98">
        <f t="shared" si="18"/>
        <v>19.01299999999992</v>
      </c>
      <c r="H44" s="99">
        <f t="shared" si="18"/>
        <v>22802</v>
      </c>
      <c r="I44" s="100">
        <f t="shared" si="18"/>
        <v>-278</v>
      </c>
      <c r="J44" s="101">
        <f t="shared" si="18"/>
        <v>-69015</v>
      </c>
      <c r="K44" s="98">
        <f t="shared" si="18"/>
        <v>-434</v>
      </c>
      <c r="L44" s="99">
        <f t="shared" si="18"/>
        <v>-9706275</v>
      </c>
      <c r="M44" s="100">
        <f t="shared" si="18"/>
        <v>3780.9919999999993</v>
      </c>
      <c r="N44" s="101">
        <f t="shared" si="18"/>
        <v>1273847</v>
      </c>
      <c r="O44" s="98">
        <f t="shared" si="18"/>
        <v>-363</v>
      </c>
      <c r="P44" s="99">
        <f t="shared" si="18"/>
        <v>-152936</v>
      </c>
      <c r="Q44" s="100">
        <f t="shared" si="18"/>
        <v>-2812</v>
      </c>
      <c r="R44" s="101">
        <f t="shared" si="18"/>
        <v>-314644</v>
      </c>
      <c r="S44" s="98">
        <f t="shared" si="18"/>
        <v>-7691</v>
      </c>
      <c r="T44" s="99">
        <f t="shared" si="18"/>
        <v>-1278237</v>
      </c>
      <c r="U44" s="100">
        <f t="shared" si="18"/>
        <v>1164</v>
      </c>
      <c r="V44" s="101">
        <f t="shared" si="18"/>
        <v>673142</v>
      </c>
      <c r="W44" s="98">
        <f t="shared" si="18"/>
        <v>-1245.9810000000007</v>
      </c>
      <c r="X44" s="99">
        <f t="shared" si="18"/>
        <v>-464425</v>
      </c>
      <c r="Y44" s="98">
        <f t="shared" si="18"/>
        <v>-8082.97600000001</v>
      </c>
      <c r="Z44" s="99">
        <f t="shared" si="18"/>
        <v>-10046214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-94</v>
      </c>
      <c r="F45" s="101">
        <f t="shared" si="18"/>
        <v>-3814</v>
      </c>
      <c r="G45" s="98">
        <f t="shared" si="18"/>
        <v>30.549999999999955</v>
      </c>
      <c r="H45" s="99">
        <f t="shared" si="18"/>
        <v>7329</v>
      </c>
      <c r="I45" s="100">
        <f t="shared" si="18"/>
        <v>633</v>
      </c>
      <c r="J45" s="101">
        <f t="shared" si="18"/>
        <v>149018</v>
      </c>
      <c r="K45" s="98">
        <f t="shared" si="18"/>
        <v>-97</v>
      </c>
      <c r="L45" s="99">
        <f t="shared" si="18"/>
        <v>-237307</v>
      </c>
      <c r="M45" s="100">
        <f t="shared" si="18"/>
        <v>403.08000000000175</v>
      </c>
      <c r="N45" s="101">
        <f t="shared" si="18"/>
        <v>165755</v>
      </c>
      <c r="O45" s="98">
        <f t="shared" si="18"/>
        <v>267</v>
      </c>
      <c r="P45" s="99">
        <f t="shared" si="18"/>
        <v>78728</v>
      </c>
      <c r="Q45" s="100">
        <f t="shared" si="18"/>
        <v>688</v>
      </c>
      <c r="R45" s="101">
        <f t="shared" si="18"/>
        <v>44800</v>
      </c>
      <c r="S45" s="98">
        <f t="shared" si="18"/>
        <v>2168</v>
      </c>
      <c r="T45" s="99">
        <f t="shared" si="18"/>
        <v>462995</v>
      </c>
      <c r="U45" s="100">
        <f t="shared" si="18"/>
        <v>-823</v>
      </c>
      <c r="V45" s="101">
        <f t="shared" si="18"/>
        <v>-210377</v>
      </c>
      <c r="W45" s="98">
        <f t="shared" si="18"/>
        <v>-345.33000000000084</v>
      </c>
      <c r="X45" s="99">
        <f t="shared" si="18"/>
        <v>-85179</v>
      </c>
      <c r="Y45" s="98">
        <f t="shared" si="18"/>
        <v>2830.2999999999884</v>
      </c>
      <c r="Z45" s="99">
        <f t="shared" si="18"/>
        <v>371948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-15.139190650183437</v>
      </c>
      <c r="F46" s="123"/>
      <c r="G46" s="122">
        <f>G23-G42</f>
        <v>4.658976411100355</v>
      </c>
      <c r="H46" s="123"/>
      <c r="I46" s="122">
        <f>I23-I42</f>
        <v>-27.00177105141367</v>
      </c>
      <c r="J46" s="123"/>
      <c r="K46" s="122">
        <f>K23-K42</f>
        <v>-8.260949125346691</v>
      </c>
      <c r="L46" s="123"/>
      <c r="M46" s="122">
        <f>M23-M42</f>
        <v>23.864491822759724</v>
      </c>
      <c r="N46" s="123"/>
      <c r="O46" s="122">
        <f t="shared" si="18"/>
        <v>-5.500384876113259</v>
      </c>
      <c r="P46" s="123"/>
      <c r="Q46" s="122">
        <f t="shared" si="18"/>
        <v>-2.228049513806205</v>
      </c>
      <c r="R46" s="123"/>
      <c r="S46" s="122">
        <f t="shared" si="18"/>
        <v>-26.870125529171872</v>
      </c>
      <c r="T46" s="123"/>
      <c r="U46" s="122">
        <f t="shared" si="18"/>
        <v>12.11163840054796</v>
      </c>
      <c r="V46" s="123"/>
      <c r="W46" s="122">
        <f t="shared" si="18"/>
        <v>-15.248262817322583</v>
      </c>
      <c r="X46" s="123"/>
      <c r="Y46" s="122">
        <f t="shared" si="18"/>
        <v>-3.7399455330855176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61.16071428571429</v>
      </c>
      <c r="F47" s="76">
        <f t="shared" si="19"/>
        <v>45.11331658140054</v>
      </c>
      <c r="G47" s="75">
        <f t="shared" si="19"/>
        <v>112.20341382181516</v>
      </c>
      <c r="H47" s="77">
        <f t="shared" si="19"/>
        <v>118.17692794396089</v>
      </c>
      <c r="I47" s="78">
        <f t="shared" si="19"/>
        <v>61.111111111111114</v>
      </c>
      <c r="J47" s="76">
        <f t="shared" si="19"/>
        <v>71.71540336175374</v>
      </c>
      <c r="K47" s="75">
        <f t="shared" si="19"/>
        <v>74.88332626219771</v>
      </c>
      <c r="L47" s="77">
        <f t="shared" si="19"/>
        <v>84.74195582924617</v>
      </c>
      <c r="M47" s="78">
        <f t="shared" si="19"/>
        <v>170.761458165056</v>
      </c>
      <c r="N47" s="76">
        <f t="shared" si="19"/>
        <v>208.83872275046946</v>
      </c>
      <c r="O47" s="75">
        <f t="shared" si="19"/>
        <v>100.95149686702251</v>
      </c>
      <c r="P47" s="77">
        <f t="shared" si="19"/>
        <v>101.7081840474323</v>
      </c>
      <c r="Q47" s="78">
        <f t="shared" si="19"/>
        <v>101.69812751118185</v>
      </c>
      <c r="R47" s="76">
        <f t="shared" si="19"/>
        <v>101.08850135326554</v>
      </c>
      <c r="S47" s="75">
        <f t="shared" si="19"/>
        <v>93.28223537401766</v>
      </c>
      <c r="T47" s="77">
        <f t="shared" si="19"/>
        <v>91.86439130544545</v>
      </c>
      <c r="U47" s="78">
        <f t="shared" si="19"/>
        <v>93.4125495101105</v>
      </c>
      <c r="V47" s="76">
        <f t="shared" si="19"/>
        <v>114.5416473118973</v>
      </c>
      <c r="W47" s="75">
        <f t="shared" si="19"/>
        <v>79.58691416529244</v>
      </c>
      <c r="X47" s="77">
        <f t="shared" si="19"/>
        <v>66.41368050736294</v>
      </c>
      <c r="Y47" s="75">
        <f t="shared" si="19"/>
        <v>97.81946926700044</v>
      </c>
      <c r="Z47" s="77">
        <f t="shared" si="19"/>
        <v>93.67446136563939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80.42142230026339</v>
      </c>
      <c r="F48" s="70">
        <f t="shared" si="19"/>
        <v>72.08230648722436</v>
      </c>
      <c r="G48" s="67">
        <f t="shared" si="19"/>
        <v>101.46479198767334</v>
      </c>
      <c r="H48" s="68">
        <f t="shared" si="19"/>
        <v>104.86634725171535</v>
      </c>
      <c r="I48" s="69">
        <f t="shared" si="19"/>
        <v>88.70377895164567</v>
      </c>
      <c r="J48" s="70">
        <f t="shared" si="19"/>
        <v>98.48625655182337</v>
      </c>
      <c r="K48" s="67">
        <f t="shared" si="19"/>
        <v>81.09756097560977</v>
      </c>
      <c r="L48" s="68">
        <f t="shared" si="19"/>
        <v>29.48475784955673</v>
      </c>
      <c r="M48" s="69">
        <f t="shared" si="19"/>
        <v>146.3231971772316</v>
      </c>
      <c r="N48" s="70">
        <f t="shared" si="19"/>
        <v>181.14527959944834</v>
      </c>
      <c r="O48" s="67">
        <f t="shared" si="19"/>
        <v>91.8353576248313</v>
      </c>
      <c r="P48" s="68">
        <f t="shared" si="19"/>
        <v>89.894875945687</v>
      </c>
      <c r="Q48" s="69">
        <f t="shared" si="19"/>
        <v>90.2880431028528</v>
      </c>
      <c r="R48" s="70">
        <f t="shared" si="19"/>
        <v>94.15733041079774</v>
      </c>
      <c r="S48" s="67">
        <f t="shared" si="19"/>
        <v>85.65004851108291</v>
      </c>
      <c r="T48" s="68">
        <f t="shared" si="19"/>
        <v>85.44876267404885</v>
      </c>
      <c r="U48" s="69">
        <f t="shared" si="19"/>
        <v>128.1159420289855</v>
      </c>
      <c r="V48" s="70">
        <f t="shared" si="19"/>
        <v>161.16275583217862</v>
      </c>
      <c r="W48" s="67">
        <f t="shared" si="19"/>
        <v>83.15826765948795</v>
      </c>
      <c r="X48" s="68">
        <f t="shared" si="19"/>
        <v>72.81740294918814</v>
      </c>
      <c r="Y48" s="67">
        <f t="shared" si="19"/>
        <v>92.90284545201605</v>
      </c>
      <c r="Z48" s="68">
        <f t="shared" si="19"/>
        <v>74.21654326408323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95.98804950917626</v>
      </c>
      <c r="F49" s="74">
        <f t="shared" si="19"/>
        <v>99.07511367080933</v>
      </c>
      <c r="G49" s="71">
        <f t="shared" si="19"/>
        <v>102.05585464333782</v>
      </c>
      <c r="H49" s="72">
        <f t="shared" si="19"/>
        <v>101.15465145406681</v>
      </c>
      <c r="I49" s="73">
        <f t="shared" si="19"/>
        <v>114.23111510791367</v>
      </c>
      <c r="J49" s="74">
        <f t="shared" si="19"/>
        <v>102.73298947064171</v>
      </c>
      <c r="K49" s="71">
        <f t="shared" si="19"/>
        <v>98.39190981432361</v>
      </c>
      <c r="L49" s="72">
        <f t="shared" si="19"/>
        <v>76.52837974438151</v>
      </c>
      <c r="M49" s="73">
        <f t="shared" si="19"/>
        <v>102.22943464351613</v>
      </c>
      <c r="N49" s="74">
        <f t="shared" si="19"/>
        <v>104.78297491199736</v>
      </c>
      <c r="O49" s="71">
        <f t="shared" si="19"/>
        <v>105.40157798907546</v>
      </c>
      <c r="P49" s="72">
        <f t="shared" si="19"/>
        <v>105.95454823926804</v>
      </c>
      <c r="Q49" s="73">
        <f t="shared" si="19"/>
        <v>101.14963656111622</v>
      </c>
      <c r="R49" s="74">
        <f t="shared" si="19"/>
        <v>100.41847746129902</v>
      </c>
      <c r="S49" s="71">
        <f t="shared" si="19"/>
        <v>107.9103878571168</v>
      </c>
      <c r="T49" s="72">
        <f t="shared" si="19"/>
        <v>120.93584698850641</v>
      </c>
      <c r="U49" s="73">
        <f t="shared" si="19"/>
        <v>86.96960101329955</v>
      </c>
      <c r="V49" s="74">
        <f t="shared" si="19"/>
        <v>90.30653854908405</v>
      </c>
      <c r="W49" s="71">
        <f t="shared" si="19"/>
        <v>95.74568528863072</v>
      </c>
      <c r="X49" s="72">
        <f t="shared" si="19"/>
        <v>95.95725787045892</v>
      </c>
      <c r="Y49" s="71">
        <f t="shared" si="19"/>
        <v>102.03593671802555</v>
      </c>
      <c r="Z49" s="72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67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9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7"/>
      <c r="D6" s="85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80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81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9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80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8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81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80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81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9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80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9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8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82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52.987622705932566</v>
      </c>
      <c r="F23" s="139"/>
      <c r="G23" s="138">
        <f>(G20+G21)/(G22+G41)*100</f>
        <v>84.08479138627187</v>
      </c>
      <c r="H23" s="139"/>
      <c r="I23" s="138">
        <f>(I20+I21)/(I22+I41)*100</f>
        <v>79.4626798561151</v>
      </c>
      <c r="J23" s="139"/>
      <c r="K23" s="138">
        <f>(K20+K21)/(K22+K41)*100</f>
        <v>38.56929708222812</v>
      </c>
      <c r="L23" s="139"/>
      <c r="M23" s="138">
        <f>(M20+M21)/(M22+M41)*100</f>
        <v>42.56746711268634</v>
      </c>
      <c r="N23" s="139"/>
      <c r="O23" s="138">
        <f>(O20+O21)/(O22+O41)*100</f>
        <v>88.55957920291321</v>
      </c>
      <c r="P23" s="139"/>
      <c r="Q23" s="138">
        <f>(Q20+Q21)/(Q22+Q41)*100</f>
        <v>46.23276798395856</v>
      </c>
      <c r="R23" s="139"/>
      <c r="S23" s="138">
        <f>(S20+S21)/(S22+S41)*100</f>
        <v>191.79589156055022</v>
      </c>
      <c r="T23" s="139"/>
      <c r="U23" s="138">
        <f>(U20+U21)/(U22+U41)*100</f>
        <v>70.74889170360989</v>
      </c>
      <c r="V23" s="139"/>
      <c r="W23" s="138">
        <f>(W20+W21)/(W22+W41)*100</f>
        <v>90.51449082445102</v>
      </c>
      <c r="X23" s="139"/>
      <c r="Y23" s="138">
        <f>(Y20+Y21)/(Y22+Y41)*100</f>
        <v>80.09174995953485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176002.98762270596</v>
      </c>
      <c r="F24" s="141"/>
      <c r="G24" s="134">
        <f>H22/G22*1000</f>
        <v>427144.68371467025</v>
      </c>
      <c r="H24" s="135"/>
      <c r="I24" s="136">
        <f>J22/I22*1000</f>
        <v>1225846.2230215827</v>
      </c>
      <c r="J24" s="137"/>
      <c r="K24" s="134">
        <f>L22/K22*1000</f>
        <v>167612.40053050398</v>
      </c>
      <c r="L24" s="135"/>
      <c r="M24" s="136">
        <f>N22/M22*1000</f>
        <v>191677.89459245393</v>
      </c>
      <c r="N24" s="137"/>
      <c r="O24" s="134">
        <f>P22/O22*1000</f>
        <v>267479.0612988064</v>
      </c>
      <c r="P24" s="135"/>
      <c r="Q24" s="136">
        <f>R22/Q22*1000</f>
        <v>178886.7073272621</v>
      </c>
      <c r="R24" s="137"/>
      <c r="S24" s="134">
        <f>T22/S22*1000</f>
        <v>80690.84540445871</v>
      </c>
      <c r="T24" s="135"/>
      <c r="U24" s="136">
        <f>V22/U22*1000</f>
        <v>343619.06269791006</v>
      </c>
      <c r="V24" s="137"/>
      <c r="W24" s="134">
        <f>X22/W22*1000</f>
        <v>259568.38903603234</v>
      </c>
      <c r="X24" s="135"/>
      <c r="Y24" s="136">
        <f>Z22/Y22*1000</f>
        <v>212150.9793353394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2077</v>
      </c>
      <c r="F27" s="103">
        <v>348977</v>
      </c>
      <c r="G27" s="118">
        <v>698</v>
      </c>
      <c r="H27" s="104">
        <v>216600</v>
      </c>
      <c r="I27" s="102">
        <v>3389</v>
      </c>
      <c r="J27" s="103">
        <v>6128023</v>
      </c>
      <c r="K27" s="106">
        <v>1822</v>
      </c>
      <c r="L27" s="104">
        <v>2443552</v>
      </c>
      <c r="M27" s="102">
        <v>6582</v>
      </c>
      <c r="N27" s="103">
        <v>1337035</v>
      </c>
      <c r="O27" s="106">
        <v>5004</v>
      </c>
      <c r="P27" s="104">
        <v>1676049</v>
      </c>
      <c r="Q27" s="102">
        <v>30228</v>
      </c>
      <c r="R27" s="103">
        <v>5855142</v>
      </c>
      <c r="S27" s="106">
        <v>46011</v>
      </c>
      <c r="T27" s="104">
        <v>10133759</v>
      </c>
      <c r="U27" s="102">
        <v>3768</v>
      </c>
      <c r="V27" s="103">
        <v>1010006</v>
      </c>
      <c r="W27" s="102">
        <v>7211</v>
      </c>
      <c r="X27" s="104">
        <v>1345774</v>
      </c>
      <c r="Y27" s="114">
        <v>106790</v>
      </c>
      <c r="Z27" s="115">
        <v>30494917</v>
      </c>
    </row>
    <row r="28" spans="1:26" ht="18.95" customHeight="1">
      <c r="A28" s="22"/>
      <c r="B28" s="132"/>
      <c r="C28" s="7"/>
      <c r="D28" s="57" t="s">
        <v>22</v>
      </c>
      <c r="E28" s="110">
        <v>1208</v>
      </c>
      <c r="F28" s="111">
        <v>98828</v>
      </c>
      <c r="G28" s="108">
        <v>700</v>
      </c>
      <c r="H28" s="109">
        <v>226248</v>
      </c>
      <c r="I28" s="110">
        <v>3658</v>
      </c>
      <c r="J28" s="111">
        <v>7318754</v>
      </c>
      <c r="K28" s="112">
        <v>1062</v>
      </c>
      <c r="L28" s="109">
        <v>1958028</v>
      </c>
      <c r="M28" s="110">
        <v>9965</v>
      </c>
      <c r="N28" s="111">
        <v>1539913</v>
      </c>
      <c r="O28" s="112">
        <v>4891</v>
      </c>
      <c r="P28" s="109">
        <v>1676821</v>
      </c>
      <c r="Q28" s="110">
        <v>29791</v>
      </c>
      <c r="R28" s="111">
        <v>5670592</v>
      </c>
      <c r="S28" s="112">
        <v>46465</v>
      </c>
      <c r="T28" s="109">
        <v>10033001</v>
      </c>
      <c r="U28" s="110">
        <v>2954</v>
      </c>
      <c r="V28" s="111">
        <v>1195606</v>
      </c>
      <c r="W28" s="110">
        <v>7928</v>
      </c>
      <c r="X28" s="109">
        <v>1532951</v>
      </c>
      <c r="Y28" s="113">
        <v>108622</v>
      </c>
      <c r="Z28" s="107">
        <v>31250742</v>
      </c>
    </row>
    <row r="29" spans="1:26" ht="18.95" customHeight="1" thickBot="1">
      <c r="A29" s="22"/>
      <c r="B29" s="132"/>
      <c r="C29" s="7"/>
      <c r="D29" s="57" t="s">
        <v>24</v>
      </c>
      <c r="E29" s="113">
        <v>3245</v>
      </c>
      <c r="F29" s="107">
        <v>608148</v>
      </c>
      <c r="G29" s="119">
        <v>870</v>
      </c>
      <c r="H29" s="117">
        <v>394345</v>
      </c>
      <c r="I29" s="113">
        <v>2102</v>
      </c>
      <c r="J29" s="107">
        <v>999881</v>
      </c>
      <c r="K29" s="116">
        <v>2456</v>
      </c>
      <c r="L29" s="117">
        <v>3275821</v>
      </c>
      <c r="M29" s="113">
        <v>16130</v>
      </c>
      <c r="N29" s="107">
        <v>2971330</v>
      </c>
      <c r="O29" s="116">
        <v>4520</v>
      </c>
      <c r="P29" s="117">
        <v>1199444</v>
      </c>
      <c r="Q29" s="113">
        <v>57643</v>
      </c>
      <c r="R29" s="107">
        <v>9851674</v>
      </c>
      <c r="S29" s="116">
        <v>30522</v>
      </c>
      <c r="T29" s="117">
        <v>2578321</v>
      </c>
      <c r="U29" s="113">
        <v>5942</v>
      </c>
      <c r="V29" s="107">
        <v>2290277</v>
      </c>
      <c r="W29" s="113">
        <v>8673</v>
      </c>
      <c r="X29" s="117">
        <v>1930305</v>
      </c>
      <c r="Y29" s="113">
        <v>132103</v>
      </c>
      <c r="Z29" s="107">
        <v>26099546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58.4</v>
      </c>
      <c r="F30" s="130"/>
      <c r="G30" s="129">
        <v>80.3</v>
      </c>
      <c r="H30" s="130"/>
      <c r="I30" s="129">
        <v>157.5</v>
      </c>
      <c r="J30" s="130"/>
      <c r="K30" s="129">
        <v>69.5</v>
      </c>
      <c r="L30" s="130"/>
      <c r="M30" s="129">
        <v>46.4</v>
      </c>
      <c r="N30" s="130"/>
      <c r="O30" s="129">
        <v>110.8</v>
      </c>
      <c r="P30" s="130"/>
      <c r="Q30" s="129">
        <v>52.3</v>
      </c>
      <c r="R30" s="130"/>
      <c r="S30" s="129">
        <v>150.4</v>
      </c>
      <c r="T30" s="130"/>
      <c r="U30" s="129">
        <v>60.7</v>
      </c>
      <c r="V30" s="130"/>
      <c r="W30" s="129">
        <v>83.8</v>
      </c>
      <c r="X30" s="130"/>
      <c r="Y30" s="129">
        <v>81.5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-733</v>
      </c>
      <c r="F31" s="95">
        <f aca="true" t="shared" si="5" ref="F31:Z33">F20-F27</f>
        <v>-183026</v>
      </c>
      <c r="G31" s="96">
        <f t="shared" si="5"/>
        <v>503</v>
      </c>
      <c r="H31" s="97">
        <f t="shared" si="5"/>
        <v>205391</v>
      </c>
      <c r="I31" s="94">
        <f t="shared" si="5"/>
        <v>1219</v>
      </c>
      <c r="J31" s="95">
        <f t="shared" si="5"/>
        <v>340922</v>
      </c>
      <c r="K31" s="96">
        <f t="shared" si="5"/>
        <v>535</v>
      </c>
      <c r="L31" s="97">
        <f t="shared" si="5"/>
        <v>2065676</v>
      </c>
      <c r="M31" s="94">
        <f t="shared" si="5"/>
        <v>648.1279999999997</v>
      </c>
      <c r="N31" s="95">
        <f t="shared" si="5"/>
        <v>103999</v>
      </c>
      <c r="O31" s="96">
        <f t="shared" si="5"/>
        <v>-695</v>
      </c>
      <c r="P31" s="97">
        <f t="shared" si="5"/>
        <v>-260979</v>
      </c>
      <c r="Q31" s="94">
        <f t="shared" si="5"/>
        <v>-3846</v>
      </c>
      <c r="R31" s="95">
        <f t="shared" si="5"/>
        <v>-794790</v>
      </c>
      <c r="S31" s="96">
        <f t="shared" si="5"/>
        <v>5524</v>
      </c>
      <c r="T31" s="97">
        <f t="shared" si="5"/>
        <v>-1458858</v>
      </c>
      <c r="U31" s="94">
        <f t="shared" si="5"/>
        <v>1029</v>
      </c>
      <c r="V31" s="95">
        <f t="shared" si="5"/>
        <v>354860</v>
      </c>
      <c r="W31" s="96">
        <f t="shared" si="5"/>
        <v>85.25600000000031</v>
      </c>
      <c r="X31" s="97">
        <f t="shared" si="5"/>
        <v>399249</v>
      </c>
      <c r="Y31" s="94">
        <f t="shared" si="5"/>
        <v>4269.3840000000055</v>
      </c>
      <c r="Z31" s="95">
        <f t="shared" si="5"/>
        <v>772444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-69</v>
      </c>
      <c r="F32" s="99">
        <f t="shared" si="6"/>
        <v>10325</v>
      </c>
      <c r="G32" s="100">
        <f t="shared" si="6"/>
        <v>598</v>
      </c>
      <c r="H32" s="101">
        <f t="shared" si="6"/>
        <v>242317</v>
      </c>
      <c r="I32" s="98">
        <f t="shared" si="6"/>
        <v>-1197</v>
      </c>
      <c r="J32" s="99">
        <f t="shared" si="6"/>
        <v>-2759527</v>
      </c>
      <c r="K32" s="100">
        <f t="shared" si="6"/>
        <v>1234</v>
      </c>
      <c r="L32" s="101">
        <f t="shared" si="6"/>
        <v>11806762</v>
      </c>
      <c r="M32" s="98">
        <f t="shared" si="6"/>
        <v>-1802.8000000000002</v>
      </c>
      <c r="N32" s="99">
        <f t="shared" si="6"/>
        <v>29922</v>
      </c>
      <c r="O32" s="100">
        <f t="shared" si="6"/>
        <v>-445</v>
      </c>
      <c r="P32" s="101">
        <f t="shared" si="6"/>
        <v>-163371</v>
      </c>
      <c r="Q32" s="98">
        <f t="shared" si="6"/>
        <v>-837</v>
      </c>
      <c r="R32" s="99">
        <f t="shared" si="6"/>
        <v>-285314</v>
      </c>
      <c r="S32" s="100">
        <f t="shared" si="6"/>
        <v>7131</v>
      </c>
      <c r="T32" s="101">
        <f t="shared" si="6"/>
        <v>-1248614</v>
      </c>
      <c r="U32" s="98">
        <f t="shared" si="5"/>
        <v>1186</v>
      </c>
      <c r="V32" s="99">
        <f t="shared" si="5"/>
        <v>-95031</v>
      </c>
      <c r="W32" s="100">
        <f t="shared" si="5"/>
        <v>-529.8239999999996</v>
      </c>
      <c r="X32" s="101">
        <f t="shared" si="5"/>
        <v>175587</v>
      </c>
      <c r="Y32" s="98">
        <f t="shared" si="5"/>
        <v>5268.376000000004</v>
      </c>
      <c r="Z32" s="99">
        <f t="shared" si="5"/>
        <v>7713056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-902</v>
      </c>
      <c r="F33" s="99">
        <f t="shared" si="5"/>
        <v>-195773</v>
      </c>
      <c r="G33" s="100">
        <f t="shared" si="5"/>
        <v>616</v>
      </c>
      <c r="H33" s="101">
        <f t="shared" si="5"/>
        <v>240392</v>
      </c>
      <c r="I33" s="98">
        <f t="shared" si="5"/>
        <v>2346</v>
      </c>
      <c r="J33" s="99">
        <f t="shared" si="5"/>
        <v>4452683</v>
      </c>
      <c r="K33" s="100">
        <f t="shared" si="5"/>
        <v>3576</v>
      </c>
      <c r="L33" s="101">
        <f t="shared" si="5"/>
        <v>-2264783</v>
      </c>
      <c r="M33" s="98">
        <f t="shared" si="5"/>
        <v>1949.920000000002</v>
      </c>
      <c r="N33" s="99">
        <f t="shared" si="5"/>
        <v>494191</v>
      </c>
      <c r="O33" s="100">
        <f t="shared" si="5"/>
        <v>423</v>
      </c>
      <c r="P33" s="101">
        <f t="shared" si="5"/>
        <v>122705</v>
      </c>
      <c r="Q33" s="98">
        <f t="shared" si="5"/>
        <v>2202</v>
      </c>
      <c r="R33" s="99">
        <f t="shared" si="5"/>
        <v>853801</v>
      </c>
      <c r="S33" s="100">
        <f t="shared" si="5"/>
        <v>-3115</v>
      </c>
      <c r="T33" s="101">
        <f t="shared" si="5"/>
        <v>-366827</v>
      </c>
      <c r="U33" s="98">
        <f t="shared" si="5"/>
        <v>374</v>
      </c>
      <c r="V33" s="99">
        <f t="shared" si="5"/>
        <v>-119979</v>
      </c>
      <c r="W33" s="100">
        <f t="shared" si="5"/>
        <v>-555.8289999999988</v>
      </c>
      <c r="X33" s="101">
        <f t="shared" si="5"/>
        <v>176656</v>
      </c>
      <c r="Y33" s="98">
        <f t="shared" si="5"/>
        <v>6914.091000000015</v>
      </c>
      <c r="Z33" s="99">
        <f t="shared" si="5"/>
        <v>3393066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-5.412377294067433</v>
      </c>
      <c r="F34" s="123"/>
      <c r="G34" s="161">
        <f aca="true" t="shared" si="7" ref="G34">+G23-G30</f>
        <v>3.784791386271877</v>
      </c>
      <c r="H34" s="162"/>
      <c r="I34" s="124">
        <f aca="true" t="shared" si="8" ref="I34">+I23-I30</f>
        <v>-78.0373201438849</v>
      </c>
      <c r="J34" s="123"/>
      <c r="K34" s="161">
        <f aca="true" t="shared" si="9" ref="K34">+K23-K30</f>
        <v>-30.93070291777188</v>
      </c>
      <c r="L34" s="162"/>
      <c r="M34" s="124">
        <f aca="true" t="shared" si="10" ref="M34">+M23-M30</f>
        <v>-3.8325328873136613</v>
      </c>
      <c r="N34" s="123"/>
      <c r="O34" s="161">
        <f aca="true" t="shared" si="11" ref="O34">+O23-O30</f>
        <v>-22.240420797086784</v>
      </c>
      <c r="P34" s="162"/>
      <c r="Q34" s="124">
        <f aca="true" t="shared" si="12" ref="Q34">+Q23-Q30</f>
        <v>-6.067232016041437</v>
      </c>
      <c r="R34" s="123"/>
      <c r="S34" s="161">
        <f aca="true" t="shared" si="13" ref="S34">+S23-S30</f>
        <v>41.39589156055021</v>
      </c>
      <c r="T34" s="162"/>
      <c r="U34" s="124">
        <f aca="true" t="shared" si="14" ref="U34">+U23-U30</f>
        <v>10.048891703609883</v>
      </c>
      <c r="V34" s="123"/>
      <c r="W34" s="161">
        <f aca="true" t="shared" si="15" ref="W34">+W23-W30</f>
        <v>6.714490824451019</v>
      </c>
      <c r="X34" s="162"/>
      <c r="Y34" s="124">
        <f aca="true" t="shared" si="16" ref="Y34">+Y23-Y30</f>
        <v>-1.4082500404651483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64.70871449205585</v>
      </c>
      <c r="F35" s="64">
        <f t="shared" si="17"/>
        <v>47.55356370190585</v>
      </c>
      <c r="G35" s="65">
        <f t="shared" si="17"/>
        <v>172.06303724928367</v>
      </c>
      <c r="H35" s="66">
        <f t="shared" si="17"/>
        <v>194.82502308402584</v>
      </c>
      <c r="I35" s="63">
        <f t="shared" si="17"/>
        <v>135.96931248155798</v>
      </c>
      <c r="J35" s="64">
        <f t="shared" si="17"/>
        <v>105.56332768333279</v>
      </c>
      <c r="K35" s="65">
        <f t="shared" si="17"/>
        <v>129.36333699231614</v>
      </c>
      <c r="L35" s="66">
        <f t="shared" si="17"/>
        <v>184.53579052133944</v>
      </c>
      <c r="M35" s="63">
        <f t="shared" si="17"/>
        <v>109.84697660285627</v>
      </c>
      <c r="N35" s="64">
        <f t="shared" si="17"/>
        <v>107.77833041019869</v>
      </c>
      <c r="O35" s="65">
        <f t="shared" si="17"/>
        <v>86.11111111111111</v>
      </c>
      <c r="P35" s="66">
        <f t="shared" si="17"/>
        <v>84.42891586105179</v>
      </c>
      <c r="Q35" s="63">
        <f t="shared" si="17"/>
        <v>87.27669710202461</v>
      </c>
      <c r="R35" s="64">
        <f t="shared" si="17"/>
        <v>86.42577754732507</v>
      </c>
      <c r="S35" s="65">
        <f t="shared" si="17"/>
        <v>112.00582469409488</v>
      </c>
      <c r="T35" s="66">
        <f t="shared" si="17"/>
        <v>85.6039797275621</v>
      </c>
      <c r="U35" s="63">
        <f t="shared" si="17"/>
        <v>127.30891719745223</v>
      </c>
      <c r="V35" s="64">
        <f t="shared" si="17"/>
        <v>135.1344447458728</v>
      </c>
      <c r="W35" s="65">
        <f t="shared" si="17"/>
        <v>101.18230481209265</v>
      </c>
      <c r="X35" s="66">
        <f t="shared" si="17"/>
        <v>129.6668682854625</v>
      </c>
      <c r="Y35" s="63">
        <f t="shared" si="17"/>
        <v>103.99792489933515</v>
      </c>
      <c r="Z35" s="64">
        <f t="shared" si="17"/>
        <v>102.53302542190883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94.28807947019867</v>
      </c>
      <c r="F36" s="68">
        <f t="shared" si="17"/>
        <v>110.447444044198</v>
      </c>
      <c r="G36" s="69">
        <f t="shared" si="17"/>
        <v>185.42857142857144</v>
      </c>
      <c r="H36" s="70">
        <f t="shared" si="17"/>
        <v>207.10238322548707</v>
      </c>
      <c r="I36" s="67">
        <f t="shared" si="17"/>
        <v>67.27720065609623</v>
      </c>
      <c r="J36" s="68">
        <f t="shared" si="17"/>
        <v>62.295125645704175</v>
      </c>
      <c r="K36" s="69">
        <f t="shared" si="17"/>
        <v>216.19585687382298</v>
      </c>
      <c r="L36" s="70">
        <f t="shared" si="17"/>
        <v>702.9925006179686</v>
      </c>
      <c r="M36" s="67">
        <f t="shared" si="17"/>
        <v>81.90868038133466</v>
      </c>
      <c r="N36" s="68">
        <f t="shared" si="17"/>
        <v>101.94309678533789</v>
      </c>
      <c r="O36" s="69">
        <f t="shared" si="17"/>
        <v>90.9016561030464</v>
      </c>
      <c r="P36" s="70">
        <f t="shared" si="17"/>
        <v>90.25709959500746</v>
      </c>
      <c r="Q36" s="67">
        <f t="shared" si="17"/>
        <v>97.1904266389178</v>
      </c>
      <c r="R36" s="68">
        <f t="shared" si="17"/>
        <v>94.96853238603659</v>
      </c>
      <c r="S36" s="69">
        <f t="shared" si="17"/>
        <v>115.3470354029915</v>
      </c>
      <c r="T36" s="70">
        <f t="shared" si="17"/>
        <v>87.55492997558756</v>
      </c>
      <c r="U36" s="67">
        <f t="shared" si="17"/>
        <v>140.14895057549086</v>
      </c>
      <c r="V36" s="68">
        <f t="shared" si="17"/>
        <v>92.05164577628416</v>
      </c>
      <c r="W36" s="69">
        <f t="shared" si="17"/>
        <v>93.317053481332</v>
      </c>
      <c r="X36" s="70">
        <f t="shared" si="17"/>
        <v>111.45418216237832</v>
      </c>
      <c r="Y36" s="67">
        <f t="shared" si="17"/>
        <v>104.85019241037728</v>
      </c>
      <c r="Z36" s="68">
        <f t="shared" si="17"/>
        <v>124.68119316974938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72.20338983050848</v>
      </c>
      <c r="F37" s="72">
        <f t="shared" si="17"/>
        <v>67.80832955135921</v>
      </c>
      <c r="G37" s="73">
        <f t="shared" si="17"/>
        <v>170.80459770114942</v>
      </c>
      <c r="H37" s="74">
        <f t="shared" si="17"/>
        <v>160.95981944743815</v>
      </c>
      <c r="I37" s="71">
        <f t="shared" si="17"/>
        <v>211.60799238820172</v>
      </c>
      <c r="J37" s="72">
        <f t="shared" si="17"/>
        <v>545.3212932338948</v>
      </c>
      <c r="K37" s="73">
        <f t="shared" si="17"/>
        <v>245.6026058631922</v>
      </c>
      <c r="L37" s="74">
        <f t="shared" si="17"/>
        <v>30.863652195892264</v>
      </c>
      <c r="M37" s="71">
        <f t="shared" si="17"/>
        <v>112.08877867327962</v>
      </c>
      <c r="N37" s="72">
        <f t="shared" si="17"/>
        <v>116.63197961855465</v>
      </c>
      <c r="O37" s="73">
        <f t="shared" si="17"/>
        <v>109.35840707964601</v>
      </c>
      <c r="P37" s="74">
        <f t="shared" si="17"/>
        <v>110.23015663924285</v>
      </c>
      <c r="Q37" s="71">
        <f t="shared" si="17"/>
        <v>103.82006488211925</v>
      </c>
      <c r="R37" s="72">
        <f t="shared" si="17"/>
        <v>108.66655758199065</v>
      </c>
      <c r="S37" s="73">
        <f t="shared" si="17"/>
        <v>89.7942467728196</v>
      </c>
      <c r="T37" s="74">
        <f t="shared" si="17"/>
        <v>85.77264041211315</v>
      </c>
      <c r="U37" s="71">
        <f t="shared" si="17"/>
        <v>106.29417704476607</v>
      </c>
      <c r="V37" s="72">
        <f t="shared" si="17"/>
        <v>94.76137602569472</v>
      </c>
      <c r="W37" s="73">
        <f t="shared" si="17"/>
        <v>93.59127176294247</v>
      </c>
      <c r="X37" s="74">
        <f t="shared" si="17"/>
        <v>109.1517143663825</v>
      </c>
      <c r="Y37" s="71">
        <f t="shared" si="17"/>
        <v>105.23386372754595</v>
      </c>
      <c r="Z37" s="72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+'(令和4年9月)'!E20</f>
        <v>1344</v>
      </c>
      <c r="F39" s="14">
        <f>+'(令和4年9月)'!F20</f>
        <v>165951</v>
      </c>
      <c r="G39" s="13">
        <f>+'(令和4年9月)'!G20</f>
        <v>1201</v>
      </c>
      <c r="H39" s="14">
        <f>+'(令和4年9月)'!H20</f>
        <v>421991</v>
      </c>
      <c r="I39" s="13">
        <f>+'(令和4年9月)'!I20</f>
        <v>4608</v>
      </c>
      <c r="J39" s="14">
        <f>+'(令和4年9月)'!J20</f>
        <v>6468945</v>
      </c>
      <c r="K39" s="13">
        <f>+'(令和4年9月)'!K20</f>
        <v>2357</v>
      </c>
      <c r="L39" s="14">
        <f>+'(令和4年9月)'!L20</f>
        <v>4509228</v>
      </c>
      <c r="M39" s="13">
        <f>+'(令和4年9月)'!M20</f>
        <v>7230.128</v>
      </c>
      <c r="N39" s="14">
        <f>+'(令和4年9月)'!N20</f>
        <v>1441034</v>
      </c>
      <c r="O39" s="13">
        <f>+'(令和4年9月)'!O20</f>
        <v>4309</v>
      </c>
      <c r="P39" s="14">
        <f>+'(令和4年9月)'!P20</f>
        <v>1415070</v>
      </c>
      <c r="Q39" s="13">
        <f>+'(令和4年9月)'!Q20</f>
        <v>26382</v>
      </c>
      <c r="R39" s="14">
        <f>+'(令和4年9月)'!R20</f>
        <v>5060352</v>
      </c>
      <c r="S39" s="25">
        <f>+'(令和4年9月)'!S20</f>
        <v>51535</v>
      </c>
      <c r="T39" s="26">
        <f>+'(令和4年9月)'!T20</f>
        <v>8674901</v>
      </c>
      <c r="U39" s="13">
        <f>+'(令和4年9月)'!U20</f>
        <v>4797</v>
      </c>
      <c r="V39" s="14">
        <f>+'(令和4年9月)'!V20</f>
        <v>1364866</v>
      </c>
      <c r="W39" s="13">
        <f>+'(令和4年9月)'!W20</f>
        <v>7296.256</v>
      </c>
      <c r="X39" s="14">
        <f>+'(令和4年9月)'!X20</f>
        <v>1745023</v>
      </c>
      <c r="Y39" s="55">
        <f>+'(令和4年8月)'!Y20</f>
        <v>110034.128</v>
      </c>
      <c r="Z39" s="56">
        <f>+'(令和4年8月)'!Z20</f>
        <v>26209248</v>
      </c>
    </row>
    <row r="40" spans="1:26" ht="18.95" customHeight="1">
      <c r="A40" s="22"/>
      <c r="B40" s="126"/>
      <c r="C40" s="22"/>
      <c r="D40" s="86" t="s">
        <v>22</v>
      </c>
      <c r="E40" s="27">
        <f>+'(令和4年9月)'!E21</f>
        <v>1139</v>
      </c>
      <c r="F40" s="21">
        <f>+'(令和4年9月)'!F21</f>
        <v>109153</v>
      </c>
      <c r="G40" s="27">
        <f>+'(令和4年9月)'!G21</f>
        <v>1298</v>
      </c>
      <c r="H40" s="21">
        <f>+'(令和4年9月)'!H21</f>
        <v>468565</v>
      </c>
      <c r="I40" s="27">
        <f>+'(令和4年9月)'!I21</f>
        <v>2461</v>
      </c>
      <c r="J40" s="21">
        <f>+'(令和4年9月)'!J21</f>
        <v>4559227</v>
      </c>
      <c r="K40" s="27">
        <f>+'(令和4年9月)'!K21</f>
        <v>2296</v>
      </c>
      <c r="L40" s="21">
        <f>+'(令和4年9月)'!L21</f>
        <v>13764790</v>
      </c>
      <c r="M40" s="27">
        <f>+'(令和4年9月)'!M21</f>
        <v>8162.2</v>
      </c>
      <c r="N40" s="21">
        <f>+'(令和4年9月)'!N21</f>
        <v>1569835</v>
      </c>
      <c r="O40" s="27">
        <f>+'(令和4年9月)'!O21</f>
        <v>4446</v>
      </c>
      <c r="P40" s="21">
        <f>+'(令和4年9月)'!P21</f>
        <v>1513450</v>
      </c>
      <c r="Q40" s="27">
        <f>+'(令和4年9月)'!Q21</f>
        <v>28954</v>
      </c>
      <c r="R40" s="21">
        <f>+'(令和4年9月)'!R21</f>
        <v>5385278</v>
      </c>
      <c r="S40" s="25">
        <f>+'(令和4年9月)'!S21</f>
        <v>53596</v>
      </c>
      <c r="T40" s="26">
        <f>+'(令和4年9月)'!T21</f>
        <v>8784387</v>
      </c>
      <c r="U40" s="27">
        <f>+'(令和4年9月)'!U21</f>
        <v>4140</v>
      </c>
      <c r="V40" s="21">
        <f>+'(令和4年9月)'!V21</f>
        <v>1100575</v>
      </c>
      <c r="W40" s="27">
        <f>+'(令和4年9月)'!W21</f>
        <v>7398.176</v>
      </c>
      <c r="X40" s="21">
        <f>+'(令和4年9月)'!X21</f>
        <v>1708538</v>
      </c>
      <c r="Y40" s="58">
        <f>+'(令和4年8月)'!Y21</f>
        <v>106128.16</v>
      </c>
      <c r="Z40" s="59">
        <f>+'(令和4年8月)'!Z21</f>
        <v>25557495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+'(令和4年9月)'!E22</f>
        <v>2343</v>
      </c>
      <c r="F41" s="21">
        <f>+'(令和4年9月)'!F22</f>
        <v>412375</v>
      </c>
      <c r="G41" s="27">
        <f>+'(令和4年9月)'!G22</f>
        <v>1486</v>
      </c>
      <c r="H41" s="21">
        <f>+'(令和4年9月)'!H22</f>
        <v>634737</v>
      </c>
      <c r="I41" s="27">
        <f>+'(令和4年9月)'!I22</f>
        <v>4448</v>
      </c>
      <c r="J41" s="21">
        <f>+'(令和4年9月)'!J22</f>
        <v>5452564</v>
      </c>
      <c r="K41" s="27">
        <f>+'(令和4年9月)'!K22</f>
        <v>6032</v>
      </c>
      <c r="L41" s="21">
        <f>+'(令和4年9月)'!L22</f>
        <v>1011038</v>
      </c>
      <c r="M41" s="27">
        <f>+'(令和4年9月)'!M22</f>
        <v>18079.920000000002</v>
      </c>
      <c r="N41" s="21">
        <f>+'(令和4年9月)'!N22</f>
        <v>3465521</v>
      </c>
      <c r="O41" s="27">
        <f>+'(令和4年9月)'!O22</f>
        <v>4943</v>
      </c>
      <c r="P41" s="21">
        <f>+'(令和4年9月)'!P22</f>
        <v>1322149</v>
      </c>
      <c r="Q41" s="27">
        <f>+'(令和4年9月)'!Q22</f>
        <v>59845</v>
      </c>
      <c r="R41" s="21">
        <f>+'(令和4年9月)'!R22</f>
        <v>10705475</v>
      </c>
      <c r="S41" s="25">
        <f>+'(令和4年9月)'!S22</f>
        <v>27407</v>
      </c>
      <c r="T41" s="26">
        <f>+'(令和4年9月)'!T22</f>
        <v>2211494</v>
      </c>
      <c r="U41" s="27">
        <f>+'(令和4年9月)'!U22</f>
        <v>6316</v>
      </c>
      <c r="V41" s="21">
        <f>+'(令和4年9月)'!V22</f>
        <v>2170298</v>
      </c>
      <c r="W41" s="27">
        <f>+'(令和4年9月)'!W22</f>
        <v>8117.171000000001</v>
      </c>
      <c r="X41" s="21">
        <f>+'(令和4年9月)'!X22</f>
        <v>2106961</v>
      </c>
      <c r="Y41" s="58">
        <f>+'(令和4年8月)'!Y22</f>
        <v>141847.992</v>
      </c>
      <c r="Z41" s="59">
        <f>+'(令和4年8月)'!Z22</f>
        <v>37189049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+(E39+E40)/(E41+'(令和4年8月)'!E41)*100</f>
        <v>56.18918307309346</v>
      </c>
      <c r="F42" s="123"/>
      <c r="G42" s="122">
        <f>+(G39+G40)/(G41+'(令和4年8月)'!G41)*100</f>
        <v>83.32777592530843</v>
      </c>
      <c r="H42" s="123"/>
      <c r="I42" s="122">
        <f>+(I39+I40)/(I41+'(令和4年8月)'!I41)*100</f>
        <v>105.76002393776183</v>
      </c>
      <c r="J42" s="123"/>
      <c r="K42" s="122">
        <f>+(K39+K40)/(K41+'(令和4年8月)'!K41)*100</f>
        <v>40.63400576368876</v>
      </c>
      <c r="L42" s="123"/>
      <c r="M42" s="122">
        <f>+(M39+M40)/(M41+'(令和4年8月)'!M41)*100</f>
        <v>43.78798509692664</v>
      </c>
      <c r="N42" s="123"/>
      <c r="O42" s="122">
        <f>+(O39+O40)/(O41+'(令和4年8月)'!O41)*100</f>
        <v>88.48797250859106</v>
      </c>
      <c r="P42" s="123"/>
      <c r="Q42" s="122">
        <f>+(Q39+Q40)/(Q41+'(令和4年8月)'!Q41)*100</f>
        <v>45.68918539557772</v>
      </c>
      <c r="R42" s="123"/>
      <c r="S42" s="122">
        <f>+(S39+S40)/(S41+'(令和4年8月)'!S41)*100</f>
        <v>181.45744515594524</v>
      </c>
      <c r="T42" s="123"/>
      <c r="U42" s="122">
        <f>+(U39+U40)/(U41+'(令和4年8月)'!U41)*100</f>
        <v>79.59565372283576</v>
      </c>
      <c r="V42" s="123"/>
      <c r="W42" s="122">
        <f>+(W39+W40)/(W41+'(令和4年8月)'!W41)*100</f>
        <v>91.37662922681439</v>
      </c>
      <c r="X42" s="123"/>
      <c r="Y42" s="122">
        <f>+(Y39+Y40)/(Y41+'(令和4年8月)'!Y41)*100</f>
        <v>77.2587567956678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0</v>
      </c>
      <c r="F43" s="97">
        <f t="shared" si="18"/>
        <v>0</v>
      </c>
      <c r="G43" s="94">
        <f t="shared" si="18"/>
        <v>0</v>
      </c>
      <c r="H43" s="95">
        <f t="shared" si="18"/>
        <v>0</v>
      </c>
      <c r="I43" s="96">
        <f t="shared" si="18"/>
        <v>0</v>
      </c>
      <c r="J43" s="97">
        <f t="shared" si="18"/>
        <v>0</v>
      </c>
      <c r="K43" s="94">
        <f t="shared" si="18"/>
        <v>0</v>
      </c>
      <c r="L43" s="95">
        <f t="shared" si="18"/>
        <v>0</v>
      </c>
      <c r="M43" s="96">
        <f t="shared" si="18"/>
        <v>0</v>
      </c>
      <c r="N43" s="97">
        <f t="shared" si="18"/>
        <v>0</v>
      </c>
      <c r="O43" s="94">
        <f t="shared" si="18"/>
        <v>0</v>
      </c>
      <c r="P43" s="95">
        <f t="shared" si="18"/>
        <v>0</v>
      </c>
      <c r="Q43" s="96">
        <f t="shared" si="18"/>
        <v>0</v>
      </c>
      <c r="R43" s="97">
        <f t="shared" si="18"/>
        <v>0</v>
      </c>
      <c r="S43" s="94">
        <f t="shared" si="18"/>
        <v>0</v>
      </c>
      <c r="T43" s="95">
        <f t="shared" si="18"/>
        <v>0</v>
      </c>
      <c r="U43" s="96">
        <f t="shared" si="18"/>
        <v>0</v>
      </c>
      <c r="V43" s="97">
        <f t="shared" si="18"/>
        <v>0</v>
      </c>
      <c r="W43" s="94">
        <f t="shared" si="18"/>
        <v>0</v>
      </c>
      <c r="X43" s="95">
        <f t="shared" si="18"/>
        <v>0</v>
      </c>
      <c r="Y43" s="94">
        <f t="shared" si="18"/>
        <v>1025.2560000000085</v>
      </c>
      <c r="Z43" s="95">
        <f t="shared" si="18"/>
        <v>5058113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0</v>
      </c>
      <c r="F44" s="101">
        <f t="shared" si="18"/>
        <v>0</v>
      </c>
      <c r="G44" s="98">
        <f t="shared" si="18"/>
        <v>0</v>
      </c>
      <c r="H44" s="99">
        <f t="shared" si="18"/>
        <v>0</v>
      </c>
      <c r="I44" s="100">
        <f t="shared" si="18"/>
        <v>0</v>
      </c>
      <c r="J44" s="101">
        <f t="shared" si="18"/>
        <v>0</v>
      </c>
      <c r="K44" s="98">
        <f t="shared" si="18"/>
        <v>0</v>
      </c>
      <c r="L44" s="99">
        <f t="shared" si="18"/>
        <v>0</v>
      </c>
      <c r="M44" s="100">
        <f t="shared" si="18"/>
        <v>0</v>
      </c>
      <c r="N44" s="101">
        <f t="shared" si="18"/>
        <v>0</v>
      </c>
      <c r="O44" s="98">
        <f t="shared" si="18"/>
        <v>0</v>
      </c>
      <c r="P44" s="99">
        <f t="shared" si="18"/>
        <v>0</v>
      </c>
      <c r="Q44" s="100">
        <f t="shared" si="18"/>
        <v>0</v>
      </c>
      <c r="R44" s="101">
        <f t="shared" si="18"/>
        <v>0</v>
      </c>
      <c r="S44" s="98">
        <f t="shared" si="18"/>
        <v>0</v>
      </c>
      <c r="T44" s="99">
        <f t="shared" si="18"/>
        <v>0</v>
      </c>
      <c r="U44" s="100">
        <f t="shared" si="18"/>
        <v>0</v>
      </c>
      <c r="V44" s="101">
        <f t="shared" si="18"/>
        <v>0</v>
      </c>
      <c r="W44" s="98">
        <f t="shared" si="18"/>
        <v>0</v>
      </c>
      <c r="X44" s="99">
        <f t="shared" si="18"/>
        <v>0</v>
      </c>
      <c r="Y44" s="98">
        <f t="shared" si="18"/>
        <v>7762.216</v>
      </c>
      <c r="Z44" s="99">
        <f t="shared" si="18"/>
        <v>13406303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0</v>
      </c>
      <c r="F45" s="101">
        <f t="shared" si="18"/>
        <v>0</v>
      </c>
      <c r="G45" s="98">
        <f t="shared" si="18"/>
        <v>0</v>
      </c>
      <c r="H45" s="99">
        <f t="shared" si="18"/>
        <v>0</v>
      </c>
      <c r="I45" s="100">
        <f t="shared" si="18"/>
        <v>0</v>
      </c>
      <c r="J45" s="101">
        <f t="shared" si="18"/>
        <v>0</v>
      </c>
      <c r="K45" s="98">
        <f t="shared" si="18"/>
        <v>0</v>
      </c>
      <c r="L45" s="99">
        <f t="shared" si="18"/>
        <v>0</v>
      </c>
      <c r="M45" s="100">
        <f t="shared" si="18"/>
        <v>0</v>
      </c>
      <c r="N45" s="101">
        <f t="shared" si="18"/>
        <v>0</v>
      </c>
      <c r="O45" s="98">
        <f t="shared" si="18"/>
        <v>0</v>
      </c>
      <c r="P45" s="99">
        <f t="shared" si="18"/>
        <v>0</v>
      </c>
      <c r="Q45" s="100">
        <f t="shared" si="18"/>
        <v>0</v>
      </c>
      <c r="R45" s="101">
        <f t="shared" si="18"/>
        <v>0</v>
      </c>
      <c r="S45" s="98">
        <f t="shared" si="18"/>
        <v>0</v>
      </c>
      <c r="T45" s="99">
        <f t="shared" si="18"/>
        <v>0</v>
      </c>
      <c r="U45" s="100">
        <f t="shared" si="18"/>
        <v>0</v>
      </c>
      <c r="V45" s="101">
        <f t="shared" si="18"/>
        <v>0</v>
      </c>
      <c r="W45" s="98">
        <f t="shared" si="18"/>
        <v>0</v>
      </c>
      <c r="X45" s="99">
        <f t="shared" si="18"/>
        <v>0</v>
      </c>
      <c r="Y45" s="98">
        <f t="shared" si="18"/>
        <v>-2830.9009999999835</v>
      </c>
      <c r="Z45" s="99">
        <f t="shared" si="18"/>
        <v>-7696437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-3.2015603671608943</v>
      </c>
      <c r="F46" s="123"/>
      <c r="G46" s="122">
        <f>G23-G42</f>
        <v>0.7570154609634443</v>
      </c>
      <c r="H46" s="123"/>
      <c r="I46" s="122">
        <f>I23-I42</f>
        <v>-26.297344081646727</v>
      </c>
      <c r="J46" s="123"/>
      <c r="K46" s="122">
        <f>K23-K42</f>
        <v>-2.064708681460644</v>
      </c>
      <c r="L46" s="123"/>
      <c r="M46" s="122">
        <f>M23-M42</f>
        <v>-1.2205179842403027</v>
      </c>
      <c r="N46" s="123"/>
      <c r="O46" s="122">
        <f t="shared" si="18"/>
        <v>0.07160669432215627</v>
      </c>
      <c r="P46" s="123"/>
      <c r="Q46" s="122">
        <f t="shared" si="18"/>
        <v>0.5435825883808434</v>
      </c>
      <c r="R46" s="123"/>
      <c r="S46" s="122">
        <f t="shared" si="18"/>
        <v>10.33844640460498</v>
      </c>
      <c r="T46" s="123"/>
      <c r="U46" s="122">
        <f t="shared" si="18"/>
        <v>-8.846762019225878</v>
      </c>
      <c r="V46" s="123"/>
      <c r="W46" s="122">
        <f t="shared" si="18"/>
        <v>-0.8621384023633709</v>
      </c>
      <c r="X46" s="123"/>
      <c r="Y46" s="122">
        <f t="shared" si="18"/>
        <v>2.8329931638670587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100</v>
      </c>
      <c r="F47" s="76">
        <f t="shared" si="19"/>
        <v>100</v>
      </c>
      <c r="G47" s="75">
        <f t="shared" si="19"/>
        <v>100</v>
      </c>
      <c r="H47" s="77">
        <f t="shared" si="19"/>
        <v>100</v>
      </c>
      <c r="I47" s="78">
        <f t="shared" si="19"/>
        <v>100</v>
      </c>
      <c r="J47" s="76">
        <f t="shared" si="19"/>
        <v>100</v>
      </c>
      <c r="K47" s="75">
        <f t="shared" si="19"/>
        <v>100</v>
      </c>
      <c r="L47" s="77">
        <f t="shared" si="19"/>
        <v>100</v>
      </c>
      <c r="M47" s="78">
        <f t="shared" si="19"/>
        <v>100</v>
      </c>
      <c r="N47" s="76">
        <f t="shared" si="19"/>
        <v>100</v>
      </c>
      <c r="O47" s="75">
        <f t="shared" si="19"/>
        <v>100</v>
      </c>
      <c r="P47" s="77">
        <f t="shared" si="19"/>
        <v>100</v>
      </c>
      <c r="Q47" s="78">
        <f t="shared" si="19"/>
        <v>100</v>
      </c>
      <c r="R47" s="76">
        <f t="shared" si="19"/>
        <v>100</v>
      </c>
      <c r="S47" s="75">
        <f t="shared" si="19"/>
        <v>100</v>
      </c>
      <c r="T47" s="77">
        <f t="shared" si="19"/>
        <v>100</v>
      </c>
      <c r="U47" s="78">
        <f t="shared" si="19"/>
        <v>100</v>
      </c>
      <c r="V47" s="76">
        <f t="shared" si="19"/>
        <v>100</v>
      </c>
      <c r="W47" s="75">
        <f t="shared" si="19"/>
        <v>100</v>
      </c>
      <c r="X47" s="77">
        <f t="shared" si="19"/>
        <v>100</v>
      </c>
      <c r="Y47" s="75">
        <f t="shared" si="19"/>
        <v>100.93176182574919</v>
      </c>
      <c r="Z47" s="77">
        <f t="shared" si="19"/>
        <v>119.29896271728208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100</v>
      </c>
      <c r="F48" s="70">
        <f t="shared" si="19"/>
        <v>100</v>
      </c>
      <c r="G48" s="67">
        <f t="shared" si="19"/>
        <v>100</v>
      </c>
      <c r="H48" s="68">
        <f t="shared" si="19"/>
        <v>100</v>
      </c>
      <c r="I48" s="69">
        <f t="shared" si="19"/>
        <v>100</v>
      </c>
      <c r="J48" s="70">
        <f t="shared" si="19"/>
        <v>100</v>
      </c>
      <c r="K48" s="67">
        <f t="shared" si="19"/>
        <v>100</v>
      </c>
      <c r="L48" s="68">
        <f t="shared" si="19"/>
        <v>100</v>
      </c>
      <c r="M48" s="69">
        <f t="shared" si="19"/>
        <v>100</v>
      </c>
      <c r="N48" s="70">
        <f t="shared" si="19"/>
        <v>100</v>
      </c>
      <c r="O48" s="67">
        <f t="shared" si="19"/>
        <v>100</v>
      </c>
      <c r="P48" s="68">
        <f t="shared" si="19"/>
        <v>100</v>
      </c>
      <c r="Q48" s="69">
        <f t="shared" si="19"/>
        <v>100</v>
      </c>
      <c r="R48" s="70">
        <f t="shared" si="19"/>
        <v>100</v>
      </c>
      <c r="S48" s="67">
        <f t="shared" si="19"/>
        <v>100</v>
      </c>
      <c r="T48" s="68">
        <f t="shared" si="19"/>
        <v>100</v>
      </c>
      <c r="U48" s="69">
        <f t="shared" si="19"/>
        <v>100</v>
      </c>
      <c r="V48" s="70">
        <f t="shared" si="19"/>
        <v>100</v>
      </c>
      <c r="W48" s="67">
        <f t="shared" si="19"/>
        <v>100</v>
      </c>
      <c r="X48" s="68">
        <f t="shared" si="19"/>
        <v>100</v>
      </c>
      <c r="Y48" s="67">
        <f t="shared" si="19"/>
        <v>107.3140022403102</v>
      </c>
      <c r="Z48" s="68">
        <f t="shared" si="19"/>
        <v>152.45546560803396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100</v>
      </c>
      <c r="F49" s="74">
        <f t="shared" si="19"/>
        <v>100</v>
      </c>
      <c r="G49" s="71">
        <f t="shared" si="19"/>
        <v>100</v>
      </c>
      <c r="H49" s="72">
        <f t="shared" si="19"/>
        <v>100</v>
      </c>
      <c r="I49" s="73">
        <f t="shared" si="19"/>
        <v>100</v>
      </c>
      <c r="J49" s="74">
        <f t="shared" si="19"/>
        <v>100</v>
      </c>
      <c r="K49" s="71">
        <f t="shared" si="19"/>
        <v>100</v>
      </c>
      <c r="L49" s="72">
        <f t="shared" si="19"/>
        <v>100</v>
      </c>
      <c r="M49" s="73">
        <f t="shared" si="19"/>
        <v>100</v>
      </c>
      <c r="N49" s="74">
        <f t="shared" si="19"/>
        <v>100</v>
      </c>
      <c r="O49" s="71">
        <f t="shared" si="19"/>
        <v>100</v>
      </c>
      <c r="P49" s="72">
        <f t="shared" si="19"/>
        <v>100</v>
      </c>
      <c r="Q49" s="73">
        <f t="shared" si="19"/>
        <v>100</v>
      </c>
      <c r="R49" s="74">
        <f t="shared" si="19"/>
        <v>100</v>
      </c>
      <c r="S49" s="71">
        <f t="shared" si="19"/>
        <v>100</v>
      </c>
      <c r="T49" s="72">
        <f t="shared" si="19"/>
        <v>100</v>
      </c>
      <c r="U49" s="73">
        <f t="shared" si="19"/>
        <v>100</v>
      </c>
      <c r="V49" s="74">
        <f t="shared" si="19"/>
        <v>100</v>
      </c>
      <c r="W49" s="71">
        <f t="shared" si="19"/>
        <v>100</v>
      </c>
      <c r="X49" s="72">
        <f t="shared" si="19"/>
        <v>100</v>
      </c>
      <c r="Y49" s="71">
        <f t="shared" si="19"/>
        <v>98.00427136113427</v>
      </c>
      <c r="Z49" s="72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92" customWidth="1"/>
    <col min="2" max="2" width="3.140625" style="92" customWidth="1"/>
    <col min="3" max="3" width="12.57421875" style="92" customWidth="1"/>
    <col min="4" max="4" width="7.28125" style="92" customWidth="1"/>
    <col min="5" max="5" width="7.57421875" style="92" customWidth="1"/>
    <col min="6" max="6" width="10.140625" style="92" customWidth="1"/>
    <col min="7" max="7" width="7.57421875" style="92" customWidth="1"/>
    <col min="8" max="8" width="10.140625" style="92" customWidth="1"/>
    <col min="9" max="9" width="7.57421875" style="92" customWidth="1"/>
    <col min="10" max="10" width="10.140625" style="92" customWidth="1"/>
    <col min="11" max="11" width="7.57421875" style="92" customWidth="1"/>
    <col min="12" max="12" width="10.140625" style="92" customWidth="1"/>
    <col min="13" max="13" width="7.57421875" style="92" customWidth="1"/>
    <col min="14" max="14" width="10.140625" style="92" customWidth="1"/>
    <col min="15" max="15" width="7.57421875" style="92" customWidth="1"/>
    <col min="16" max="16" width="10.140625" style="92" customWidth="1"/>
    <col min="17" max="17" width="8.140625" style="92" customWidth="1"/>
    <col min="18" max="18" width="11.140625" style="92" customWidth="1"/>
    <col min="19" max="19" width="8.140625" style="92" customWidth="1"/>
    <col min="20" max="20" width="11.140625" style="92" customWidth="1"/>
    <col min="21" max="21" width="8.140625" style="92" customWidth="1"/>
    <col min="22" max="22" width="11.140625" style="92" customWidth="1"/>
    <col min="23" max="23" width="7.57421875" style="92" customWidth="1"/>
    <col min="24" max="24" width="10.421875" style="92" bestFit="1" customWidth="1"/>
    <col min="25" max="25" width="8.57421875" style="92" customWidth="1"/>
    <col min="26" max="26" width="11.57421875" style="92" customWidth="1"/>
    <col min="27" max="16384" width="9.00390625" style="92" customWidth="1"/>
  </cols>
  <sheetData>
    <row r="1" spans="1:26" ht="29.25" thickBot="1">
      <c r="A1" s="154" t="s">
        <v>66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53" t="s">
        <v>8</v>
      </c>
      <c r="H2" s="153"/>
      <c r="I2" s="151" t="s">
        <v>9</v>
      </c>
      <c r="J2" s="152"/>
      <c r="K2" s="153" t="s">
        <v>10</v>
      </c>
      <c r="L2" s="153"/>
      <c r="M2" s="151" t="s">
        <v>11</v>
      </c>
      <c r="N2" s="152"/>
      <c r="O2" s="153" t="s">
        <v>12</v>
      </c>
      <c r="P2" s="153"/>
      <c r="Q2" s="151" t="s">
        <v>13</v>
      </c>
      <c r="R2" s="152"/>
      <c r="S2" s="153" t="s">
        <v>14</v>
      </c>
      <c r="T2" s="153"/>
      <c r="U2" s="151" t="s">
        <v>15</v>
      </c>
      <c r="V2" s="152"/>
      <c r="W2" s="153" t="s">
        <v>16</v>
      </c>
      <c r="X2" s="153"/>
      <c r="Y2" s="145" t="s">
        <v>17</v>
      </c>
      <c r="Z2" s="146"/>
    </row>
    <row r="3" spans="1:26" ht="18.75">
      <c r="A3" s="7"/>
      <c r="C3" s="149"/>
      <c r="D3" s="150"/>
      <c r="E3" s="142" t="s">
        <v>53</v>
      </c>
      <c r="F3" s="143"/>
      <c r="G3" s="144" t="s">
        <v>54</v>
      </c>
      <c r="H3" s="144"/>
      <c r="I3" s="142" t="s">
        <v>55</v>
      </c>
      <c r="J3" s="143"/>
      <c r="K3" s="144" t="s">
        <v>56</v>
      </c>
      <c r="L3" s="144"/>
      <c r="M3" s="142" t="s">
        <v>57</v>
      </c>
      <c r="N3" s="143"/>
      <c r="O3" s="144">
        <v>26</v>
      </c>
      <c r="P3" s="144"/>
      <c r="Q3" s="142" t="s">
        <v>58</v>
      </c>
      <c r="R3" s="143"/>
      <c r="S3" s="144" t="s">
        <v>59</v>
      </c>
      <c r="T3" s="144"/>
      <c r="U3" s="142" t="s">
        <v>60</v>
      </c>
      <c r="V3" s="143"/>
      <c r="W3" s="144">
        <v>40</v>
      </c>
      <c r="X3" s="144"/>
      <c r="Y3" s="147"/>
      <c r="Z3" s="148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9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9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7"/>
      <c r="D6" s="85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80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8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81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9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9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7"/>
      <c r="D9" s="85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80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8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81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9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7"/>
      <c r="D12" s="86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80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81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9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7"/>
      <c r="D15" s="8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80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1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9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9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7"/>
      <c r="D18" s="85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8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82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9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7"/>
      <c r="D21" s="85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8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38">
        <f>(E20+E21)/(E22+E41)*100</f>
        <v>47.033697199810156</v>
      </c>
      <c r="F23" s="139"/>
      <c r="G23" s="138">
        <f>(G20+G21)/(G22+G41)*100</f>
        <v>81.78294573643412</v>
      </c>
      <c r="H23" s="139"/>
      <c r="I23" s="138">
        <f>(I20+I21)/(I22+I41)*100</f>
        <v>72.93365660127837</v>
      </c>
      <c r="J23" s="139"/>
      <c r="K23" s="138">
        <f>(K20+K21)/(K22+K41)*100</f>
        <v>33.239683933274804</v>
      </c>
      <c r="L23" s="139"/>
      <c r="M23" s="138">
        <f>(M20+M21)/(M22+M41)*100</f>
        <v>42.29653373393914</v>
      </c>
      <c r="N23" s="139"/>
      <c r="O23" s="138">
        <f>(O20+O21)/(O22+O41)*100</f>
        <v>94.69644103279833</v>
      </c>
      <c r="P23" s="139"/>
      <c r="Q23" s="138">
        <f>(Q20+Q21)/(Q22+Q41)*100</f>
        <v>41.36118881684265</v>
      </c>
      <c r="R23" s="139"/>
      <c r="S23" s="138">
        <f>(S20+S21)/(S22+S41)*100</f>
        <v>177.50258341944732</v>
      </c>
      <c r="T23" s="139"/>
      <c r="U23" s="138">
        <f>(U20+U21)/(U22+U41)*100</f>
        <v>67.3635417652067</v>
      </c>
      <c r="V23" s="139"/>
      <c r="W23" s="138">
        <f>(W20+W21)/(W22+W41)*100</f>
        <v>92.78254958907496</v>
      </c>
      <c r="X23" s="139"/>
      <c r="Y23" s="138">
        <f>(Y20+Y21)/(Y22+Y41)*100</f>
        <v>77.2587567956678</v>
      </c>
      <c r="Z23" s="139"/>
    </row>
    <row r="24" spans="1:26" ht="18.95" customHeight="1">
      <c r="A24" s="7"/>
      <c r="B24" s="22"/>
      <c r="C24" s="45" t="s">
        <v>39</v>
      </c>
      <c r="D24" s="43" t="s">
        <v>40</v>
      </c>
      <c r="E24" s="140">
        <f>F22/E22*1000</f>
        <v>166312.90926099158</v>
      </c>
      <c r="F24" s="141"/>
      <c r="G24" s="134">
        <f>H22/G22*1000</f>
        <v>430392.2931143399</v>
      </c>
      <c r="H24" s="135"/>
      <c r="I24" s="136">
        <f>J22/I22*1000</f>
        <v>1539698.3920034769</v>
      </c>
      <c r="J24" s="137"/>
      <c r="K24" s="134">
        <f>L22/K22*1000</f>
        <v>1719410.484006029</v>
      </c>
      <c r="L24" s="135"/>
      <c r="M24" s="136">
        <f>N22/M22*1000</f>
        <v>189055.51822239353</v>
      </c>
      <c r="N24" s="137"/>
      <c r="O24" s="134">
        <f>P22/O22*1000</f>
        <v>279631.69291338586</v>
      </c>
      <c r="P24" s="135"/>
      <c r="Q24" s="136">
        <f>R22/Q22*1000</f>
        <v>176721.10162295526</v>
      </c>
      <c r="R24" s="137"/>
      <c r="S24" s="134">
        <f>T22/S22*1000</f>
        <v>78762.72566852179</v>
      </c>
      <c r="T24" s="135"/>
      <c r="U24" s="136">
        <f>V22/U22*1000</f>
        <v>336809.86039936385</v>
      </c>
      <c r="V24" s="137"/>
      <c r="W24" s="134">
        <f>X22/W22*1000</f>
        <v>251913.37145638154</v>
      </c>
      <c r="X24" s="135"/>
      <c r="Y24" s="136">
        <f>Z22/Y22*1000</f>
        <v>262175.36445634</v>
      </c>
      <c r="Z24" s="137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4"/>
      <c r="E26" s="52"/>
      <c r="F26" s="84"/>
      <c r="G26" s="52"/>
      <c r="H26" s="84"/>
      <c r="I26" s="52"/>
      <c r="J26" s="84"/>
      <c r="K26" s="52"/>
      <c r="L26" s="84"/>
      <c r="M26" s="52"/>
      <c r="N26" s="84"/>
      <c r="O26" s="52"/>
      <c r="P26" s="84"/>
      <c r="Q26" s="52"/>
      <c r="R26" s="84"/>
      <c r="S26" s="52"/>
      <c r="T26" s="84"/>
      <c r="U26" s="52"/>
      <c r="V26" s="84"/>
      <c r="W26" s="52"/>
      <c r="X26" s="84"/>
      <c r="Y26" s="52"/>
      <c r="Z26" s="53"/>
    </row>
    <row r="27" spans="1:26" ht="18.95" customHeight="1">
      <c r="A27" s="22"/>
      <c r="B27" s="131" t="s">
        <v>42</v>
      </c>
      <c r="C27" s="4" t="s">
        <v>43</v>
      </c>
      <c r="D27" s="54" t="s">
        <v>21</v>
      </c>
      <c r="E27" s="102">
        <v>1095</v>
      </c>
      <c r="F27" s="103">
        <v>85953</v>
      </c>
      <c r="G27" s="118">
        <v>558</v>
      </c>
      <c r="H27" s="104">
        <v>195977</v>
      </c>
      <c r="I27" s="102">
        <v>3291</v>
      </c>
      <c r="J27" s="103">
        <v>6489789</v>
      </c>
      <c r="K27" s="106">
        <v>1192</v>
      </c>
      <c r="L27" s="104">
        <v>2280063</v>
      </c>
      <c r="M27" s="102">
        <v>9724</v>
      </c>
      <c r="N27" s="103">
        <v>1457753</v>
      </c>
      <c r="O27" s="106">
        <v>4704</v>
      </c>
      <c r="P27" s="104">
        <v>1630911</v>
      </c>
      <c r="Q27" s="102">
        <v>27417</v>
      </c>
      <c r="R27" s="103">
        <v>5475124</v>
      </c>
      <c r="S27" s="106">
        <v>47809</v>
      </c>
      <c r="T27" s="104">
        <v>10844067</v>
      </c>
      <c r="U27" s="102">
        <v>2718</v>
      </c>
      <c r="V27" s="103">
        <v>677163</v>
      </c>
      <c r="W27" s="102">
        <v>7695</v>
      </c>
      <c r="X27" s="104">
        <v>1529566</v>
      </c>
      <c r="Y27" s="114">
        <v>106203</v>
      </c>
      <c r="Z27" s="115">
        <v>30666366</v>
      </c>
    </row>
    <row r="28" spans="1:26" ht="18.95" customHeight="1">
      <c r="A28" s="22"/>
      <c r="B28" s="132"/>
      <c r="C28" s="7"/>
      <c r="D28" s="57" t="s">
        <v>22</v>
      </c>
      <c r="E28" s="110">
        <v>1250</v>
      </c>
      <c r="F28" s="111">
        <v>124091</v>
      </c>
      <c r="G28" s="108">
        <v>568</v>
      </c>
      <c r="H28" s="109">
        <v>187596</v>
      </c>
      <c r="I28" s="110">
        <v>3131</v>
      </c>
      <c r="J28" s="111">
        <v>6530300</v>
      </c>
      <c r="K28" s="112">
        <v>1014</v>
      </c>
      <c r="L28" s="109">
        <v>1889228</v>
      </c>
      <c r="M28" s="110">
        <v>7617</v>
      </c>
      <c r="N28" s="111">
        <v>1517529</v>
      </c>
      <c r="O28" s="112">
        <v>4629</v>
      </c>
      <c r="P28" s="109">
        <v>1599077</v>
      </c>
      <c r="Q28" s="110">
        <v>28554</v>
      </c>
      <c r="R28" s="111">
        <v>5619583</v>
      </c>
      <c r="S28" s="112">
        <v>46896</v>
      </c>
      <c r="T28" s="109">
        <v>11146204</v>
      </c>
      <c r="U28" s="110">
        <v>2769</v>
      </c>
      <c r="V28" s="111">
        <v>647991</v>
      </c>
      <c r="W28" s="110">
        <v>7956</v>
      </c>
      <c r="X28" s="109">
        <v>1588072</v>
      </c>
      <c r="Y28" s="113">
        <v>104384</v>
      </c>
      <c r="Z28" s="107">
        <v>30849671</v>
      </c>
    </row>
    <row r="29" spans="1:26" ht="18.95" customHeight="1" thickBot="1">
      <c r="A29" s="22"/>
      <c r="B29" s="132"/>
      <c r="C29" s="7"/>
      <c r="D29" s="57" t="s">
        <v>24</v>
      </c>
      <c r="E29" s="113">
        <v>2376</v>
      </c>
      <c r="F29" s="107">
        <v>357999</v>
      </c>
      <c r="G29" s="119">
        <v>872</v>
      </c>
      <c r="H29" s="117">
        <v>403993</v>
      </c>
      <c r="I29" s="113">
        <v>2371</v>
      </c>
      <c r="J29" s="107">
        <v>2190612</v>
      </c>
      <c r="K29" s="116">
        <v>1696</v>
      </c>
      <c r="L29" s="117">
        <v>2790297</v>
      </c>
      <c r="M29" s="113">
        <v>19515</v>
      </c>
      <c r="N29" s="107">
        <v>3174208</v>
      </c>
      <c r="O29" s="116">
        <v>4407</v>
      </c>
      <c r="P29" s="117">
        <v>1200216</v>
      </c>
      <c r="Q29" s="113">
        <v>57206</v>
      </c>
      <c r="R29" s="107">
        <v>9667124</v>
      </c>
      <c r="S29" s="116">
        <v>30976</v>
      </c>
      <c r="T29" s="117">
        <v>2477563</v>
      </c>
      <c r="U29" s="113">
        <v>5128</v>
      </c>
      <c r="V29" s="107">
        <v>2475877</v>
      </c>
      <c r="W29" s="113">
        <v>9390</v>
      </c>
      <c r="X29" s="117">
        <v>2117482</v>
      </c>
      <c r="Y29" s="113">
        <v>133937</v>
      </c>
      <c r="Z29" s="107">
        <v>26855371</v>
      </c>
    </row>
    <row r="30" spans="1:26" ht="18.95" customHeight="1" thickBot="1">
      <c r="A30" s="22" t="s">
        <v>29</v>
      </c>
      <c r="B30" s="132"/>
      <c r="C30" s="7"/>
      <c r="D30" s="60" t="s">
        <v>44</v>
      </c>
      <c r="E30" s="129">
        <v>39.9</v>
      </c>
      <c r="F30" s="130"/>
      <c r="G30" s="129">
        <v>63</v>
      </c>
      <c r="H30" s="130"/>
      <c r="I30" s="129">
        <v>107.6</v>
      </c>
      <c r="J30" s="130"/>
      <c r="K30" s="129">
        <v>66.5</v>
      </c>
      <c r="L30" s="130"/>
      <c r="M30" s="129">
        <v>54</v>
      </c>
      <c r="N30" s="130"/>
      <c r="O30" s="129">
        <v>108.8</v>
      </c>
      <c r="P30" s="130"/>
      <c r="Q30" s="129">
        <v>49.6</v>
      </c>
      <c r="R30" s="130"/>
      <c r="S30" s="129">
        <v>179</v>
      </c>
      <c r="T30" s="130"/>
      <c r="U30" s="129">
        <v>55</v>
      </c>
      <c r="V30" s="130"/>
      <c r="W30" s="129">
        <v>82.3</v>
      </c>
      <c r="X30" s="130"/>
      <c r="Y30" s="129">
        <v>86.8</v>
      </c>
      <c r="Z30" s="163"/>
    </row>
    <row r="31" spans="1:26" ht="18.95" customHeight="1">
      <c r="A31" s="22"/>
      <c r="B31" s="132"/>
      <c r="C31" s="4" t="s">
        <v>45</v>
      </c>
      <c r="D31" s="89" t="s">
        <v>21</v>
      </c>
      <c r="E31" s="94">
        <f>E20-E27</f>
        <v>-73</v>
      </c>
      <c r="F31" s="95">
        <f aca="true" t="shared" si="5" ref="F31:Z33">F20-F27</f>
        <v>-10582</v>
      </c>
      <c r="G31" s="96">
        <f t="shared" si="5"/>
        <v>743</v>
      </c>
      <c r="H31" s="97">
        <f t="shared" si="5"/>
        <v>282179</v>
      </c>
      <c r="I31" s="94">
        <f t="shared" si="5"/>
        <v>-1604</v>
      </c>
      <c r="J31" s="95">
        <f t="shared" si="5"/>
        <v>-2763065</v>
      </c>
      <c r="K31" s="96">
        <f t="shared" si="5"/>
        <v>977</v>
      </c>
      <c r="L31" s="97">
        <f t="shared" si="5"/>
        <v>328301</v>
      </c>
      <c r="M31" s="94">
        <f t="shared" si="5"/>
        <v>-1122.8719999999994</v>
      </c>
      <c r="N31" s="95">
        <f t="shared" si="5"/>
        <v>-479322</v>
      </c>
      <c r="O31" s="96">
        <f t="shared" si="5"/>
        <v>110</v>
      </c>
      <c r="P31" s="97">
        <f t="shared" si="5"/>
        <v>-112622</v>
      </c>
      <c r="Q31" s="94">
        <f t="shared" si="5"/>
        <v>-1264</v>
      </c>
      <c r="R31" s="95">
        <f t="shared" si="5"/>
        <v>-341938</v>
      </c>
      <c r="S31" s="96">
        <f t="shared" si="5"/>
        <v>4909</v>
      </c>
      <c r="T31" s="97">
        <f t="shared" si="5"/>
        <v>-1721040</v>
      </c>
      <c r="U31" s="94">
        <f t="shared" si="5"/>
        <v>1216</v>
      </c>
      <c r="V31" s="95">
        <f t="shared" si="5"/>
        <v>285570</v>
      </c>
      <c r="W31" s="96">
        <f t="shared" si="5"/>
        <v>-60</v>
      </c>
      <c r="X31" s="97">
        <f t="shared" si="5"/>
        <v>75401</v>
      </c>
      <c r="Y31" s="94">
        <f t="shared" si="5"/>
        <v>3831.127999999997</v>
      </c>
      <c r="Z31" s="95">
        <f t="shared" si="5"/>
        <v>-4457118</v>
      </c>
    </row>
    <row r="32" spans="1:26" ht="18.95" customHeight="1">
      <c r="A32" s="22" t="s">
        <v>46</v>
      </c>
      <c r="B32" s="132"/>
      <c r="C32" s="7"/>
      <c r="D32" s="85" t="s">
        <v>22</v>
      </c>
      <c r="E32" s="98">
        <f aca="true" t="shared" si="6" ref="E32:T33">E21-E28</f>
        <v>-290</v>
      </c>
      <c r="F32" s="99">
        <f t="shared" si="6"/>
        <v>-51974</v>
      </c>
      <c r="G32" s="100">
        <f t="shared" si="6"/>
        <v>663</v>
      </c>
      <c r="H32" s="101">
        <f t="shared" si="6"/>
        <v>262627</v>
      </c>
      <c r="I32" s="98">
        <f t="shared" si="6"/>
        <v>-1509</v>
      </c>
      <c r="J32" s="99">
        <f t="shared" si="6"/>
        <v>-3354694</v>
      </c>
      <c r="K32" s="100">
        <f t="shared" si="6"/>
        <v>603</v>
      </c>
      <c r="L32" s="101">
        <f t="shared" si="6"/>
        <v>783897</v>
      </c>
      <c r="M32" s="98">
        <f t="shared" si="6"/>
        <v>-955.8400000000001</v>
      </c>
      <c r="N32" s="99">
        <f t="shared" si="6"/>
        <v>-468207</v>
      </c>
      <c r="O32" s="100">
        <f t="shared" si="6"/>
        <v>56</v>
      </c>
      <c r="P32" s="101">
        <f t="shared" si="6"/>
        <v>-171131</v>
      </c>
      <c r="Q32" s="98">
        <f t="shared" si="6"/>
        <v>-3549</v>
      </c>
      <c r="R32" s="99">
        <f t="shared" si="6"/>
        <v>-790070</v>
      </c>
      <c r="S32" s="100">
        <f t="shared" si="6"/>
        <v>6884</v>
      </c>
      <c r="T32" s="101">
        <f t="shared" si="6"/>
        <v>-1977449</v>
      </c>
      <c r="U32" s="98">
        <f t="shared" si="5"/>
        <v>418</v>
      </c>
      <c r="V32" s="99">
        <f t="shared" si="5"/>
        <v>512696</v>
      </c>
      <c r="W32" s="100">
        <f t="shared" si="5"/>
        <v>-576</v>
      </c>
      <c r="X32" s="101">
        <f t="shared" si="5"/>
        <v>-37871</v>
      </c>
      <c r="Y32" s="98">
        <f t="shared" si="5"/>
        <v>1744.1600000000035</v>
      </c>
      <c r="Z32" s="99">
        <f t="shared" si="5"/>
        <v>-5292176</v>
      </c>
    </row>
    <row r="33" spans="1:26" ht="18.95" customHeight="1">
      <c r="A33" s="22"/>
      <c r="B33" s="132"/>
      <c r="C33" s="7"/>
      <c r="D33" s="85" t="s">
        <v>24</v>
      </c>
      <c r="E33" s="98">
        <f t="shared" si="6"/>
        <v>-238</v>
      </c>
      <c r="F33" s="99">
        <f t="shared" si="5"/>
        <v>-2422</v>
      </c>
      <c r="G33" s="100">
        <f t="shared" si="5"/>
        <v>711</v>
      </c>
      <c r="H33" s="101">
        <f t="shared" si="5"/>
        <v>277318</v>
      </c>
      <c r="I33" s="98">
        <f t="shared" si="5"/>
        <v>-70</v>
      </c>
      <c r="J33" s="99">
        <f t="shared" si="5"/>
        <v>1352234</v>
      </c>
      <c r="K33" s="100">
        <f t="shared" si="5"/>
        <v>4275</v>
      </c>
      <c r="L33" s="101">
        <f t="shared" si="5"/>
        <v>7476303</v>
      </c>
      <c r="M33" s="98">
        <f t="shared" si="5"/>
        <v>-503.007999999998</v>
      </c>
      <c r="N33" s="99">
        <f t="shared" si="5"/>
        <v>420114</v>
      </c>
      <c r="O33" s="100">
        <f t="shared" si="5"/>
        <v>673</v>
      </c>
      <c r="P33" s="101">
        <f t="shared" si="5"/>
        <v>220313</v>
      </c>
      <c r="Q33" s="98">
        <f t="shared" si="5"/>
        <v>5211</v>
      </c>
      <c r="R33" s="99">
        <f t="shared" si="5"/>
        <v>1363277</v>
      </c>
      <c r="S33" s="100">
        <f t="shared" si="5"/>
        <v>-1508</v>
      </c>
      <c r="T33" s="101">
        <f t="shared" si="5"/>
        <v>-156583</v>
      </c>
      <c r="U33" s="98">
        <f t="shared" si="5"/>
        <v>531</v>
      </c>
      <c r="V33" s="99">
        <f t="shared" si="5"/>
        <v>-569870</v>
      </c>
      <c r="W33" s="100">
        <f t="shared" si="5"/>
        <v>-1171</v>
      </c>
      <c r="X33" s="101">
        <f t="shared" si="5"/>
        <v>-47006</v>
      </c>
      <c r="Y33" s="98">
        <f t="shared" si="5"/>
        <v>7910.991999999998</v>
      </c>
      <c r="Z33" s="99">
        <f t="shared" si="5"/>
        <v>10333678</v>
      </c>
    </row>
    <row r="34" spans="1:26" ht="18.95" customHeight="1" thickBot="1">
      <c r="A34" s="22" t="s">
        <v>47</v>
      </c>
      <c r="B34" s="132"/>
      <c r="C34" s="61"/>
      <c r="D34" s="28" t="s">
        <v>44</v>
      </c>
      <c r="E34" s="124">
        <f>+E23-E30</f>
        <v>7.1336971998101575</v>
      </c>
      <c r="F34" s="123"/>
      <c r="G34" s="161">
        <f aca="true" t="shared" si="7" ref="G34">+G23-G30</f>
        <v>18.782945736434115</v>
      </c>
      <c r="H34" s="162"/>
      <c r="I34" s="124">
        <f aca="true" t="shared" si="8" ref="I34">+I23-I30</f>
        <v>-34.66634339872162</v>
      </c>
      <c r="J34" s="123"/>
      <c r="K34" s="161">
        <f aca="true" t="shared" si="9" ref="K34">+K23-K30</f>
        <v>-33.260316066725196</v>
      </c>
      <c r="L34" s="162"/>
      <c r="M34" s="124">
        <f aca="true" t="shared" si="10" ref="M34">+M23-M30</f>
        <v>-11.703466266060857</v>
      </c>
      <c r="N34" s="123"/>
      <c r="O34" s="161">
        <f aca="true" t="shared" si="11" ref="O34">+O23-O30</f>
        <v>-14.103558967201664</v>
      </c>
      <c r="P34" s="162"/>
      <c r="Q34" s="124">
        <f aca="true" t="shared" si="12" ref="Q34">+Q23-Q30</f>
        <v>-8.238811183157353</v>
      </c>
      <c r="R34" s="123"/>
      <c r="S34" s="161">
        <f aca="true" t="shared" si="13" ref="S34">+S23-S30</f>
        <v>-1.497416580552681</v>
      </c>
      <c r="T34" s="162"/>
      <c r="U34" s="124">
        <f aca="true" t="shared" si="14" ref="U34">+U23-U30</f>
        <v>12.363541765206705</v>
      </c>
      <c r="V34" s="123"/>
      <c r="W34" s="161">
        <f aca="true" t="shared" si="15" ref="W34">+W23-W30</f>
        <v>10.482549589074964</v>
      </c>
      <c r="X34" s="162"/>
      <c r="Y34" s="124">
        <f aca="true" t="shared" si="16" ref="Y34">+Y23-Y30</f>
        <v>-9.541243204332204</v>
      </c>
      <c r="Z34" s="123"/>
    </row>
    <row r="35" spans="1:26" ht="18.95" customHeight="1">
      <c r="A35" s="22"/>
      <c r="B35" s="132"/>
      <c r="C35" s="7" t="s">
        <v>48</v>
      </c>
      <c r="D35" s="62" t="s">
        <v>21</v>
      </c>
      <c r="E35" s="63">
        <f aca="true" t="shared" si="17" ref="E35:Z37">E20/E27*100</f>
        <v>93.33333333333333</v>
      </c>
      <c r="F35" s="64">
        <f t="shared" si="17"/>
        <v>87.68862052517073</v>
      </c>
      <c r="G35" s="65">
        <f t="shared" si="17"/>
        <v>233.15412186379928</v>
      </c>
      <c r="H35" s="66">
        <f t="shared" si="17"/>
        <v>243.98577384080787</v>
      </c>
      <c r="I35" s="63">
        <f t="shared" si="17"/>
        <v>51.26101488909146</v>
      </c>
      <c r="J35" s="64">
        <f t="shared" si="17"/>
        <v>57.42442473861631</v>
      </c>
      <c r="K35" s="65">
        <f t="shared" si="17"/>
        <v>181.96308724832215</v>
      </c>
      <c r="L35" s="66">
        <f t="shared" si="17"/>
        <v>114.39876880594966</v>
      </c>
      <c r="M35" s="63">
        <f t="shared" si="17"/>
        <v>88.45257095845331</v>
      </c>
      <c r="N35" s="64">
        <f t="shared" si="17"/>
        <v>67.11912100335242</v>
      </c>
      <c r="O35" s="65">
        <f t="shared" si="17"/>
        <v>102.33843537414967</v>
      </c>
      <c r="P35" s="66">
        <f t="shared" si="17"/>
        <v>93.09453428176032</v>
      </c>
      <c r="Q35" s="63">
        <f t="shared" si="17"/>
        <v>95.38972170551118</v>
      </c>
      <c r="R35" s="64">
        <f t="shared" si="17"/>
        <v>93.75469852372294</v>
      </c>
      <c r="S35" s="65">
        <f t="shared" si="17"/>
        <v>110.26794118262251</v>
      </c>
      <c r="T35" s="66">
        <f t="shared" si="17"/>
        <v>84.12920171002263</v>
      </c>
      <c r="U35" s="63">
        <f t="shared" si="17"/>
        <v>144.73877851361294</v>
      </c>
      <c r="V35" s="64">
        <f t="shared" si="17"/>
        <v>142.17153034055318</v>
      </c>
      <c r="W35" s="65">
        <f t="shared" si="17"/>
        <v>99.22027290448344</v>
      </c>
      <c r="X35" s="66">
        <f t="shared" si="17"/>
        <v>104.92956825661659</v>
      </c>
      <c r="Y35" s="63">
        <f t="shared" si="17"/>
        <v>103.60736325715845</v>
      </c>
      <c r="Z35" s="64">
        <f t="shared" si="17"/>
        <v>85.46577706664037</v>
      </c>
    </row>
    <row r="36" spans="1:26" ht="18.95" customHeight="1">
      <c r="A36" s="22" t="s">
        <v>49</v>
      </c>
      <c r="B36" s="132"/>
      <c r="C36" s="7" t="s">
        <v>62</v>
      </c>
      <c r="D36" s="60" t="s">
        <v>22</v>
      </c>
      <c r="E36" s="67">
        <f t="shared" si="17"/>
        <v>76.8</v>
      </c>
      <c r="F36" s="68">
        <f t="shared" si="17"/>
        <v>58.11622116027754</v>
      </c>
      <c r="G36" s="69">
        <f t="shared" si="17"/>
        <v>216.72535211267606</v>
      </c>
      <c r="H36" s="70">
        <f t="shared" si="17"/>
        <v>239.99605535299258</v>
      </c>
      <c r="I36" s="67">
        <f t="shared" si="17"/>
        <v>51.80453529223891</v>
      </c>
      <c r="J36" s="68">
        <f t="shared" si="17"/>
        <v>48.62879193911459</v>
      </c>
      <c r="K36" s="69">
        <f t="shared" si="17"/>
        <v>159.46745562130178</v>
      </c>
      <c r="L36" s="70">
        <f t="shared" si="17"/>
        <v>141.49298020143678</v>
      </c>
      <c r="M36" s="67">
        <f t="shared" si="17"/>
        <v>87.4512275173953</v>
      </c>
      <c r="N36" s="68">
        <f t="shared" si="17"/>
        <v>69.14675106703068</v>
      </c>
      <c r="O36" s="69">
        <f t="shared" si="17"/>
        <v>101.2097645279758</v>
      </c>
      <c r="P36" s="70">
        <f t="shared" si="17"/>
        <v>89.29813886385709</v>
      </c>
      <c r="Q36" s="67">
        <f t="shared" si="17"/>
        <v>87.57091826013868</v>
      </c>
      <c r="R36" s="68">
        <f t="shared" si="17"/>
        <v>85.94077176189052</v>
      </c>
      <c r="S36" s="69">
        <f t="shared" si="17"/>
        <v>114.6792903445923</v>
      </c>
      <c r="T36" s="70">
        <f t="shared" si="17"/>
        <v>82.25899149163249</v>
      </c>
      <c r="U36" s="67">
        <f t="shared" si="17"/>
        <v>115.09570241964609</v>
      </c>
      <c r="V36" s="68">
        <f t="shared" si="17"/>
        <v>179.1208519871418</v>
      </c>
      <c r="W36" s="69">
        <f t="shared" si="17"/>
        <v>92.76018099547511</v>
      </c>
      <c r="X36" s="70">
        <f t="shared" si="17"/>
        <v>97.61528444554152</v>
      </c>
      <c r="Y36" s="67">
        <f t="shared" si="17"/>
        <v>101.6709074187615</v>
      </c>
      <c r="Z36" s="68">
        <f t="shared" si="17"/>
        <v>82.8452757243343</v>
      </c>
    </row>
    <row r="37" spans="1:26" ht="18.95" customHeight="1" thickBot="1">
      <c r="A37" s="22"/>
      <c r="B37" s="133"/>
      <c r="C37" s="61"/>
      <c r="D37" s="47" t="s">
        <v>24</v>
      </c>
      <c r="E37" s="71">
        <f t="shared" si="17"/>
        <v>89.98316498316498</v>
      </c>
      <c r="F37" s="72">
        <f t="shared" si="17"/>
        <v>99.32346179737932</v>
      </c>
      <c r="G37" s="73">
        <f t="shared" si="17"/>
        <v>181.53669724770643</v>
      </c>
      <c r="H37" s="74">
        <f t="shared" si="17"/>
        <v>168.64425868765053</v>
      </c>
      <c r="I37" s="71">
        <f t="shared" si="17"/>
        <v>97.04765921552088</v>
      </c>
      <c r="J37" s="72">
        <f t="shared" si="17"/>
        <v>161.72859456626733</v>
      </c>
      <c r="K37" s="73">
        <f t="shared" si="17"/>
        <v>352.063679245283</v>
      </c>
      <c r="L37" s="74">
        <f t="shared" si="17"/>
        <v>367.9393268888581</v>
      </c>
      <c r="M37" s="71">
        <f t="shared" si="17"/>
        <v>97.42245452216245</v>
      </c>
      <c r="N37" s="72">
        <f t="shared" si="17"/>
        <v>113.23523852249129</v>
      </c>
      <c r="O37" s="73">
        <f t="shared" si="17"/>
        <v>115.27115951894713</v>
      </c>
      <c r="P37" s="74">
        <f t="shared" si="17"/>
        <v>118.3561125664047</v>
      </c>
      <c r="Q37" s="71">
        <f t="shared" si="17"/>
        <v>109.10918435129182</v>
      </c>
      <c r="R37" s="72">
        <f t="shared" si="17"/>
        <v>114.1021983373752</v>
      </c>
      <c r="S37" s="73">
        <f t="shared" si="17"/>
        <v>95.13171487603306</v>
      </c>
      <c r="T37" s="74">
        <f t="shared" si="17"/>
        <v>93.67995889509166</v>
      </c>
      <c r="U37" s="71">
        <f t="shared" si="17"/>
        <v>110.35491419656786</v>
      </c>
      <c r="V37" s="72">
        <f t="shared" si="17"/>
        <v>76.98310538043691</v>
      </c>
      <c r="W37" s="73">
        <f t="shared" si="17"/>
        <v>87.52928647497338</v>
      </c>
      <c r="X37" s="74">
        <f t="shared" si="17"/>
        <v>97.78009919328711</v>
      </c>
      <c r="Y37" s="71">
        <f t="shared" si="17"/>
        <v>105.90650231078791</v>
      </c>
      <c r="Z37" s="72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25" t="s">
        <v>51</v>
      </c>
      <c r="C39" s="12" t="s">
        <v>43</v>
      </c>
      <c r="D39" s="90" t="s">
        <v>21</v>
      </c>
      <c r="E39" s="13">
        <f>+'(令和4年7月)'!E20</f>
        <v>871</v>
      </c>
      <c r="F39" s="14">
        <f>+'(令和4年7月)'!F20</f>
        <v>71193</v>
      </c>
      <c r="G39" s="13">
        <f>+'(令和4年7月)'!G20</f>
        <v>1097</v>
      </c>
      <c r="H39" s="14">
        <f>+'(令和4年7月)'!H20</f>
        <v>415381</v>
      </c>
      <c r="I39" s="13">
        <f>+'(令和4年7月)'!I20</f>
        <v>2001</v>
      </c>
      <c r="J39" s="14">
        <f>+'(令和4年7月)'!J20</f>
        <v>4804508</v>
      </c>
      <c r="K39" s="13">
        <f>+'(令和4年7月)'!K20</f>
        <v>1679</v>
      </c>
      <c r="L39" s="14">
        <f>+'(令和4年7月)'!L20</f>
        <v>3260199</v>
      </c>
      <c r="M39" s="13">
        <f>+'(令和4年7月)'!M20</f>
        <v>9948.728000000001</v>
      </c>
      <c r="N39" s="14">
        <f>+'(令和4年7月)'!N20</f>
        <v>2050996</v>
      </c>
      <c r="O39" s="13">
        <f>+'(令和4年7月)'!O20</f>
        <v>4313</v>
      </c>
      <c r="P39" s="14">
        <f>+'(令和4年7月)'!P20</f>
        <v>1479010</v>
      </c>
      <c r="Q39" s="13">
        <f>+'(令和4年7月)'!Q20</f>
        <v>27388</v>
      </c>
      <c r="R39" s="14">
        <f>+'(令和4年7月)'!R20</f>
        <v>5400402</v>
      </c>
      <c r="S39" s="25">
        <f>+'(令和4年7月)'!S20</f>
        <v>55349</v>
      </c>
      <c r="T39" s="26">
        <f>+'(令和4年7月)'!T20</f>
        <v>327126188</v>
      </c>
      <c r="U39" s="13">
        <f>+'(令和4年7月)'!U20</f>
        <v>3088</v>
      </c>
      <c r="V39" s="14">
        <f>+'(令和4年7月)'!V20</f>
        <v>1087577</v>
      </c>
      <c r="W39" s="13">
        <f>+'(令和4年7月)'!W20</f>
        <v>6917</v>
      </c>
      <c r="X39" s="14">
        <f>+'(令和4年7月)'!X20</f>
        <v>1557010</v>
      </c>
      <c r="Y39" s="55">
        <f>+'(令和4年7月)'!Y20</f>
        <v>112651.728</v>
      </c>
      <c r="Z39" s="56">
        <f>+'(令和4年7月)'!Z20</f>
        <v>347252464</v>
      </c>
    </row>
    <row r="40" spans="1:26" ht="18.95" customHeight="1">
      <c r="A40" s="22"/>
      <c r="B40" s="126"/>
      <c r="C40" s="22"/>
      <c r="D40" s="86" t="s">
        <v>22</v>
      </c>
      <c r="E40" s="27">
        <f>+'(令和4年7月)'!E21</f>
        <v>1120</v>
      </c>
      <c r="F40" s="21">
        <f>+'(令和4年7月)'!F21</f>
        <v>96488</v>
      </c>
      <c r="G40" s="27">
        <f>+'(令和4年7月)'!G21</f>
        <v>1168</v>
      </c>
      <c r="H40" s="21">
        <f>+'(令和4年7月)'!H21</f>
        <v>440004</v>
      </c>
      <c r="I40" s="27">
        <f>+'(令和4年7月)'!I21</f>
        <v>1891</v>
      </c>
      <c r="J40" s="21">
        <f>+'(令和4年7月)'!J21</f>
        <v>4590074</v>
      </c>
      <c r="K40" s="27">
        <f>+'(令和4年7月)'!K21</f>
        <v>1381</v>
      </c>
      <c r="L40" s="21">
        <f>+'(令和4年7月)'!L21</f>
        <v>2605099</v>
      </c>
      <c r="M40" s="27">
        <f>+'(令和4年7月)'!M21</f>
        <v>9528.475999999999</v>
      </c>
      <c r="N40" s="21">
        <f>+'(令和4年7月)'!N21</f>
        <v>1866062</v>
      </c>
      <c r="O40" s="27">
        <f>+'(令和4年7月)'!O21</f>
        <v>4328</v>
      </c>
      <c r="P40" s="21">
        <f>+'(令和4年7月)'!P21</f>
        <v>1512242</v>
      </c>
      <c r="Q40" s="27">
        <f>+'(令和4年7月)'!Q21</f>
        <v>27872</v>
      </c>
      <c r="R40" s="21">
        <f>+'(令和4年7月)'!R21</f>
        <v>5429680</v>
      </c>
      <c r="S40" s="25">
        <f>+'(令和4年7月)'!S21</f>
        <v>54088</v>
      </c>
      <c r="T40" s="26">
        <f>+'(令和4年7月)'!T21</f>
        <v>327375801</v>
      </c>
      <c r="U40" s="27">
        <f>+'(令和4年7月)'!U21</f>
        <v>2860</v>
      </c>
      <c r="V40" s="21">
        <f>+'(令和4年7月)'!V21</f>
        <v>619607</v>
      </c>
      <c r="W40" s="27">
        <f>+'(令和4年7月)'!W21</f>
        <v>7407</v>
      </c>
      <c r="X40" s="21">
        <f>+'(令和4年7月)'!X21</f>
        <v>1588114</v>
      </c>
      <c r="Y40" s="58">
        <f>+'(令和4年7月)'!Y21</f>
        <v>111648.47600000001</v>
      </c>
      <c r="Z40" s="59">
        <f>+'(令和4年7月)'!Z21</f>
        <v>346126662</v>
      </c>
    </row>
    <row r="41" spans="1:26" ht="18.95" customHeight="1">
      <c r="A41" s="22" t="s">
        <v>52</v>
      </c>
      <c r="B41" s="126"/>
      <c r="C41" s="22"/>
      <c r="D41" s="86" t="s">
        <v>24</v>
      </c>
      <c r="E41" s="27">
        <f>+'(令和4年7月)'!E22</f>
        <v>2076</v>
      </c>
      <c r="F41" s="21">
        <f>+'(令和4年7月)'!F22</f>
        <v>352323</v>
      </c>
      <c r="G41" s="27">
        <f>+'(令和4年7月)'!G22</f>
        <v>1513</v>
      </c>
      <c r="H41" s="21">
        <f>+'(令和4年7月)'!H22</f>
        <v>653378</v>
      </c>
      <c r="I41" s="27">
        <f>+'(令和4年7月)'!I22</f>
        <v>2236</v>
      </c>
      <c r="J41" s="21">
        <f>+'(令和4年7月)'!J22</f>
        <v>2991728</v>
      </c>
      <c r="K41" s="27">
        <f>+'(令和4年7月)'!K22</f>
        <v>5419</v>
      </c>
      <c r="L41" s="21">
        <f>+'(令和4年7月)'!L22</f>
        <v>10331361</v>
      </c>
      <c r="M41" s="27">
        <f>+'(令和4年7月)'!M22</f>
        <v>17072.024</v>
      </c>
      <c r="N41" s="21">
        <f>+'(令和4年7月)'!N22</f>
        <v>3665213</v>
      </c>
      <c r="O41" s="27">
        <f>+'(令和4年7月)'!O22</f>
        <v>4951</v>
      </c>
      <c r="P41" s="21">
        <f>+'(令和4年7月)'!P22</f>
        <v>1330186</v>
      </c>
      <c r="Q41" s="27">
        <f>+'(令和4年7月)'!Q22</f>
        <v>61269</v>
      </c>
      <c r="R41" s="21">
        <f>+'(令和4年7月)'!R22</f>
        <v>10726728</v>
      </c>
      <c r="S41" s="25">
        <f>+'(令和4年7月)'!S22</f>
        <v>30530</v>
      </c>
      <c r="T41" s="26">
        <f>+'(令和4年7月)'!T22</f>
        <v>2366708</v>
      </c>
      <c r="U41" s="27">
        <f>+'(令和4年7月)'!U22</f>
        <v>4912</v>
      </c>
      <c r="V41" s="21">
        <f>+'(令和4年7月)'!V22</f>
        <v>2103961</v>
      </c>
      <c r="W41" s="27">
        <f>+'(令和4年7月)'!W22</f>
        <v>7964</v>
      </c>
      <c r="X41" s="21">
        <f>+'(令和4年7月)'!X22</f>
        <v>2015710</v>
      </c>
      <c r="Y41" s="58">
        <f>+'(令和4年7月)'!Y22</f>
        <v>137942.024</v>
      </c>
      <c r="Z41" s="59">
        <f>+'(令和4年7月)'!Z22</f>
        <v>36537296</v>
      </c>
    </row>
    <row r="42" spans="1:26" ht="18.95" customHeight="1" thickBot="1">
      <c r="A42" s="22"/>
      <c r="B42" s="126"/>
      <c r="C42" s="22"/>
      <c r="D42" s="93" t="s">
        <v>44</v>
      </c>
      <c r="E42" s="122">
        <f>+(E39+E40)/(E41+'(令和4年7月)'!E41)*100</f>
        <v>45.25</v>
      </c>
      <c r="F42" s="123"/>
      <c r="G42" s="122">
        <f>+(G39+G40)/(G41+'(令和4年7月)'!G41)*100</f>
        <v>73.13529221827575</v>
      </c>
      <c r="H42" s="123"/>
      <c r="I42" s="122">
        <f>+(I39+I40)/(I41+'(令和4年7月)'!I41)*100</f>
        <v>89.22512608895002</v>
      </c>
      <c r="J42" s="123"/>
      <c r="K42" s="122">
        <f>+(K39+K40)/(K41+'(令和4年7月)'!K41)*100</f>
        <v>29.03225806451613</v>
      </c>
      <c r="L42" s="123"/>
      <c r="M42" s="122">
        <f>+(M39+M40)/(M41+'(令和4年7月)'!M41)*100</f>
        <v>57.74874007842147</v>
      </c>
      <c r="N42" s="123"/>
      <c r="O42" s="122">
        <f>+(O39+O40)/(O41+'(令和4年7月)'!O41)*100</f>
        <v>87.14199273900766</v>
      </c>
      <c r="P42" s="123"/>
      <c r="Q42" s="122">
        <f>+(Q39+Q40)/(Q41+'(令和4年7月)'!Q41)*100</f>
        <v>44.91769965454176</v>
      </c>
      <c r="R42" s="123"/>
      <c r="S42" s="122">
        <f>+(S39+S40)/(S41+'(令和4年7月)'!S41)*100</f>
        <v>183.00807705814478</v>
      </c>
      <c r="T42" s="123"/>
      <c r="U42" s="122">
        <f>+(U39+U40)/(U41+'(令和4年7月)'!U41)*100</f>
        <v>61.98416006669446</v>
      </c>
      <c r="V42" s="123"/>
      <c r="W42" s="122">
        <f>+(W39+W40)/(W41+'(令和4年7月)'!W41)*100</f>
        <v>87.24570593251309</v>
      </c>
      <c r="X42" s="123"/>
      <c r="Y42" s="122">
        <f>+(Y39+Y40)/(Y41+'(令和4年7月)'!Y41)*100</f>
        <v>81.59917028089181</v>
      </c>
      <c r="Z42" s="123"/>
    </row>
    <row r="43" spans="1:26" ht="18.95" customHeight="1">
      <c r="A43" s="22"/>
      <c r="B43" s="126"/>
      <c r="C43" s="12" t="s">
        <v>45</v>
      </c>
      <c r="D43" s="90" t="s">
        <v>21</v>
      </c>
      <c r="E43" s="94">
        <f aca="true" t="shared" si="18" ref="E43:Z46">E20-E39</f>
        <v>151</v>
      </c>
      <c r="F43" s="97">
        <f t="shared" si="18"/>
        <v>4178</v>
      </c>
      <c r="G43" s="94">
        <f t="shared" si="18"/>
        <v>204</v>
      </c>
      <c r="H43" s="95">
        <f t="shared" si="18"/>
        <v>62775</v>
      </c>
      <c r="I43" s="96">
        <f t="shared" si="18"/>
        <v>-314</v>
      </c>
      <c r="J43" s="97">
        <f t="shared" si="18"/>
        <v>-1077784</v>
      </c>
      <c r="K43" s="94">
        <f t="shared" si="18"/>
        <v>490</v>
      </c>
      <c r="L43" s="95">
        <f t="shared" si="18"/>
        <v>-651835</v>
      </c>
      <c r="M43" s="96">
        <f t="shared" si="18"/>
        <v>-1347.6000000000004</v>
      </c>
      <c r="N43" s="97">
        <f t="shared" si="18"/>
        <v>-1072565</v>
      </c>
      <c r="O43" s="94">
        <f t="shared" si="18"/>
        <v>501</v>
      </c>
      <c r="P43" s="95">
        <f t="shared" si="18"/>
        <v>39279</v>
      </c>
      <c r="Q43" s="96">
        <f t="shared" si="18"/>
        <v>-1235</v>
      </c>
      <c r="R43" s="97">
        <f t="shared" si="18"/>
        <v>-267216</v>
      </c>
      <c r="S43" s="94">
        <f t="shared" si="18"/>
        <v>-2631</v>
      </c>
      <c r="T43" s="95">
        <f t="shared" si="18"/>
        <v>-318003161</v>
      </c>
      <c r="U43" s="96">
        <f t="shared" si="18"/>
        <v>846</v>
      </c>
      <c r="V43" s="97">
        <f t="shared" si="18"/>
        <v>-124844</v>
      </c>
      <c r="W43" s="94">
        <f t="shared" si="18"/>
        <v>718</v>
      </c>
      <c r="X43" s="95">
        <f t="shared" si="18"/>
        <v>47957</v>
      </c>
      <c r="Y43" s="94">
        <f t="shared" si="18"/>
        <v>-2617.600000000006</v>
      </c>
      <c r="Z43" s="95">
        <f t="shared" si="18"/>
        <v>-321043216</v>
      </c>
    </row>
    <row r="44" spans="1:26" ht="18.95" customHeight="1">
      <c r="A44" s="22"/>
      <c r="B44" s="126"/>
      <c r="C44" s="22"/>
      <c r="D44" s="86" t="s">
        <v>22</v>
      </c>
      <c r="E44" s="98">
        <f t="shared" si="18"/>
        <v>-160</v>
      </c>
      <c r="F44" s="101">
        <f t="shared" si="18"/>
        <v>-24371</v>
      </c>
      <c r="G44" s="98">
        <f t="shared" si="18"/>
        <v>63</v>
      </c>
      <c r="H44" s="99">
        <f t="shared" si="18"/>
        <v>10219</v>
      </c>
      <c r="I44" s="100">
        <f t="shared" si="18"/>
        <v>-269</v>
      </c>
      <c r="J44" s="101">
        <f t="shared" si="18"/>
        <v>-1414468</v>
      </c>
      <c r="K44" s="98">
        <f t="shared" si="18"/>
        <v>236</v>
      </c>
      <c r="L44" s="99">
        <f t="shared" si="18"/>
        <v>68026</v>
      </c>
      <c r="M44" s="100">
        <f t="shared" si="18"/>
        <v>-2867.315999999999</v>
      </c>
      <c r="N44" s="101">
        <f t="shared" si="18"/>
        <v>-816740</v>
      </c>
      <c r="O44" s="98">
        <f t="shared" si="18"/>
        <v>357</v>
      </c>
      <c r="P44" s="99">
        <f t="shared" si="18"/>
        <v>-84296</v>
      </c>
      <c r="Q44" s="100">
        <f t="shared" si="18"/>
        <v>-2867</v>
      </c>
      <c r="R44" s="101">
        <f t="shared" si="18"/>
        <v>-600167</v>
      </c>
      <c r="S44" s="98">
        <f t="shared" si="18"/>
        <v>-308</v>
      </c>
      <c r="T44" s="99">
        <f t="shared" si="18"/>
        <v>-318207046</v>
      </c>
      <c r="U44" s="100">
        <f t="shared" si="18"/>
        <v>327</v>
      </c>
      <c r="V44" s="101">
        <f t="shared" si="18"/>
        <v>541080</v>
      </c>
      <c r="W44" s="98">
        <f t="shared" si="18"/>
        <v>-27</v>
      </c>
      <c r="X44" s="99">
        <f t="shared" si="18"/>
        <v>-37913</v>
      </c>
      <c r="Y44" s="98">
        <f t="shared" si="18"/>
        <v>-5520.316000000006</v>
      </c>
      <c r="Z44" s="99">
        <f t="shared" si="18"/>
        <v>-320569167</v>
      </c>
    </row>
    <row r="45" spans="1:26" ht="18.95" customHeight="1">
      <c r="A45" s="22"/>
      <c r="B45" s="126"/>
      <c r="C45" s="22"/>
      <c r="D45" s="86" t="s">
        <v>24</v>
      </c>
      <c r="E45" s="98">
        <f t="shared" si="18"/>
        <v>62</v>
      </c>
      <c r="F45" s="101">
        <f t="shared" si="18"/>
        <v>3254</v>
      </c>
      <c r="G45" s="98">
        <f t="shared" si="18"/>
        <v>70</v>
      </c>
      <c r="H45" s="99">
        <f t="shared" si="18"/>
        <v>27933</v>
      </c>
      <c r="I45" s="100">
        <f t="shared" si="18"/>
        <v>65</v>
      </c>
      <c r="J45" s="101">
        <f t="shared" si="18"/>
        <v>551118</v>
      </c>
      <c r="K45" s="98">
        <f t="shared" si="18"/>
        <v>552</v>
      </c>
      <c r="L45" s="99">
        <f t="shared" si="18"/>
        <v>-64761</v>
      </c>
      <c r="M45" s="100">
        <f t="shared" si="18"/>
        <v>1939.9680000000008</v>
      </c>
      <c r="N45" s="101">
        <f t="shared" si="18"/>
        <v>-70891</v>
      </c>
      <c r="O45" s="98">
        <f t="shared" si="18"/>
        <v>129</v>
      </c>
      <c r="P45" s="99">
        <f t="shared" si="18"/>
        <v>90343</v>
      </c>
      <c r="Q45" s="100">
        <f t="shared" si="18"/>
        <v>1148</v>
      </c>
      <c r="R45" s="101">
        <f t="shared" si="18"/>
        <v>303673</v>
      </c>
      <c r="S45" s="98">
        <f t="shared" si="18"/>
        <v>-1062</v>
      </c>
      <c r="T45" s="99">
        <f t="shared" si="18"/>
        <v>-45728</v>
      </c>
      <c r="U45" s="100">
        <f t="shared" si="18"/>
        <v>747</v>
      </c>
      <c r="V45" s="101">
        <f t="shared" si="18"/>
        <v>-197954</v>
      </c>
      <c r="W45" s="98">
        <f t="shared" si="18"/>
        <v>255</v>
      </c>
      <c r="X45" s="99">
        <f t="shared" si="18"/>
        <v>54766</v>
      </c>
      <c r="Y45" s="98">
        <f t="shared" si="18"/>
        <v>3905.9679999999935</v>
      </c>
      <c r="Z45" s="99">
        <f t="shared" si="18"/>
        <v>651753</v>
      </c>
    </row>
    <row r="46" spans="1:38" ht="18.95" customHeight="1" thickBot="1">
      <c r="A46" s="22"/>
      <c r="B46" s="126"/>
      <c r="C46" s="46"/>
      <c r="D46" s="93" t="s">
        <v>44</v>
      </c>
      <c r="E46" s="122">
        <f>E23-E42</f>
        <v>1.783697199810156</v>
      </c>
      <c r="F46" s="123"/>
      <c r="G46" s="122">
        <f>G23-G42</f>
        <v>8.647653518158364</v>
      </c>
      <c r="H46" s="123"/>
      <c r="I46" s="122">
        <f>I23-I42</f>
        <v>-16.291469487671648</v>
      </c>
      <c r="J46" s="123"/>
      <c r="K46" s="122">
        <f>K23-K42</f>
        <v>4.207425868758673</v>
      </c>
      <c r="L46" s="123"/>
      <c r="M46" s="122">
        <f>M23-M42</f>
        <v>-15.452206344482327</v>
      </c>
      <c r="N46" s="123"/>
      <c r="O46" s="122">
        <f t="shared" si="18"/>
        <v>7.554448293790671</v>
      </c>
      <c r="P46" s="123"/>
      <c r="Q46" s="122">
        <f t="shared" si="18"/>
        <v>-3.5565108376991077</v>
      </c>
      <c r="R46" s="123"/>
      <c r="S46" s="122">
        <f t="shared" si="18"/>
        <v>-5.505493638697459</v>
      </c>
      <c r="T46" s="123"/>
      <c r="U46" s="122">
        <f t="shared" si="18"/>
        <v>5.379381698512248</v>
      </c>
      <c r="V46" s="123"/>
      <c r="W46" s="122">
        <f t="shared" si="18"/>
        <v>5.536843656561871</v>
      </c>
      <c r="X46" s="123"/>
      <c r="Y46" s="122">
        <f t="shared" si="18"/>
        <v>-4.340413485224019</v>
      </c>
      <c r="Z46" s="123"/>
      <c r="AA46" s="120"/>
      <c r="AB46" s="121"/>
      <c r="AC46" s="120"/>
      <c r="AD46" s="121"/>
      <c r="AE46" s="120"/>
      <c r="AF46" s="121"/>
      <c r="AG46" s="83"/>
      <c r="AH46" s="84"/>
      <c r="AI46" s="83"/>
      <c r="AJ46" s="84"/>
      <c r="AK46" s="83"/>
      <c r="AL46" s="84"/>
    </row>
    <row r="47" spans="1:26" ht="18.95" customHeight="1">
      <c r="A47" s="22"/>
      <c r="B47" s="126"/>
      <c r="C47" s="22" t="s">
        <v>48</v>
      </c>
      <c r="D47" s="54" t="s">
        <v>21</v>
      </c>
      <c r="E47" s="75">
        <f aca="true" t="shared" si="19" ref="E47:Z49">E20/E39*100</f>
        <v>117.33639494833525</v>
      </c>
      <c r="F47" s="76">
        <f t="shared" si="19"/>
        <v>105.86855449271697</v>
      </c>
      <c r="G47" s="75">
        <f t="shared" si="19"/>
        <v>118.59617137648131</v>
      </c>
      <c r="H47" s="77">
        <f t="shared" si="19"/>
        <v>115.11263153586707</v>
      </c>
      <c r="I47" s="78">
        <f t="shared" si="19"/>
        <v>84.30784607696152</v>
      </c>
      <c r="J47" s="76">
        <f t="shared" si="19"/>
        <v>77.56723477200995</v>
      </c>
      <c r="K47" s="75">
        <f t="shared" si="19"/>
        <v>129.18403811792734</v>
      </c>
      <c r="L47" s="77">
        <f t="shared" si="19"/>
        <v>80.00628182512786</v>
      </c>
      <c r="M47" s="78">
        <f t="shared" si="19"/>
        <v>86.45454976756828</v>
      </c>
      <c r="N47" s="76">
        <f t="shared" si="19"/>
        <v>47.705163735082856</v>
      </c>
      <c r="O47" s="75">
        <f t="shared" si="19"/>
        <v>111.61604451657779</v>
      </c>
      <c r="P47" s="77">
        <f t="shared" si="19"/>
        <v>102.65576297658569</v>
      </c>
      <c r="Q47" s="78">
        <f t="shared" si="19"/>
        <v>95.49072586534248</v>
      </c>
      <c r="R47" s="76">
        <f t="shared" si="19"/>
        <v>95.05192391233098</v>
      </c>
      <c r="S47" s="75">
        <f t="shared" si="19"/>
        <v>95.24652658584618</v>
      </c>
      <c r="T47" s="77">
        <f t="shared" si="19"/>
        <v>2.788840311372442</v>
      </c>
      <c r="U47" s="78">
        <f t="shared" si="19"/>
        <v>127.39637305699483</v>
      </c>
      <c r="V47" s="76">
        <f t="shared" si="19"/>
        <v>88.52090472674578</v>
      </c>
      <c r="W47" s="75">
        <f t="shared" si="19"/>
        <v>110.38022263987277</v>
      </c>
      <c r="X47" s="77">
        <f t="shared" si="19"/>
        <v>103.0800701344243</v>
      </c>
      <c r="Y47" s="75">
        <f t="shared" si="19"/>
        <v>97.67637829754374</v>
      </c>
      <c r="Z47" s="77">
        <f t="shared" si="19"/>
        <v>7.547606055287774</v>
      </c>
    </row>
    <row r="48" spans="1:26" ht="18.95" customHeight="1">
      <c r="A48" s="22"/>
      <c r="B48" s="126"/>
      <c r="C48" s="22"/>
      <c r="D48" s="57" t="s">
        <v>22</v>
      </c>
      <c r="E48" s="67">
        <f t="shared" si="19"/>
        <v>85.71428571428571</v>
      </c>
      <c r="F48" s="70">
        <f t="shared" si="19"/>
        <v>74.7419368211591</v>
      </c>
      <c r="G48" s="67">
        <f t="shared" si="19"/>
        <v>105.39383561643835</v>
      </c>
      <c r="H48" s="68">
        <f t="shared" si="19"/>
        <v>102.32247888655557</v>
      </c>
      <c r="I48" s="69">
        <f t="shared" si="19"/>
        <v>85.77472236911687</v>
      </c>
      <c r="J48" s="70">
        <f t="shared" si="19"/>
        <v>69.18420051615726</v>
      </c>
      <c r="K48" s="67">
        <f t="shared" si="19"/>
        <v>117.0890658942795</v>
      </c>
      <c r="L48" s="68">
        <f t="shared" si="19"/>
        <v>102.61126352587753</v>
      </c>
      <c r="M48" s="69">
        <f t="shared" si="19"/>
        <v>69.90792651416659</v>
      </c>
      <c r="N48" s="70">
        <f t="shared" si="19"/>
        <v>56.23189368841979</v>
      </c>
      <c r="O48" s="67">
        <f t="shared" si="19"/>
        <v>108.24861367837337</v>
      </c>
      <c r="P48" s="68">
        <f t="shared" si="19"/>
        <v>94.42575989821735</v>
      </c>
      <c r="Q48" s="69">
        <f t="shared" si="19"/>
        <v>89.71369115958669</v>
      </c>
      <c r="R48" s="70">
        <f t="shared" si="19"/>
        <v>88.9465493362408</v>
      </c>
      <c r="S48" s="67">
        <f t="shared" si="19"/>
        <v>99.43055760982104</v>
      </c>
      <c r="T48" s="68">
        <f t="shared" si="19"/>
        <v>2.800681959996182</v>
      </c>
      <c r="U48" s="69">
        <f t="shared" si="19"/>
        <v>111.43356643356643</v>
      </c>
      <c r="V48" s="70">
        <f t="shared" si="19"/>
        <v>187.32632136176642</v>
      </c>
      <c r="W48" s="67">
        <f t="shared" si="19"/>
        <v>99.63547995139733</v>
      </c>
      <c r="X48" s="68">
        <f t="shared" si="19"/>
        <v>97.61270286641891</v>
      </c>
      <c r="Y48" s="67">
        <f t="shared" si="19"/>
        <v>95.05562798725528</v>
      </c>
      <c r="Z48" s="68">
        <f t="shared" si="19"/>
        <v>7.383856202328615</v>
      </c>
    </row>
    <row r="49" spans="1:26" ht="18.95" customHeight="1" thickBot="1">
      <c r="A49" s="46"/>
      <c r="B49" s="127"/>
      <c r="C49" s="46"/>
      <c r="D49" s="47" t="s">
        <v>24</v>
      </c>
      <c r="E49" s="71">
        <f t="shared" si="19"/>
        <v>102.98651252408477</v>
      </c>
      <c r="F49" s="74">
        <f t="shared" si="19"/>
        <v>100.92358432461121</v>
      </c>
      <c r="G49" s="71">
        <f t="shared" si="19"/>
        <v>104.6265697290152</v>
      </c>
      <c r="H49" s="72">
        <f t="shared" si="19"/>
        <v>104.27516690185467</v>
      </c>
      <c r="I49" s="73">
        <f t="shared" si="19"/>
        <v>102.90697674418605</v>
      </c>
      <c r="J49" s="74">
        <f t="shared" si="19"/>
        <v>118.42139392351176</v>
      </c>
      <c r="K49" s="71">
        <f t="shared" si="19"/>
        <v>110.18638125115334</v>
      </c>
      <c r="L49" s="72">
        <f t="shared" si="19"/>
        <v>99.3731609997947</v>
      </c>
      <c r="M49" s="73">
        <f t="shared" si="19"/>
        <v>111.36343294737637</v>
      </c>
      <c r="N49" s="74">
        <f t="shared" si="19"/>
        <v>98.06584228529147</v>
      </c>
      <c r="O49" s="71">
        <f t="shared" si="19"/>
        <v>102.60553423550797</v>
      </c>
      <c r="P49" s="72">
        <f t="shared" si="19"/>
        <v>106.79175694226221</v>
      </c>
      <c r="Q49" s="73">
        <f t="shared" si="19"/>
        <v>101.87370448350717</v>
      </c>
      <c r="R49" s="74">
        <f t="shared" si="19"/>
        <v>102.83099375690333</v>
      </c>
      <c r="S49" s="71">
        <f t="shared" si="19"/>
        <v>96.52145430723878</v>
      </c>
      <c r="T49" s="72">
        <f t="shared" si="19"/>
        <v>98.06786473024978</v>
      </c>
      <c r="U49" s="73">
        <f t="shared" si="19"/>
        <v>115.20765472312704</v>
      </c>
      <c r="V49" s="74">
        <f t="shared" si="19"/>
        <v>90.59136552436095</v>
      </c>
      <c r="W49" s="71">
        <f t="shared" si="19"/>
        <v>103.20190858864893</v>
      </c>
      <c r="X49" s="72">
        <f t="shared" si="19"/>
        <v>102.71695829261154</v>
      </c>
      <c r="Y49" s="71">
        <f t="shared" si="19"/>
        <v>102.83160119500639</v>
      </c>
      <c r="Z49" s="72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2022-04-13T23:29:43Z</cp:lastPrinted>
  <dcterms:created xsi:type="dcterms:W3CDTF">2016-05-20T01:46:25Z</dcterms:created>
  <dcterms:modified xsi:type="dcterms:W3CDTF">2023-05-20T03:01:23Z</dcterms:modified>
  <cp:category/>
  <cp:version/>
  <cp:contentType/>
  <cp:contentStatus/>
</cp:coreProperties>
</file>