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3.05\"/>
    </mc:Choice>
  </mc:AlternateContent>
  <xr:revisionPtr revIDLastSave="0" documentId="13_ncr:1_{68855005-6E38-4DE5-83F1-3E26C33E77D0}" xr6:coauthVersionLast="47" xr6:coauthVersionMax="47" xr10:uidLastSave="{00000000-0000-0000-0000-000000000000}"/>
  <bookViews>
    <workbookView xWindow="-120" yWindow="-120" windowWidth="29040" windowHeight="15720" tabRatio="305" xr2:uid="{00000000-000D-0000-FFFF-FFFF00000000}"/>
  </bookViews>
  <sheets>
    <sheet name="10品目別管理表 (令和5年5月)" sheetId="29" r:id="rId1"/>
    <sheet name="(令和5年4月)" sheetId="26" r:id="rId2"/>
    <sheet name="(令和5年3月)" sheetId="28" r:id="rId3"/>
    <sheet name="(令和5年2月)" sheetId="27" r:id="rId4"/>
    <sheet name="(令和5年1月)" sheetId="25" r:id="rId5"/>
    <sheet name="(令和4年12月)" sheetId="24" r:id="rId6"/>
    <sheet name="(令和4年11月)" sheetId="22" r:id="rId7"/>
    <sheet name="(令和4年10月)" sheetId="23" r:id="rId8"/>
    <sheet name="(令和4年9月)" sheetId="21" r:id="rId9"/>
    <sheet name="(令和4年8月)" sheetId="20" r:id="rId10"/>
    <sheet name="(令和4年7月)" sheetId="19" r:id="rId11"/>
    <sheet name="(令和4年6月) " sheetId="17" r:id="rId12"/>
    <sheet name="(令和4年5月) " sheetId="9" r:id="rId13"/>
  </sheets>
  <definedNames>
    <definedName name="_xlnm.Print_Area" localSheetId="7">'(令和4年10月)'!$A$1:$Z$49</definedName>
    <definedName name="_xlnm.Print_Area" localSheetId="6">'(令和4年11月)'!$A$1:$Z$49</definedName>
    <definedName name="_xlnm.Print_Area" localSheetId="5">'(令和4年12月)'!$A$1:$Z$49</definedName>
    <definedName name="_xlnm.Print_Area" localSheetId="12">'(令和4年5月) '!$A$1:$Z$49</definedName>
    <definedName name="_xlnm.Print_Area" localSheetId="11">'(令和4年6月) '!$A$1:$Z$49</definedName>
    <definedName name="_xlnm.Print_Area" localSheetId="10">'(令和4年7月)'!$A$1:$Z$49</definedName>
    <definedName name="_xlnm.Print_Area" localSheetId="9">'(令和4年8月)'!$A$1:$Z$49</definedName>
    <definedName name="_xlnm.Print_Area" localSheetId="8">'(令和4年9月)'!$A$1:$Z$49</definedName>
    <definedName name="_xlnm.Print_Area" localSheetId="4">'(令和5年1月)'!$A$1:$Z$49</definedName>
    <definedName name="_xlnm.Print_Area" localSheetId="3">'(令和5年2月)'!$A$1:$Z$49</definedName>
    <definedName name="_xlnm.Print_Area" localSheetId="2">'(令和5年3月)'!$A$1:$Z$49</definedName>
    <definedName name="_xlnm.Print_Area" localSheetId="1">'(令和5年4月)'!$A$1:$Z$49</definedName>
    <definedName name="_xlnm.Print_Area" localSheetId="0">'10品目別管理表 (令和5年5月)'!$A$1:$Z$49</definedName>
  </definedNames>
  <calcPr calcId="191029"/>
</workbook>
</file>

<file path=xl/calcChain.xml><?xml version="1.0" encoding="utf-8"?>
<calcChain xmlns="http://schemas.openxmlformats.org/spreadsheetml/2006/main">
  <c r="Z42" i="29" l="1"/>
  <c r="Y42" i="29"/>
  <c r="X42" i="29"/>
  <c r="W42" i="29"/>
  <c r="V42" i="29"/>
  <c r="U42" i="29"/>
  <c r="T42" i="29"/>
  <c r="S42" i="29"/>
  <c r="R42" i="29"/>
  <c r="Q42" i="29"/>
  <c r="P42" i="29"/>
  <c r="O42" i="29"/>
  <c r="N42" i="29"/>
  <c r="M42" i="29"/>
  <c r="L42" i="29"/>
  <c r="K42" i="29"/>
  <c r="J42" i="29"/>
  <c r="I42" i="29"/>
  <c r="H42" i="29"/>
  <c r="G42" i="29"/>
  <c r="F42" i="29"/>
  <c r="E42" i="29"/>
  <c r="Z41" i="29"/>
  <c r="Y41" i="29"/>
  <c r="X41" i="29"/>
  <c r="W41" i="29"/>
  <c r="V41" i="29"/>
  <c r="U41" i="29"/>
  <c r="T41" i="29"/>
  <c r="S41" i="29"/>
  <c r="R41" i="29"/>
  <c r="Q41" i="29"/>
  <c r="P41" i="29"/>
  <c r="O41" i="29"/>
  <c r="N41" i="29"/>
  <c r="M41" i="29"/>
  <c r="L41" i="29"/>
  <c r="K41" i="29"/>
  <c r="J41" i="29"/>
  <c r="I41" i="29"/>
  <c r="H41" i="29"/>
  <c r="G41" i="29"/>
  <c r="F41" i="29"/>
  <c r="E41" i="29"/>
  <c r="Z40" i="29"/>
  <c r="Y40" i="29"/>
  <c r="X40" i="29"/>
  <c r="W40" i="29"/>
  <c r="V40" i="29"/>
  <c r="U40" i="29"/>
  <c r="T40" i="29"/>
  <c r="S40" i="29"/>
  <c r="R40" i="29"/>
  <c r="Q40" i="29"/>
  <c r="P40" i="29"/>
  <c r="O40" i="29"/>
  <c r="N40" i="29"/>
  <c r="M40" i="29"/>
  <c r="L40" i="29"/>
  <c r="K40" i="29"/>
  <c r="J40" i="29"/>
  <c r="I40" i="29"/>
  <c r="H40" i="29"/>
  <c r="G40" i="29"/>
  <c r="F40" i="29"/>
  <c r="E40" i="29"/>
  <c r="Z39" i="29"/>
  <c r="Y39" i="29"/>
  <c r="X39" i="29"/>
  <c r="W39" i="29"/>
  <c r="V39" i="29"/>
  <c r="U39" i="29"/>
  <c r="T39" i="29"/>
  <c r="S39" i="29"/>
  <c r="R39" i="29"/>
  <c r="Q39" i="29"/>
  <c r="P39" i="29"/>
  <c r="O39" i="29"/>
  <c r="N39" i="29"/>
  <c r="M39" i="29"/>
  <c r="L39" i="29"/>
  <c r="K39" i="29"/>
  <c r="J39" i="29"/>
  <c r="I39" i="29"/>
  <c r="H39" i="29"/>
  <c r="G39" i="29"/>
  <c r="F39" i="29"/>
  <c r="E39" i="29"/>
  <c r="Z42" i="28"/>
  <c r="Y42" i="28"/>
  <c r="X42" i="28"/>
  <c r="W42" i="28"/>
  <c r="V42" i="28"/>
  <c r="U42" i="28"/>
  <c r="T42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Z41" i="28"/>
  <c r="Y41" i="28"/>
  <c r="X41" i="28"/>
  <c r="W41" i="28"/>
  <c r="V41" i="28"/>
  <c r="U41" i="28"/>
  <c r="U42" i="26" s="1"/>
  <c r="T41" i="28"/>
  <c r="S41" i="28"/>
  <c r="R41" i="28"/>
  <c r="Q41" i="28"/>
  <c r="P41" i="28"/>
  <c r="O41" i="28"/>
  <c r="O42" i="26" s="1"/>
  <c r="N41" i="28"/>
  <c r="M41" i="28"/>
  <c r="L41" i="28"/>
  <c r="K41" i="28"/>
  <c r="J41" i="28"/>
  <c r="I41" i="28"/>
  <c r="I42" i="26" s="1"/>
  <c r="H41" i="28"/>
  <c r="G41" i="28"/>
  <c r="F41" i="28"/>
  <c r="E41" i="28"/>
  <c r="Z40" i="28"/>
  <c r="Y40" i="28"/>
  <c r="X40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Z39" i="28"/>
  <c r="Y39" i="28"/>
  <c r="X39" i="28"/>
  <c r="W39" i="28"/>
  <c r="V39" i="28"/>
  <c r="U39" i="28"/>
  <c r="T39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Z41" i="27"/>
  <c r="Y41" i="27"/>
  <c r="X41" i="27"/>
  <c r="W41" i="27"/>
  <c r="V41" i="27"/>
  <c r="U41" i="27"/>
  <c r="T41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Z40" i="27"/>
  <c r="Y40" i="27"/>
  <c r="X40" i="27"/>
  <c r="W40" i="27"/>
  <c r="V40" i="27"/>
  <c r="U40" i="27"/>
  <c r="T40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E23" i="17"/>
  <c r="Y42" i="26"/>
  <c r="W42" i="26"/>
  <c r="S42" i="26"/>
  <c r="Q42" i="26"/>
  <c r="M42" i="26"/>
  <c r="K42" i="26"/>
  <c r="G42" i="26"/>
  <c r="E42" i="26"/>
  <c r="G36" i="29"/>
  <c r="Z41" i="9"/>
  <c r="Y41" i="9"/>
  <c r="Z40" i="9"/>
  <c r="Y40" i="9"/>
  <c r="Z39" i="9"/>
  <c r="Y39" i="9"/>
  <c r="E23" i="9"/>
  <c r="S44" i="29"/>
  <c r="X22" i="29"/>
  <c r="X37" i="29" s="1"/>
  <c r="W22" i="29"/>
  <c r="V22" i="29"/>
  <c r="V33" i="29" s="1"/>
  <c r="U22" i="29"/>
  <c r="U33" i="29" s="1"/>
  <c r="T22" i="29"/>
  <c r="S22" i="29"/>
  <c r="S45" i="29" s="1"/>
  <c r="R22" i="29"/>
  <c r="R37" i="29" s="1"/>
  <c r="Q22" i="29"/>
  <c r="P22" i="29"/>
  <c r="P45" i="29" s="1"/>
  <c r="O22" i="29"/>
  <c r="O33" i="29" s="1"/>
  <c r="N22" i="29"/>
  <c r="M22" i="29"/>
  <c r="M45" i="29" s="1"/>
  <c r="L22" i="29"/>
  <c r="L37" i="29" s="1"/>
  <c r="K22" i="29"/>
  <c r="J22" i="29"/>
  <c r="J33" i="29" s="1"/>
  <c r="I22" i="29"/>
  <c r="I33" i="29" s="1"/>
  <c r="H22" i="29"/>
  <c r="H37" i="29" s="1"/>
  <c r="G22" i="29"/>
  <c r="G45" i="29" s="1"/>
  <c r="F22" i="29"/>
  <c r="F37" i="29" s="1"/>
  <c r="E22" i="29"/>
  <c r="X21" i="29"/>
  <c r="W21" i="29"/>
  <c r="W44" i="29" s="1"/>
  <c r="V21" i="29"/>
  <c r="U21" i="29"/>
  <c r="T21" i="29"/>
  <c r="S21" i="29"/>
  <c r="R21" i="29"/>
  <c r="R32" i="29" s="1"/>
  <c r="Q21" i="29"/>
  <c r="Q44" i="29" s="1"/>
  <c r="P21" i="29"/>
  <c r="O21" i="29"/>
  <c r="N21" i="29"/>
  <c r="M21" i="29"/>
  <c r="L21" i="29"/>
  <c r="L36" i="29" s="1"/>
  <c r="K21" i="29"/>
  <c r="K44" i="29" s="1"/>
  <c r="J21" i="29"/>
  <c r="I21" i="29"/>
  <c r="H21" i="29"/>
  <c r="H44" i="29" s="1"/>
  <c r="G21" i="29"/>
  <c r="F21" i="29"/>
  <c r="E21" i="29"/>
  <c r="E44" i="29" s="1"/>
  <c r="X20" i="29"/>
  <c r="W20" i="29"/>
  <c r="V20" i="29"/>
  <c r="V47" i="29" s="1"/>
  <c r="U20" i="29"/>
  <c r="U43" i="29" s="1"/>
  <c r="T20" i="29"/>
  <c r="T35" i="29" s="1"/>
  <c r="S20" i="29"/>
  <c r="R20" i="29"/>
  <c r="Q20" i="29"/>
  <c r="P20" i="29"/>
  <c r="P47" i="29" s="1"/>
  <c r="O20" i="29"/>
  <c r="O43" i="29" s="1"/>
  <c r="N20" i="29"/>
  <c r="N35" i="29" s="1"/>
  <c r="M20" i="29"/>
  <c r="L20" i="29"/>
  <c r="K20" i="29"/>
  <c r="J20" i="29"/>
  <c r="J47" i="29" s="1"/>
  <c r="I20" i="29"/>
  <c r="I43" i="29" s="1"/>
  <c r="H20" i="29"/>
  <c r="H35" i="29" s="1"/>
  <c r="G20" i="29"/>
  <c r="F20" i="29"/>
  <c r="F43" i="29" s="1"/>
  <c r="E20" i="29"/>
  <c r="Z19" i="29"/>
  <c r="Y19" i="29"/>
  <c r="Z18" i="29"/>
  <c r="Y18" i="29"/>
  <c r="Z17" i="29"/>
  <c r="Y17" i="29"/>
  <c r="Y20" i="29" s="1"/>
  <c r="Z16" i="29"/>
  <c r="Y16" i="29"/>
  <c r="Z15" i="29"/>
  <c r="Y15" i="29"/>
  <c r="Z14" i="29"/>
  <c r="Y14" i="29"/>
  <c r="Z13" i="29"/>
  <c r="Y13" i="29"/>
  <c r="Z12" i="29"/>
  <c r="Y12" i="29"/>
  <c r="Z11" i="29"/>
  <c r="Y11" i="29"/>
  <c r="Z10" i="29"/>
  <c r="Y10" i="29"/>
  <c r="Z9" i="29"/>
  <c r="Y9" i="29"/>
  <c r="Z8" i="29"/>
  <c r="Y8" i="29"/>
  <c r="Z7" i="29"/>
  <c r="Y7" i="29"/>
  <c r="Z6" i="29"/>
  <c r="Y6" i="29"/>
  <c r="Z5" i="29"/>
  <c r="Y5" i="29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Z21" i="29" l="1"/>
  <c r="Z48" i="29" s="1"/>
  <c r="I37" i="29"/>
  <c r="E43" i="29"/>
  <c r="M44" i="29"/>
  <c r="P35" i="29"/>
  <c r="V31" i="29"/>
  <c r="U31" i="29"/>
  <c r="Q32" i="29"/>
  <c r="F48" i="29"/>
  <c r="L48" i="29"/>
  <c r="R48" i="29"/>
  <c r="X48" i="29"/>
  <c r="H49" i="29"/>
  <c r="N49" i="29"/>
  <c r="T49" i="29"/>
  <c r="K31" i="29"/>
  <c r="W31" i="29"/>
  <c r="T32" i="29"/>
  <c r="L31" i="29"/>
  <c r="X31" i="29"/>
  <c r="G31" i="29"/>
  <c r="M31" i="29"/>
  <c r="S31" i="29"/>
  <c r="Y31" i="29"/>
  <c r="J36" i="29"/>
  <c r="P36" i="29"/>
  <c r="V36" i="29"/>
  <c r="E31" i="29"/>
  <c r="Q31" i="29"/>
  <c r="N32" i="29"/>
  <c r="R31" i="29"/>
  <c r="G32" i="29"/>
  <c r="M32" i="29"/>
  <c r="S32" i="29"/>
  <c r="E33" i="29"/>
  <c r="K33" i="29"/>
  <c r="Q33" i="29"/>
  <c r="W33" i="29"/>
  <c r="K35" i="29"/>
  <c r="I32" i="29"/>
  <c r="O32" i="29"/>
  <c r="U32" i="29"/>
  <c r="Z20" i="29"/>
  <c r="Z35" i="29" s="1"/>
  <c r="P31" i="29"/>
  <c r="L32" i="29"/>
  <c r="H33" i="29"/>
  <c r="J35" i="29"/>
  <c r="F36" i="29"/>
  <c r="X36" i="29"/>
  <c r="U37" i="29"/>
  <c r="G44" i="29"/>
  <c r="Y22" i="29"/>
  <c r="K25" i="29" s="1"/>
  <c r="I31" i="29"/>
  <c r="E32" i="29"/>
  <c r="W32" i="29"/>
  <c r="S33" i="29"/>
  <c r="Q35" i="29"/>
  <c r="M36" i="29"/>
  <c r="N37" i="29"/>
  <c r="K43" i="29"/>
  <c r="I45" i="29"/>
  <c r="Y21" i="29"/>
  <c r="Y32" i="29" s="1"/>
  <c r="G23" i="29"/>
  <c r="G34" i="29" s="1"/>
  <c r="M33" i="29"/>
  <c r="S23" i="29"/>
  <c r="S46" i="29" s="1"/>
  <c r="N33" i="29"/>
  <c r="Z22" i="29"/>
  <c r="Z45" i="29" s="1"/>
  <c r="J31" i="29"/>
  <c r="F32" i="29"/>
  <c r="X32" i="29"/>
  <c r="T33" i="29"/>
  <c r="V35" i="29"/>
  <c r="R36" i="29"/>
  <c r="O37" i="29"/>
  <c r="Q43" i="29"/>
  <c r="O45" i="29"/>
  <c r="O31" i="29"/>
  <c r="K32" i="29"/>
  <c r="G33" i="29"/>
  <c r="E35" i="29"/>
  <c r="W35" i="29"/>
  <c r="S36" i="29"/>
  <c r="T37" i="29"/>
  <c r="W43" i="29"/>
  <c r="U45" i="29"/>
  <c r="W25" i="29"/>
  <c r="Y49" i="29"/>
  <c r="Z49" i="29"/>
  <c r="Z33" i="29"/>
  <c r="Y24" i="29"/>
  <c r="Z37" i="29"/>
  <c r="Z43" i="29"/>
  <c r="Z47" i="29"/>
  <c r="Z31" i="29"/>
  <c r="Y48" i="29"/>
  <c r="Y44" i="29"/>
  <c r="I24" i="29"/>
  <c r="F47" i="29"/>
  <c r="X47" i="29"/>
  <c r="N48" i="29"/>
  <c r="P49" i="29"/>
  <c r="K24" i="29"/>
  <c r="R43" i="29"/>
  <c r="N44" i="29"/>
  <c r="J45" i="29"/>
  <c r="V45" i="29"/>
  <c r="G47" i="29"/>
  <c r="S47" i="29"/>
  <c r="O48" i="29"/>
  <c r="W49" i="29"/>
  <c r="E23" i="29"/>
  <c r="Q23" i="29"/>
  <c r="G24" i="29"/>
  <c r="S24" i="29"/>
  <c r="I25" i="29"/>
  <c r="U25" i="29"/>
  <c r="H31" i="29"/>
  <c r="N31" i="29"/>
  <c r="T31" i="29"/>
  <c r="J32" i="29"/>
  <c r="P32" i="29"/>
  <c r="V32" i="29"/>
  <c r="F33" i="29"/>
  <c r="L33" i="29"/>
  <c r="R33" i="29"/>
  <c r="X33" i="29"/>
  <c r="I35" i="29"/>
  <c r="O35" i="29"/>
  <c r="U35" i="29"/>
  <c r="E36" i="29"/>
  <c r="K36" i="29"/>
  <c r="Q36" i="29"/>
  <c r="W36" i="29"/>
  <c r="G37" i="29"/>
  <c r="M37" i="29"/>
  <c r="S37" i="29"/>
  <c r="J43" i="29"/>
  <c r="P43" i="29"/>
  <c r="V43" i="29"/>
  <c r="F44" i="29"/>
  <c r="L44" i="29"/>
  <c r="R44" i="29"/>
  <c r="X44" i="29"/>
  <c r="H45" i="29"/>
  <c r="N45" i="29"/>
  <c r="T45" i="29"/>
  <c r="E47" i="29"/>
  <c r="K47" i="29"/>
  <c r="Q47" i="29"/>
  <c r="W47" i="29"/>
  <c r="G48" i="29"/>
  <c r="M48" i="29"/>
  <c r="S48" i="29"/>
  <c r="I49" i="29"/>
  <c r="O49" i="29"/>
  <c r="U49" i="29"/>
  <c r="R47" i="29"/>
  <c r="H48" i="29"/>
  <c r="T48" i="29"/>
  <c r="V49" i="29"/>
  <c r="I23" i="29"/>
  <c r="W24" i="29"/>
  <c r="L43" i="29"/>
  <c r="X43" i="29"/>
  <c r="Z44" i="29"/>
  <c r="I48" i="29"/>
  <c r="U48" i="29"/>
  <c r="Q49" i="29"/>
  <c r="K23" i="29"/>
  <c r="W23" i="29"/>
  <c r="M24" i="29"/>
  <c r="F35" i="29"/>
  <c r="L35" i="29"/>
  <c r="R35" i="29"/>
  <c r="X35" i="29"/>
  <c r="H36" i="29"/>
  <c r="N36" i="29"/>
  <c r="T36" i="29"/>
  <c r="Z36" i="29"/>
  <c r="J37" i="29"/>
  <c r="P37" i="29"/>
  <c r="V37" i="29"/>
  <c r="G43" i="29"/>
  <c r="M43" i="29"/>
  <c r="S43" i="29"/>
  <c r="Y43" i="29"/>
  <c r="I44" i="29"/>
  <c r="O44" i="29"/>
  <c r="U44" i="29"/>
  <c r="E45" i="29"/>
  <c r="K45" i="29"/>
  <c r="Q45" i="29"/>
  <c r="W45" i="29"/>
  <c r="H47" i="29"/>
  <c r="N47" i="29"/>
  <c r="T47" i="29"/>
  <c r="J48" i="29"/>
  <c r="P48" i="29"/>
  <c r="V48" i="29"/>
  <c r="F49" i="29"/>
  <c r="L49" i="29"/>
  <c r="R49" i="29"/>
  <c r="X49" i="29"/>
  <c r="U24" i="29"/>
  <c r="L47" i="29"/>
  <c r="J49" i="29"/>
  <c r="U23" i="29"/>
  <c r="T44" i="29"/>
  <c r="M47" i="29"/>
  <c r="K49" i="29"/>
  <c r="M23" i="29"/>
  <c r="O24" i="29"/>
  <c r="E25" i="29"/>
  <c r="Q25" i="29"/>
  <c r="F31" i="29"/>
  <c r="H32" i="29"/>
  <c r="Z32" i="29"/>
  <c r="P33" i="29"/>
  <c r="G35" i="29"/>
  <c r="M35" i="29"/>
  <c r="S35" i="29"/>
  <c r="Y35" i="29"/>
  <c r="I36" i="29"/>
  <c r="O36" i="29"/>
  <c r="U36" i="29"/>
  <c r="E37" i="29"/>
  <c r="K37" i="29"/>
  <c r="Q37" i="29"/>
  <c r="W37" i="29"/>
  <c r="H43" i="29"/>
  <c r="N43" i="29"/>
  <c r="T43" i="29"/>
  <c r="J44" i="29"/>
  <c r="P44" i="29"/>
  <c r="V44" i="29"/>
  <c r="F45" i="29"/>
  <c r="L45" i="29"/>
  <c r="R45" i="29"/>
  <c r="X45" i="29"/>
  <c r="I47" i="29"/>
  <c r="O47" i="29"/>
  <c r="U47" i="29"/>
  <c r="E48" i="29"/>
  <c r="K48" i="29"/>
  <c r="Q48" i="29"/>
  <c r="W48" i="29"/>
  <c r="G49" i="29"/>
  <c r="M49" i="29"/>
  <c r="S49" i="29"/>
  <c r="Y47" i="29"/>
  <c r="E49" i="29"/>
  <c r="O23" i="29"/>
  <c r="E24" i="29"/>
  <c r="Q24" i="29"/>
  <c r="G25" i="29"/>
  <c r="S25" i="29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S46" i="28"/>
  <c r="G46" i="28"/>
  <c r="X45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X44" i="28"/>
  <c r="W44" i="28"/>
  <c r="V44" i="28"/>
  <c r="U44" i="28"/>
  <c r="T44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X43" i="28"/>
  <c r="W43" i="28"/>
  <c r="V43" i="28"/>
  <c r="U43" i="28"/>
  <c r="T43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Q34" i="28"/>
  <c r="O34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W24" i="28"/>
  <c r="U24" i="28"/>
  <c r="S24" i="28"/>
  <c r="Q24" i="28"/>
  <c r="O24" i="28"/>
  <c r="M24" i="28"/>
  <c r="K24" i="28"/>
  <c r="I24" i="28"/>
  <c r="G24" i="28"/>
  <c r="E24" i="28"/>
  <c r="W23" i="28"/>
  <c r="W46" i="28" s="1"/>
  <c r="U23" i="28"/>
  <c r="U34" i="28" s="1"/>
  <c r="S23" i="28"/>
  <c r="S34" i="28" s="1"/>
  <c r="Q23" i="28"/>
  <c r="Q46" i="28" s="1"/>
  <c r="O23" i="28"/>
  <c r="O46" i="28" s="1"/>
  <c r="M23" i="28"/>
  <c r="M46" i="28" s="1"/>
  <c r="K23" i="28"/>
  <c r="K46" i="28" s="1"/>
  <c r="I23" i="28"/>
  <c r="I34" i="28" s="1"/>
  <c r="G23" i="28"/>
  <c r="G34" i="28" s="1"/>
  <c r="E23" i="28"/>
  <c r="E46" i="28" s="1"/>
  <c r="Z19" i="28"/>
  <c r="Z22" i="28" s="1"/>
  <c r="Y19" i="28"/>
  <c r="Y22" i="28" s="1"/>
  <c r="Z18" i="28"/>
  <c r="Z21" i="28" s="1"/>
  <c r="Y18" i="28"/>
  <c r="Y21" i="28" s="1"/>
  <c r="Z17" i="28"/>
  <c r="Z20" i="28" s="1"/>
  <c r="Y17" i="28"/>
  <c r="Y20" i="28" s="1"/>
  <c r="Z16" i="28"/>
  <c r="Y16" i="28"/>
  <c r="Z15" i="28"/>
  <c r="Y15" i="28"/>
  <c r="Z14" i="28"/>
  <c r="Y14" i="28"/>
  <c r="Z13" i="28"/>
  <c r="Y13" i="28"/>
  <c r="Z12" i="28"/>
  <c r="Y12" i="28"/>
  <c r="Z11" i="28"/>
  <c r="Y11" i="28"/>
  <c r="Z10" i="28"/>
  <c r="Y10" i="28"/>
  <c r="Z9" i="28"/>
  <c r="Y9" i="28"/>
  <c r="Z8" i="28"/>
  <c r="Y8" i="28"/>
  <c r="Z7" i="28"/>
  <c r="Y7" i="28"/>
  <c r="Z6" i="28"/>
  <c r="Y6" i="28"/>
  <c r="Z5" i="28"/>
  <c r="Y5" i="28"/>
  <c r="X37" i="26"/>
  <c r="W33" i="26"/>
  <c r="V33" i="26"/>
  <c r="R33" i="26"/>
  <c r="Q33" i="26"/>
  <c r="P33" i="26"/>
  <c r="L37" i="26"/>
  <c r="K33" i="26"/>
  <c r="J33" i="26"/>
  <c r="F33" i="26"/>
  <c r="E33" i="26"/>
  <c r="X32" i="26"/>
  <c r="U32" i="26"/>
  <c r="T36" i="26"/>
  <c r="R32" i="26"/>
  <c r="O32" i="26"/>
  <c r="N32" i="26"/>
  <c r="L32" i="26"/>
  <c r="I32" i="26"/>
  <c r="H32" i="26"/>
  <c r="F32" i="26"/>
  <c r="X31" i="26"/>
  <c r="U31" i="26"/>
  <c r="T31" i="26"/>
  <c r="S35" i="26"/>
  <c r="R31" i="26"/>
  <c r="O31" i="26"/>
  <c r="N31" i="26"/>
  <c r="M31" i="26"/>
  <c r="L35" i="26"/>
  <c r="I31" i="26"/>
  <c r="H31" i="26"/>
  <c r="G35" i="26"/>
  <c r="F31" i="26"/>
  <c r="Z22" i="27"/>
  <c r="Y22" i="27"/>
  <c r="X22" i="27"/>
  <c r="X49" i="27" s="1"/>
  <c r="W22" i="27"/>
  <c r="W45" i="27" s="1"/>
  <c r="V22" i="27"/>
  <c r="V49" i="27" s="1"/>
  <c r="U22" i="27"/>
  <c r="T22" i="27"/>
  <c r="S24" i="27" s="1"/>
  <c r="S22" i="27"/>
  <c r="S49" i="27" s="1"/>
  <c r="R22" i="27"/>
  <c r="R49" i="27" s="1"/>
  <c r="Q22" i="27"/>
  <c r="Q45" i="27" s="1"/>
  <c r="P22" i="27"/>
  <c r="O24" i="27" s="1"/>
  <c r="O22" i="27"/>
  <c r="N22" i="27"/>
  <c r="M22" i="27"/>
  <c r="M49" i="27" s="1"/>
  <c r="L22" i="27"/>
  <c r="L49" i="27" s="1"/>
  <c r="K22" i="27"/>
  <c r="K45" i="27" s="1"/>
  <c r="J22" i="27"/>
  <c r="J49" i="27" s="1"/>
  <c r="I22" i="27"/>
  <c r="H22" i="27"/>
  <c r="G24" i="27" s="1"/>
  <c r="G22" i="27"/>
  <c r="G49" i="27" s="1"/>
  <c r="F22" i="27"/>
  <c r="F49" i="27" s="1"/>
  <c r="E22" i="27"/>
  <c r="E45" i="27" s="1"/>
  <c r="Z21" i="27"/>
  <c r="Y21" i="27"/>
  <c r="X21" i="27"/>
  <c r="X36" i="27" s="1"/>
  <c r="W21" i="27"/>
  <c r="W48" i="27" s="1"/>
  <c r="V21" i="27"/>
  <c r="U21" i="27"/>
  <c r="U48" i="27" s="1"/>
  <c r="T21" i="27"/>
  <c r="T36" i="27" s="1"/>
  <c r="S21" i="27"/>
  <c r="R21" i="27"/>
  <c r="R36" i="27" s="1"/>
  <c r="Q21" i="27"/>
  <c r="Q48" i="27" s="1"/>
  <c r="P21" i="27"/>
  <c r="O21" i="27"/>
  <c r="O48" i="27" s="1"/>
  <c r="N21" i="27"/>
  <c r="N36" i="27" s="1"/>
  <c r="M21" i="27"/>
  <c r="L21" i="27"/>
  <c r="L36" i="27" s="1"/>
  <c r="K21" i="27"/>
  <c r="K48" i="27" s="1"/>
  <c r="J21" i="27"/>
  <c r="I21" i="27"/>
  <c r="I48" i="27" s="1"/>
  <c r="H21" i="27"/>
  <c r="H48" i="27" s="1"/>
  <c r="G21" i="27"/>
  <c r="F21" i="27"/>
  <c r="F36" i="27" s="1"/>
  <c r="E21" i="27"/>
  <c r="E48" i="27" s="1"/>
  <c r="Z20" i="27"/>
  <c r="Y20" i="27"/>
  <c r="X20" i="27"/>
  <c r="X43" i="27" s="1"/>
  <c r="W20" i="27"/>
  <c r="V20" i="27"/>
  <c r="U20" i="27"/>
  <c r="U43" i="27" s="1"/>
  <c r="T20" i="27"/>
  <c r="T35" i="27" s="1"/>
  <c r="S20" i="27"/>
  <c r="S35" i="27" s="1"/>
  <c r="R20" i="27"/>
  <c r="R35" i="27" s="1"/>
  <c r="Q20" i="27"/>
  <c r="P20" i="27"/>
  <c r="O20" i="27"/>
  <c r="O43" i="27" s="1"/>
  <c r="N20" i="27"/>
  <c r="N35" i="27" s="1"/>
  <c r="M20" i="27"/>
  <c r="M31" i="27" s="1"/>
  <c r="L20" i="27"/>
  <c r="L43" i="27" s="1"/>
  <c r="K20" i="27"/>
  <c r="J20" i="27"/>
  <c r="I20" i="27"/>
  <c r="I43" i="27" s="1"/>
  <c r="H20" i="27"/>
  <c r="H35" i="27" s="1"/>
  <c r="G20" i="27"/>
  <c r="G35" i="27" s="1"/>
  <c r="F20" i="27"/>
  <c r="F35" i="27" s="1"/>
  <c r="E20" i="27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W49" i="27"/>
  <c r="U49" i="27"/>
  <c r="T49" i="27"/>
  <c r="Q49" i="27"/>
  <c r="O49" i="27"/>
  <c r="N49" i="27"/>
  <c r="K49" i="27"/>
  <c r="I49" i="27"/>
  <c r="H49" i="27"/>
  <c r="E49" i="27"/>
  <c r="X48" i="27"/>
  <c r="V48" i="27"/>
  <c r="S48" i="27"/>
  <c r="R48" i="27"/>
  <c r="P48" i="27"/>
  <c r="M48" i="27"/>
  <c r="L48" i="27"/>
  <c r="J48" i="27"/>
  <c r="G48" i="27"/>
  <c r="F48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X45" i="27"/>
  <c r="U45" i="27"/>
  <c r="T45" i="27"/>
  <c r="S45" i="27"/>
  <c r="R45" i="27"/>
  <c r="O45" i="27"/>
  <c r="N45" i="27"/>
  <c r="M45" i="27"/>
  <c r="L45" i="27"/>
  <c r="I45" i="27"/>
  <c r="H45" i="27"/>
  <c r="G45" i="27"/>
  <c r="F45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W43" i="27"/>
  <c r="V43" i="27"/>
  <c r="S43" i="27"/>
  <c r="Q43" i="27"/>
  <c r="P43" i="27"/>
  <c r="M43" i="27"/>
  <c r="K43" i="27"/>
  <c r="J43" i="27"/>
  <c r="G43" i="27"/>
  <c r="E43" i="27"/>
  <c r="X37" i="27"/>
  <c r="W37" i="27"/>
  <c r="U37" i="27"/>
  <c r="T37" i="27"/>
  <c r="S37" i="27"/>
  <c r="R37" i="27"/>
  <c r="Q37" i="27"/>
  <c r="O37" i="27"/>
  <c r="N37" i="27"/>
  <c r="M37" i="27"/>
  <c r="L37" i="27"/>
  <c r="K37" i="27"/>
  <c r="I37" i="27"/>
  <c r="H37" i="27"/>
  <c r="G37" i="27"/>
  <c r="F37" i="27"/>
  <c r="E37" i="27"/>
  <c r="V36" i="27"/>
  <c r="U36" i="27"/>
  <c r="S36" i="27"/>
  <c r="P36" i="27"/>
  <c r="O36" i="27"/>
  <c r="M36" i="27"/>
  <c r="J36" i="27"/>
  <c r="I36" i="27"/>
  <c r="G36" i="27"/>
  <c r="W35" i="27"/>
  <c r="V35" i="27"/>
  <c r="U35" i="27"/>
  <c r="Q35" i="27"/>
  <c r="P35" i="27"/>
  <c r="O35" i="27"/>
  <c r="K35" i="27"/>
  <c r="J35" i="27"/>
  <c r="I35" i="27"/>
  <c r="E35" i="27"/>
  <c r="X33" i="27"/>
  <c r="W33" i="27"/>
  <c r="U33" i="27"/>
  <c r="T33" i="27"/>
  <c r="S33" i="27"/>
  <c r="R33" i="27"/>
  <c r="Q33" i="27"/>
  <c r="O33" i="27"/>
  <c r="N33" i="27"/>
  <c r="M33" i="27"/>
  <c r="L33" i="27"/>
  <c r="K33" i="27"/>
  <c r="I33" i="27"/>
  <c r="H33" i="27"/>
  <c r="G33" i="27"/>
  <c r="F33" i="27"/>
  <c r="E33" i="27"/>
  <c r="V32" i="27"/>
  <c r="U32" i="27"/>
  <c r="S32" i="27"/>
  <c r="P32" i="27"/>
  <c r="O32" i="27"/>
  <c r="M32" i="27"/>
  <c r="J32" i="27"/>
  <c r="I32" i="27"/>
  <c r="G32" i="27"/>
  <c r="W31" i="27"/>
  <c r="V31" i="27"/>
  <c r="U31" i="27"/>
  <c r="Q31" i="27"/>
  <c r="P31" i="27"/>
  <c r="O31" i="27"/>
  <c r="K31" i="27"/>
  <c r="J31" i="27"/>
  <c r="I31" i="27"/>
  <c r="E31" i="27"/>
  <c r="W24" i="27"/>
  <c r="U24" i="27"/>
  <c r="Q24" i="27"/>
  <c r="M24" i="27"/>
  <c r="K24" i="27"/>
  <c r="I24" i="27"/>
  <c r="E24" i="27"/>
  <c r="W23" i="27"/>
  <c r="W34" i="27" s="1"/>
  <c r="U23" i="27"/>
  <c r="U46" i="27" s="1"/>
  <c r="S23" i="27"/>
  <c r="S46" i="27" s="1"/>
  <c r="Q23" i="27"/>
  <c r="Q34" i="27" s="1"/>
  <c r="K23" i="27"/>
  <c r="K34" i="27" s="1"/>
  <c r="I23" i="27"/>
  <c r="I46" i="27" s="1"/>
  <c r="G23" i="27"/>
  <c r="G34" i="27" s="1"/>
  <c r="E23" i="27"/>
  <c r="E34" i="27" s="1"/>
  <c r="Z19" i="27"/>
  <c r="Y19" i="27"/>
  <c r="Z18" i="27"/>
  <c r="Y18" i="27"/>
  <c r="Z17" i="27"/>
  <c r="Y17" i="27"/>
  <c r="Z16" i="27"/>
  <c r="Y16" i="27"/>
  <c r="Z15" i="27"/>
  <c r="Y15" i="27"/>
  <c r="Z14" i="27"/>
  <c r="Y14" i="27"/>
  <c r="Z13" i="27"/>
  <c r="Y13" i="27"/>
  <c r="Z12" i="27"/>
  <c r="Y12" i="27"/>
  <c r="Z11" i="27"/>
  <c r="Y11" i="27"/>
  <c r="Z10" i="27"/>
  <c r="Y10" i="27"/>
  <c r="Z9" i="27"/>
  <c r="Y9" i="27"/>
  <c r="Z8" i="27"/>
  <c r="Y8" i="27"/>
  <c r="Z7" i="27"/>
  <c r="Y7" i="27"/>
  <c r="Z6" i="27"/>
  <c r="Y6" i="27"/>
  <c r="Z5" i="27"/>
  <c r="Y5" i="27"/>
  <c r="E31" i="26"/>
  <c r="G31" i="26"/>
  <c r="J31" i="26"/>
  <c r="K31" i="26"/>
  <c r="P31" i="26"/>
  <c r="Q31" i="26"/>
  <c r="S31" i="26"/>
  <c r="V31" i="26"/>
  <c r="W31" i="26"/>
  <c r="E32" i="26"/>
  <c r="G32" i="26"/>
  <c r="J32" i="26"/>
  <c r="K32" i="26"/>
  <c r="M32" i="26"/>
  <c r="P32" i="26"/>
  <c r="Q32" i="26"/>
  <c r="S32" i="26"/>
  <c r="V32" i="26"/>
  <c r="W32" i="26"/>
  <c r="G33" i="26"/>
  <c r="H33" i="26"/>
  <c r="I33" i="26"/>
  <c r="M33" i="26"/>
  <c r="N33" i="26"/>
  <c r="O33" i="26"/>
  <c r="S33" i="26"/>
  <c r="T33" i="26"/>
  <c r="U33" i="26"/>
  <c r="E35" i="26"/>
  <c r="J35" i="26"/>
  <c r="K35" i="26"/>
  <c r="P35" i="26"/>
  <c r="Q35" i="26"/>
  <c r="V35" i="26"/>
  <c r="W35" i="26"/>
  <c r="E36" i="26"/>
  <c r="G36" i="26"/>
  <c r="J36" i="26"/>
  <c r="K36" i="26"/>
  <c r="M36" i="26"/>
  <c r="P36" i="26"/>
  <c r="Q36" i="26"/>
  <c r="S36" i="26"/>
  <c r="V36" i="26"/>
  <c r="W36" i="26"/>
  <c r="G37" i="26"/>
  <c r="H37" i="26"/>
  <c r="I37" i="26"/>
  <c r="M37" i="26"/>
  <c r="N37" i="26"/>
  <c r="O37" i="26"/>
  <c r="S37" i="26"/>
  <c r="T37" i="26"/>
  <c r="U37" i="26"/>
  <c r="E34" i="28" l="1"/>
  <c r="U34" i="27"/>
  <c r="S34" i="29"/>
  <c r="Y36" i="29"/>
  <c r="Y33" i="29"/>
  <c r="M25" i="29"/>
  <c r="Y45" i="29"/>
  <c r="O25" i="29"/>
  <c r="Y37" i="29"/>
  <c r="Y23" i="29"/>
  <c r="Y34" i="29" s="1"/>
  <c r="G46" i="29"/>
  <c r="O34" i="29"/>
  <c r="O46" i="29"/>
  <c r="Q34" i="29"/>
  <c r="Q46" i="29"/>
  <c r="M46" i="29"/>
  <c r="M34" i="29"/>
  <c r="W46" i="29"/>
  <c r="W34" i="29"/>
  <c r="E46" i="29"/>
  <c r="E34" i="29"/>
  <c r="K46" i="29"/>
  <c r="K34" i="29"/>
  <c r="Y25" i="29"/>
  <c r="U34" i="29"/>
  <c r="U46" i="29"/>
  <c r="I34" i="29"/>
  <c r="I46" i="29"/>
  <c r="Y36" i="28"/>
  <c r="Y44" i="28"/>
  <c r="Y32" i="28"/>
  <c r="Y48" i="28"/>
  <c r="Z32" i="28"/>
  <c r="Z36" i="28"/>
  <c r="Z48" i="28"/>
  <c r="Z44" i="28"/>
  <c r="Y45" i="28"/>
  <c r="S25" i="28"/>
  <c r="G25" i="28"/>
  <c r="Y49" i="28"/>
  <c r="Q25" i="28"/>
  <c r="E25" i="28"/>
  <c r="Y33" i="28"/>
  <c r="W25" i="28"/>
  <c r="K25" i="28"/>
  <c r="O25" i="28"/>
  <c r="M25" i="28"/>
  <c r="Y37" i="28"/>
  <c r="U25" i="28"/>
  <c r="I25" i="28"/>
  <c r="Z49" i="28"/>
  <c r="Z37" i="28"/>
  <c r="Z45" i="28"/>
  <c r="Y24" i="28"/>
  <c r="Z33" i="28"/>
  <c r="Y31" i="28"/>
  <c r="Y35" i="28"/>
  <c r="Y23" i="28"/>
  <c r="Y47" i="28"/>
  <c r="Y43" i="28"/>
  <c r="Z35" i="28"/>
  <c r="Z43" i="28"/>
  <c r="Z47" i="28"/>
  <c r="Z31" i="28"/>
  <c r="I46" i="28"/>
  <c r="K34" i="28"/>
  <c r="W34" i="28"/>
  <c r="U46" i="28"/>
  <c r="M34" i="28"/>
  <c r="M35" i="26"/>
  <c r="F35" i="26"/>
  <c r="L31" i="26"/>
  <c r="U36" i="26"/>
  <c r="R37" i="26"/>
  <c r="F37" i="26"/>
  <c r="H36" i="26"/>
  <c r="X33" i="26"/>
  <c r="L33" i="26"/>
  <c r="T32" i="26"/>
  <c r="W37" i="26"/>
  <c r="Q37" i="26"/>
  <c r="K37" i="26"/>
  <c r="E37" i="26"/>
  <c r="U35" i="26"/>
  <c r="O35" i="26"/>
  <c r="I35" i="26"/>
  <c r="V37" i="26"/>
  <c r="P37" i="26"/>
  <c r="J37" i="26"/>
  <c r="X36" i="26"/>
  <c r="R36" i="26"/>
  <c r="L36" i="26"/>
  <c r="F36" i="26"/>
  <c r="T35" i="26"/>
  <c r="N35" i="26"/>
  <c r="H35" i="26"/>
  <c r="R35" i="26"/>
  <c r="I36" i="26"/>
  <c r="X35" i="26"/>
  <c r="O36" i="26"/>
  <c r="N36" i="26"/>
  <c r="F31" i="27"/>
  <c r="L31" i="27"/>
  <c r="X31" i="27"/>
  <c r="I34" i="27"/>
  <c r="L35" i="27"/>
  <c r="X35" i="27"/>
  <c r="M23" i="27"/>
  <c r="M34" i="27" s="1"/>
  <c r="G31" i="27"/>
  <c r="S31" i="27"/>
  <c r="E32" i="27"/>
  <c r="K32" i="27"/>
  <c r="Q32" i="27"/>
  <c r="W32" i="27"/>
  <c r="M35" i="27"/>
  <c r="E36" i="27"/>
  <c r="K36" i="27"/>
  <c r="Q36" i="27"/>
  <c r="W36" i="27"/>
  <c r="H43" i="27"/>
  <c r="N43" i="27"/>
  <c r="T43" i="27"/>
  <c r="J45" i="27"/>
  <c r="P45" i="27"/>
  <c r="V45" i="27"/>
  <c r="W46" i="27"/>
  <c r="N48" i="27"/>
  <c r="T48" i="27"/>
  <c r="O23" i="27"/>
  <c r="O34" i="27" s="1"/>
  <c r="H31" i="27"/>
  <c r="N31" i="27"/>
  <c r="T31" i="27"/>
  <c r="F32" i="27"/>
  <c r="L32" i="27"/>
  <c r="R32" i="27"/>
  <c r="X32" i="27"/>
  <c r="J33" i="27"/>
  <c r="P33" i="27"/>
  <c r="V33" i="27"/>
  <c r="S34" i="27"/>
  <c r="J37" i="27"/>
  <c r="P37" i="27"/>
  <c r="V37" i="27"/>
  <c r="H32" i="27"/>
  <c r="N32" i="27"/>
  <c r="T32" i="27"/>
  <c r="H36" i="27"/>
  <c r="G46" i="27"/>
  <c r="F43" i="27"/>
  <c r="R43" i="27"/>
  <c r="K46" i="27"/>
  <c r="P49" i="27"/>
  <c r="R31" i="27"/>
  <c r="Z49" i="27"/>
  <c r="Y24" i="27"/>
  <c r="Z33" i="27"/>
  <c r="Z37" i="27"/>
  <c r="Z45" i="27"/>
  <c r="Z47" i="27"/>
  <c r="Z43" i="27"/>
  <c r="Z31" i="27"/>
  <c r="Z35" i="27"/>
  <c r="Y43" i="27"/>
  <c r="Y47" i="27"/>
  <c r="Y31" i="27"/>
  <c r="Y35" i="27"/>
  <c r="Y23" i="27"/>
  <c r="Y32" i="27"/>
  <c r="Y36" i="27"/>
  <c r="Y44" i="27"/>
  <c r="Y48" i="27"/>
  <c r="Z36" i="27"/>
  <c r="Z44" i="27"/>
  <c r="Z32" i="27"/>
  <c r="Z48" i="27"/>
  <c r="Y49" i="27"/>
  <c r="O25" i="27"/>
  <c r="M25" i="27"/>
  <c r="Y45" i="27"/>
  <c r="S25" i="27"/>
  <c r="Q25" i="27"/>
  <c r="Y33" i="27"/>
  <c r="W25" i="27"/>
  <c r="K25" i="27"/>
  <c r="Y37" i="27"/>
  <c r="U25" i="27"/>
  <c r="I25" i="27"/>
  <c r="G25" i="27"/>
  <c r="E25" i="27"/>
  <c r="E46" i="27"/>
  <c r="Q46" i="27"/>
  <c r="Y23" i="25"/>
  <c r="E23" i="26"/>
  <c r="E34" i="26" s="1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W24" i="26"/>
  <c r="U24" i="26"/>
  <c r="S24" i="26"/>
  <c r="Q24" i="26"/>
  <c r="O24" i="26"/>
  <c r="M24" i="26"/>
  <c r="K24" i="26"/>
  <c r="I24" i="26"/>
  <c r="G24" i="26"/>
  <c r="E24" i="26"/>
  <c r="W23" i="26"/>
  <c r="W34" i="26" s="1"/>
  <c r="U23" i="26"/>
  <c r="U34" i="26" s="1"/>
  <c r="S23" i="26"/>
  <c r="S34" i="26" s="1"/>
  <c r="Q23" i="26"/>
  <c r="O23" i="26"/>
  <c r="M23" i="26"/>
  <c r="M34" i="26" s="1"/>
  <c r="K23" i="26"/>
  <c r="K34" i="26" s="1"/>
  <c r="I23" i="26"/>
  <c r="I34" i="26" s="1"/>
  <c r="G23" i="26"/>
  <c r="G34" i="26" s="1"/>
  <c r="Z19" i="26"/>
  <c r="Y19" i="26"/>
  <c r="Z18" i="26"/>
  <c r="Y18" i="26"/>
  <c r="Z17" i="26"/>
  <c r="Y17" i="26"/>
  <c r="Z16" i="26"/>
  <c r="Y16" i="26"/>
  <c r="Z15" i="26"/>
  <c r="Y15" i="26"/>
  <c r="Z14" i="26"/>
  <c r="Y14" i="26"/>
  <c r="Z13" i="26"/>
  <c r="Y13" i="26"/>
  <c r="Z12" i="26"/>
  <c r="Y12" i="26"/>
  <c r="Z11" i="26"/>
  <c r="Y11" i="26"/>
  <c r="Z10" i="26"/>
  <c r="Y10" i="26"/>
  <c r="Z9" i="26"/>
  <c r="Y9" i="26"/>
  <c r="Z8" i="26"/>
  <c r="Y8" i="26"/>
  <c r="Z7" i="26"/>
  <c r="Y7" i="26"/>
  <c r="Z6" i="26"/>
  <c r="Y6" i="26"/>
  <c r="Z5" i="26"/>
  <c r="Y5" i="26"/>
  <c r="Y42" i="23"/>
  <c r="W42" i="23"/>
  <c r="U42" i="23"/>
  <c r="S42" i="23"/>
  <c r="Q42" i="23"/>
  <c r="O42" i="23"/>
  <c r="M42" i="23"/>
  <c r="K42" i="23"/>
  <c r="I42" i="23"/>
  <c r="G42" i="23"/>
  <c r="E42" i="23"/>
  <c r="M46" i="27" l="1"/>
  <c r="Y46" i="29"/>
  <c r="Y25" i="28"/>
  <c r="Y46" i="28"/>
  <c r="Y34" i="28"/>
  <c r="Z22" i="26"/>
  <c r="Z49" i="26" s="1"/>
  <c r="Y20" i="26"/>
  <c r="Y31" i="26" s="1"/>
  <c r="Z20" i="26"/>
  <c r="Z35" i="26" s="1"/>
  <c r="Y21" i="26"/>
  <c r="Y36" i="26" s="1"/>
  <c r="Z21" i="26"/>
  <c r="Z32" i="26" s="1"/>
  <c r="Y22" i="26"/>
  <c r="Q25" i="26" s="1"/>
  <c r="Y25" i="27"/>
  <c r="O46" i="27"/>
  <c r="Y46" i="27"/>
  <c r="Y34" i="27"/>
  <c r="O46" i="26"/>
  <c r="O34" i="26"/>
  <c r="Q46" i="26"/>
  <c r="Q34" i="26"/>
  <c r="Y32" i="26"/>
  <c r="K46" i="26"/>
  <c r="W46" i="26"/>
  <c r="M46" i="26"/>
  <c r="E46" i="26"/>
  <c r="Z33" i="26"/>
  <c r="Z37" i="26"/>
  <c r="Z45" i="26"/>
  <c r="Z47" i="26"/>
  <c r="Z31" i="26"/>
  <c r="G46" i="26"/>
  <c r="S46" i="26"/>
  <c r="I46" i="26"/>
  <c r="U46" i="26"/>
  <c r="U49" i="25"/>
  <c r="T49" i="25"/>
  <c r="S45" i="25"/>
  <c r="Q49" i="25"/>
  <c r="O49" i="25"/>
  <c r="N49" i="25"/>
  <c r="M45" i="25"/>
  <c r="I49" i="25"/>
  <c r="H49" i="25"/>
  <c r="G45" i="25"/>
  <c r="X48" i="25"/>
  <c r="W44" i="25"/>
  <c r="U48" i="25"/>
  <c r="T48" i="25"/>
  <c r="S48" i="25"/>
  <c r="R48" i="25"/>
  <c r="Q44" i="25"/>
  <c r="O48" i="25"/>
  <c r="N48" i="25"/>
  <c r="M48" i="25"/>
  <c r="L48" i="25"/>
  <c r="K44" i="25"/>
  <c r="H44" i="25"/>
  <c r="G48" i="25"/>
  <c r="F48" i="25"/>
  <c r="E44" i="25"/>
  <c r="X31" i="25"/>
  <c r="W47" i="25"/>
  <c r="V31" i="25"/>
  <c r="U43" i="25"/>
  <c r="T35" i="25"/>
  <c r="S23" i="25"/>
  <c r="S34" i="25" s="1"/>
  <c r="R31" i="25"/>
  <c r="Q47" i="25"/>
  <c r="P31" i="25"/>
  <c r="O43" i="25"/>
  <c r="L31" i="25"/>
  <c r="K47" i="25"/>
  <c r="J31" i="25"/>
  <c r="I43" i="25"/>
  <c r="G47" i="25"/>
  <c r="F31" i="25"/>
  <c r="E47" i="25"/>
  <c r="Z19" i="25"/>
  <c r="Y19" i="25"/>
  <c r="Z18" i="25"/>
  <c r="Y18" i="25"/>
  <c r="Z17" i="25"/>
  <c r="Y17" i="25"/>
  <c r="Z16" i="25"/>
  <c r="Y16" i="25"/>
  <c r="Z15" i="25"/>
  <c r="Y15" i="25"/>
  <c r="Z14" i="25"/>
  <c r="Y14" i="25"/>
  <c r="Z13" i="25"/>
  <c r="Y13" i="25"/>
  <c r="Z12" i="25"/>
  <c r="Y12" i="25"/>
  <c r="Z11" i="25"/>
  <c r="Y11" i="25"/>
  <c r="Z10" i="25"/>
  <c r="Y10" i="25"/>
  <c r="Z9" i="25"/>
  <c r="Y9" i="25"/>
  <c r="Z8" i="25"/>
  <c r="Y8" i="25"/>
  <c r="Z7" i="25"/>
  <c r="Y7" i="25"/>
  <c r="Z6" i="25"/>
  <c r="Y6" i="25"/>
  <c r="Z5" i="25"/>
  <c r="Y5" i="25"/>
  <c r="H33" i="24"/>
  <c r="X22" i="24"/>
  <c r="X45" i="24" s="1"/>
  <c r="W22" i="24"/>
  <c r="W37" i="24" s="1"/>
  <c r="V22" i="24"/>
  <c r="U22" i="24"/>
  <c r="U49" i="24" s="1"/>
  <c r="T22" i="24"/>
  <c r="T49" i="24" s="1"/>
  <c r="S22" i="24"/>
  <c r="S45" i="24" s="1"/>
  <c r="R22" i="24"/>
  <c r="R45" i="24" s="1"/>
  <c r="Q22" i="24"/>
  <c r="Q37" i="24" s="1"/>
  <c r="P22" i="24"/>
  <c r="O22" i="24"/>
  <c r="O49" i="24" s="1"/>
  <c r="N22" i="24"/>
  <c r="N49" i="24" s="1"/>
  <c r="M22" i="24"/>
  <c r="M45" i="24" s="1"/>
  <c r="L22" i="24"/>
  <c r="L45" i="24" s="1"/>
  <c r="K22" i="24"/>
  <c r="K37" i="24" s="1"/>
  <c r="J22" i="24"/>
  <c r="I22" i="24"/>
  <c r="I49" i="24" s="1"/>
  <c r="H22" i="24"/>
  <c r="H49" i="24" s="1"/>
  <c r="G22" i="24"/>
  <c r="G45" i="24" s="1"/>
  <c r="F22" i="24"/>
  <c r="F45" i="24" s="1"/>
  <c r="E22" i="24"/>
  <c r="E37" i="24" s="1"/>
  <c r="X21" i="24"/>
  <c r="X48" i="24" s="1"/>
  <c r="W21" i="24"/>
  <c r="W44" i="24" s="1"/>
  <c r="V21" i="24"/>
  <c r="V44" i="24" s="1"/>
  <c r="U21" i="24"/>
  <c r="U36" i="24" s="1"/>
  <c r="T21" i="24"/>
  <c r="S21" i="24"/>
  <c r="S48" i="24" s="1"/>
  <c r="R21" i="24"/>
  <c r="R48" i="24" s="1"/>
  <c r="Q21" i="24"/>
  <c r="Q44" i="24" s="1"/>
  <c r="P21" i="24"/>
  <c r="P44" i="24" s="1"/>
  <c r="O21" i="24"/>
  <c r="O36" i="24" s="1"/>
  <c r="N21" i="24"/>
  <c r="M21" i="24"/>
  <c r="M48" i="24" s="1"/>
  <c r="L21" i="24"/>
  <c r="L48" i="24" s="1"/>
  <c r="K21" i="24"/>
  <c r="K44" i="24" s="1"/>
  <c r="J21" i="24"/>
  <c r="J44" i="24" s="1"/>
  <c r="I21" i="24"/>
  <c r="I36" i="24" s="1"/>
  <c r="H21" i="24"/>
  <c r="G21" i="24"/>
  <c r="G48" i="24" s="1"/>
  <c r="F21" i="24"/>
  <c r="F48" i="24" s="1"/>
  <c r="E21" i="24"/>
  <c r="E44" i="24" s="1"/>
  <c r="X20" i="24"/>
  <c r="W20" i="24"/>
  <c r="W47" i="24" s="1"/>
  <c r="V20" i="24"/>
  <c r="V47" i="24" s="1"/>
  <c r="U20" i="24"/>
  <c r="U43" i="24" s="1"/>
  <c r="T20" i="24"/>
  <c r="T43" i="24" s="1"/>
  <c r="S20" i="24"/>
  <c r="S35" i="24" s="1"/>
  <c r="R20" i="24"/>
  <c r="Q20" i="24"/>
  <c r="Q47" i="24" s="1"/>
  <c r="P20" i="24"/>
  <c r="P47" i="24" s="1"/>
  <c r="O20" i="24"/>
  <c r="O43" i="24" s="1"/>
  <c r="N20" i="24"/>
  <c r="N43" i="24" s="1"/>
  <c r="M20" i="24"/>
  <c r="M35" i="24" s="1"/>
  <c r="L20" i="24"/>
  <c r="K20" i="24"/>
  <c r="K47" i="24" s="1"/>
  <c r="J20" i="24"/>
  <c r="J47" i="24" s="1"/>
  <c r="I20" i="24"/>
  <c r="I43" i="24" s="1"/>
  <c r="H20" i="24"/>
  <c r="H43" i="24" s="1"/>
  <c r="G20" i="24"/>
  <c r="G35" i="24" s="1"/>
  <c r="F20" i="24"/>
  <c r="E20" i="24"/>
  <c r="E47" i="24" s="1"/>
  <c r="Z19" i="24"/>
  <c r="Y19" i="24"/>
  <c r="Z18" i="24"/>
  <c r="Z21" i="24" s="1"/>
  <c r="Y18" i="24"/>
  <c r="Z17" i="24"/>
  <c r="Y17" i="24"/>
  <c r="Z16" i="24"/>
  <c r="Y16" i="24"/>
  <c r="Z15" i="24"/>
  <c r="Y15" i="24"/>
  <c r="Z14" i="24"/>
  <c r="Y14" i="24"/>
  <c r="Z13" i="24"/>
  <c r="Y13" i="24"/>
  <c r="Z12" i="24"/>
  <c r="Y12" i="24"/>
  <c r="Z11" i="24"/>
  <c r="Y11" i="24"/>
  <c r="Z10" i="24"/>
  <c r="Y10" i="24"/>
  <c r="Z9" i="24"/>
  <c r="Y9" i="24"/>
  <c r="Z8" i="24"/>
  <c r="Y8" i="24"/>
  <c r="Z7" i="24"/>
  <c r="Y7" i="24"/>
  <c r="Z6" i="24"/>
  <c r="Y6" i="24"/>
  <c r="Z5" i="24"/>
  <c r="Y5" i="24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S37" i="23"/>
  <c r="M37" i="23"/>
  <c r="G37" i="23"/>
  <c r="W36" i="23"/>
  <c r="Q36" i="23"/>
  <c r="K36" i="23"/>
  <c r="E36" i="23"/>
  <c r="U35" i="23"/>
  <c r="O35" i="23"/>
  <c r="I35" i="23"/>
  <c r="X33" i="23"/>
  <c r="T33" i="23"/>
  <c r="R33" i="23"/>
  <c r="N33" i="23"/>
  <c r="L33" i="23"/>
  <c r="H33" i="23"/>
  <c r="F33" i="23"/>
  <c r="X32" i="23"/>
  <c r="V32" i="23"/>
  <c r="R32" i="23"/>
  <c r="P32" i="23"/>
  <c r="L32" i="23"/>
  <c r="J32" i="23"/>
  <c r="F32" i="23"/>
  <c r="V31" i="23"/>
  <c r="T31" i="23"/>
  <c r="P31" i="23"/>
  <c r="N31" i="23"/>
  <c r="J31" i="23"/>
  <c r="H31" i="23"/>
  <c r="S24" i="23"/>
  <c r="G24" i="23"/>
  <c r="X22" i="23"/>
  <c r="X37" i="23" s="1"/>
  <c r="W22" i="23"/>
  <c r="W33" i="23" s="1"/>
  <c r="V22" i="23"/>
  <c r="V33" i="23" s="1"/>
  <c r="U22" i="23"/>
  <c r="U37" i="23" s="1"/>
  <c r="T22" i="23"/>
  <c r="T49" i="23" s="1"/>
  <c r="S22" i="23"/>
  <c r="S45" i="23" s="1"/>
  <c r="R22" i="23"/>
  <c r="R37" i="23" s="1"/>
  <c r="Q22" i="23"/>
  <c r="Q33" i="23" s="1"/>
  <c r="P22" i="23"/>
  <c r="P33" i="23" s="1"/>
  <c r="O22" i="23"/>
  <c r="O37" i="23" s="1"/>
  <c r="N22" i="23"/>
  <c r="N49" i="23" s="1"/>
  <c r="M22" i="23"/>
  <c r="M45" i="23" s="1"/>
  <c r="L22" i="23"/>
  <c r="L37" i="23" s="1"/>
  <c r="K22" i="23"/>
  <c r="K33" i="23" s="1"/>
  <c r="J22" i="23"/>
  <c r="J33" i="23" s="1"/>
  <c r="I22" i="23"/>
  <c r="I37" i="23" s="1"/>
  <c r="H22" i="23"/>
  <c r="H49" i="23" s="1"/>
  <c r="G22" i="23"/>
  <c r="G45" i="23" s="1"/>
  <c r="F22" i="23"/>
  <c r="F37" i="23" s="1"/>
  <c r="E22" i="23"/>
  <c r="E33" i="23" s="1"/>
  <c r="Y21" i="23"/>
  <c r="Y32" i="23" s="1"/>
  <c r="X21" i="23"/>
  <c r="X48" i="23" s="1"/>
  <c r="W21" i="23"/>
  <c r="W44" i="23" s="1"/>
  <c r="V21" i="23"/>
  <c r="V36" i="23" s="1"/>
  <c r="U21" i="23"/>
  <c r="U32" i="23" s="1"/>
  <c r="T21" i="23"/>
  <c r="T32" i="23" s="1"/>
  <c r="S21" i="23"/>
  <c r="S36" i="23" s="1"/>
  <c r="R21" i="23"/>
  <c r="R48" i="23" s="1"/>
  <c r="Q21" i="23"/>
  <c r="Q44" i="23" s="1"/>
  <c r="P21" i="23"/>
  <c r="P36" i="23" s="1"/>
  <c r="O21" i="23"/>
  <c r="O32" i="23" s="1"/>
  <c r="N21" i="23"/>
  <c r="N32" i="23" s="1"/>
  <c r="M21" i="23"/>
  <c r="M36" i="23" s="1"/>
  <c r="L21" i="23"/>
  <c r="L48" i="23" s="1"/>
  <c r="K21" i="23"/>
  <c r="K44" i="23" s="1"/>
  <c r="J21" i="23"/>
  <c r="J36" i="23" s="1"/>
  <c r="I21" i="23"/>
  <c r="I32" i="23" s="1"/>
  <c r="H21" i="23"/>
  <c r="H32" i="23" s="1"/>
  <c r="G21" i="23"/>
  <c r="G32" i="23" s="1"/>
  <c r="F21" i="23"/>
  <c r="F48" i="23" s="1"/>
  <c r="E21" i="23"/>
  <c r="E44" i="23" s="1"/>
  <c r="X20" i="23"/>
  <c r="X31" i="23" s="1"/>
  <c r="W20" i="23"/>
  <c r="W35" i="23" s="1"/>
  <c r="V20" i="23"/>
  <c r="V47" i="23" s="1"/>
  <c r="U20" i="23"/>
  <c r="U43" i="23" s="1"/>
  <c r="T20" i="23"/>
  <c r="T35" i="23" s="1"/>
  <c r="S20" i="23"/>
  <c r="S31" i="23" s="1"/>
  <c r="R20" i="23"/>
  <c r="R31" i="23" s="1"/>
  <c r="Q20" i="23"/>
  <c r="Q31" i="23" s="1"/>
  <c r="P20" i="23"/>
  <c r="P47" i="23" s="1"/>
  <c r="O20" i="23"/>
  <c r="O43" i="23" s="1"/>
  <c r="N20" i="23"/>
  <c r="N35" i="23" s="1"/>
  <c r="M20" i="23"/>
  <c r="M31" i="23" s="1"/>
  <c r="L20" i="23"/>
  <c r="L31" i="23" s="1"/>
  <c r="K20" i="23"/>
  <c r="K35" i="23" s="1"/>
  <c r="J20" i="23"/>
  <c r="J47" i="23" s="1"/>
  <c r="I20" i="23"/>
  <c r="I43" i="23" s="1"/>
  <c r="H20" i="23"/>
  <c r="H35" i="23" s="1"/>
  <c r="G20" i="23"/>
  <c r="G31" i="23" s="1"/>
  <c r="F20" i="23"/>
  <c r="F31" i="23" s="1"/>
  <c r="E20" i="23"/>
  <c r="E35" i="23" s="1"/>
  <c r="Z19" i="23"/>
  <c r="Z22" i="23" s="1"/>
  <c r="Y19" i="23"/>
  <c r="Y22" i="23" s="1"/>
  <c r="Z18" i="23"/>
  <c r="Z21" i="23" s="1"/>
  <c r="Y18" i="23"/>
  <c r="Z17" i="23"/>
  <c r="Z20" i="23" s="1"/>
  <c r="Y17" i="23"/>
  <c r="Y20" i="23" s="1"/>
  <c r="Z16" i="23"/>
  <c r="Y16" i="23"/>
  <c r="Z15" i="23"/>
  <c r="Y15" i="23"/>
  <c r="Z14" i="23"/>
  <c r="Y14" i="23"/>
  <c r="Z13" i="23"/>
  <c r="Y13" i="23"/>
  <c r="Z12" i="23"/>
  <c r="Y12" i="23"/>
  <c r="Z11" i="23"/>
  <c r="Y11" i="23"/>
  <c r="Z10" i="23"/>
  <c r="Y10" i="23"/>
  <c r="Z9" i="23"/>
  <c r="Y9" i="23"/>
  <c r="Z8" i="23"/>
  <c r="Y8" i="23"/>
  <c r="Z7" i="23"/>
  <c r="Y7" i="23"/>
  <c r="Z6" i="23"/>
  <c r="Y6" i="23"/>
  <c r="Z5" i="23"/>
  <c r="Y5" i="23"/>
  <c r="Y39" i="21"/>
  <c r="Z39" i="21"/>
  <c r="Y40" i="21"/>
  <c r="Z40" i="21"/>
  <c r="Y41" i="21"/>
  <c r="Z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X39" i="21"/>
  <c r="W39" i="21"/>
  <c r="V39" i="21"/>
  <c r="U39" i="21"/>
  <c r="T39" i="21"/>
  <c r="S39" i="21"/>
  <c r="S42" i="21" s="1"/>
  <c r="R39" i="21"/>
  <c r="Q39" i="21"/>
  <c r="P39" i="21"/>
  <c r="O39" i="21"/>
  <c r="N39" i="21"/>
  <c r="M39" i="21"/>
  <c r="L39" i="21"/>
  <c r="K39" i="21"/>
  <c r="J39" i="21"/>
  <c r="I39" i="21"/>
  <c r="H39" i="21"/>
  <c r="G39" i="21"/>
  <c r="G42" i="21" s="1"/>
  <c r="F39" i="21"/>
  <c r="E39" i="21"/>
  <c r="X22" i="22"/>
  <c r="X37" i="22" s="1"/>
  <c r="W22" i="22"/>
  <c r="V22" i="22"/>
  <c r="U22" i="22"/>
  <c r="U45" i="22" s="1"/>
  <c r="T22" i="22"/>
  <c r="S22" i="22"/>
  <c r="S37" i="22" s="1"/>
  <c r="R22" i="22"/>
  <c r="R37" i="22" s="1"/>
  <c r="Q22" i="22"/>
  <c r="Q49" i="22" s="1"/>
  <c r="P22" i="22"/>
  <c r="O22" i="22"/>
  <c r="O45" i="22" s="1"/>
  <c r="N22" i="22"/>
  <c r="N37" i="22" s="1"/>
  <c r="M22" i="22"/>
  <c r="L22" i="22"/>
  <c r="L37" i="22" s="1"/>
  <c r="K22" i="22"/>
  <c r="J22" i="22"/>
  <c r="I22" i="22"/>
  <c r="I37" i="22" s="1"/>
  <c r="H22" i="22"/>
  <c r="H37" i="22" s="1"/>
  <c r="G22" i="22"/>
  <c r="G37" i="22" s="1"/>
  <c r="F22" i="22"/>
  <c r="F37" i="22" s="1"/>
  <c r="E22" i="22"/>
  <c r="X21" i="22"/>
  <c r="X48" i="22" s="1"/>
  <c r="W21" i="22"/>
  <c r="W32" i="22" s="1"/>
  <c r="V21" i="22"/>
  <c r="V36" i="22" s="1"/>
  <c r="U21" i="22"/>
  <c r="U48" i="22" s="1"/>
  <c r="T21" i="22"/>
  <c r="S21" i="22"/>
  <c r="S36" i="22" s="1"/>
  <c r="R21" i="22"/>
  <c r="R48" i="22" s="1"/>
  <c r="Q21" i="22"/>
  <c r="Q32" i="22" s="1"/>
  <c r="P21" i="22"/>
  <c r="P36" i="22" s="1"/>
  <c r="O21" i="22"/>
  <c r="N21" i="22"/>
  <c r="M21" i="22"/>
  <c r="M44" i="22" s="1"/>
  <c r="L21" i="22"/>
  <c r="L48" i="22" s="1"/>
  <c r="K21" i="22"/>
  <c r="K36" i="22" s="1"/>
  <c r="J21" i="22"/>
  <c r="J36" i="22" s="1"/>
  <c r="I21" i="22"/>
  <c r="I48" i="22" s="1"/>
  <c r="H21" i="22"/>
  <c r="G21" i="22"/>
  <c r="G36" i="22" s="1"/>
  <c r="F21" i="22"/>
  <c r="F48" i="22" s="1"/>
  <c r="E21" i="22"/>
  <c r="E36" i="22" s="1"/>
  <c r="X20" i="22"/>
  <c r="W20" i="22"/>
  <c r="V20" i="22"/>
  <c r="V31" i="22" s="1"/>
  <c r="U20" i="22"/>
  <c r="U31" i="22" s="1"/>
  <c r="T20" i="22"/>
  <c r="T35" i="22" s="1"/>
  <c r="S20" i="22"/>
  <c r="R20" i="22"/>
  <c r="Q20" i="22"/>
  <c r="P20" i="22"/>
  <c r="P35" i="22" s="1"/>
  <c r="O20" i="22"/>
  <c r="O31" i="22" s="1"/>
  <c r="N20" i="22"/>
  <c r="N35" i="22" s="1"/>
  <c r="M20" i="22"/>
  <c r="L20" i="22"/>
  <c r="K20" i="22"/>
  <c r="K35" i="22" s="1"/>
  <c r="J20" i="22"/>
  <c r="J35" i="22" s="1"/>
  <c r="I20" i="22"/>
  <c r="I35" i="22" s="1"/>
  <c r="H20" i="22"/>
  <c r="H35" i="22" s="1"/>
  <c r="G20" i="22"/>
  <c r="F20" i="22"/>
  <c r="E20" i="22"/>
  <c r="E43" i="22" s="1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Z7" i="22"/>
  <c r="Y7" i="22"/>
  <c r="Z6" i="22"/>
  <c r="Y6" i="22"/>
  <c r="Z5" i="22"/>
  <c r="Y5" i="22"/>
  <c r="W42" i="21"/>
  <c r="U42" i="21"/>
  <c r="Q42" i="21"/>
  <c r="O42" i="21"/>
  <c r="M42" i="21"/>
  <c r="K42" i="21"/>
  <c r="I42" i="21"/>
  <c r="E42" i="21"/>
  <c r="L36" i="21"/>
  <c r="T35" i="21"/>
  <c r="R32" i="21"/>
  <c r="Q32" i="21"/>
  <c r="O31" i="21"/>
  <c r="X22" i="21"/>
  <c r="X37" i="21" s="1"/>
  <c r="W22" i="21"/>
  <c r="W33" i="21" s="1"/>
  <c r="V22" i="21"/>
  <c r="V45" i="21" s="1"/>
  <c r="U22" i="21"/>
  <c r="U33" i="21" s="1"/>
  <c r="T22" i="21"/>
  <c r="T37" i="21" s="1"/>
  <c r="S22" i="21"/>
  <c r="S45" i="21" s="1"/>
  <c r="R22" i="21"/>
  <c r="R37" i="21" s="1"/>
  <c r="Q22" i="21"/>
  <c r="Q33" i="21" s="1"/>
  <c r="P22" i="21"/>
  <c r="P33" i="21" s="1"/>
  <c r="O22" i="21"/>
  <c r="O33" i="21" s="1"/>
  <c r="N22" i="21"/>
  <c r="N33" i="21" s="1"/>
  <c r="M22" i="21"/>
  <c r="M45" i="21" s="1"/>
  <c r="L22" i="21"/>
  <c r="L37" i="21" s="1"/>
  <c r="K22" i="21"/>
  <c r="K33" i="21" s="1"/>
  <c r="J22" i="21"/>
  <c r="J33" i="21" s="1"/>
  <c r="I22" i="21"/>
  <c r="I33" i="21" s="1"/>
  <c r="H22" i="21"/>
  <c r="H37" i="21" s="1"/>
  <c r="G22" i="21"/>
  <c r="G45" i="21" s="1"/>
  <c r="F22" i="21"/>
  <c r="F37" i="21" s="1"/>
  <c r="E22" i="21"/>
  <c r="E33" i="21" s="1"/>
  <c r="X21" i="21"/>
  <c r="X48" i="21" s="1"/>
  <c r="W21" i="21"/>
  <c r="W44" i="21" s="1"/>
  <c r="V21" i="21"/>
  <c r="V44" i="21" s="1"/>
  <c r="U21" i="21"/>
  <c r="U32" i="21" s="1"/>
  <c r="T21" i="21"/>
  <c r="T44" i="21" s="1"/>
  <c r="S21" i="21"/>
  <c r="S32" i="21" s="1"/>
  <c r="R21" i="21"/>
  <c r="R48" i="21" s="1"/>
  <c r="Q21" i="21"/>
  <c r="Q44" i="21" s="1"/>
  <c r="P21" i="21"/>
  <c r="P44" i="21" s="1"/>
  <c r="O21" i="21"/>
  <c r="O32" i="21" s="1"/>
  <c r="N21" i="21"/>
  <c r="N32" i="21" s="1"/>
  <c r="M21" i="21"/>
  <c r="M32" i="21" s="1"/>
  <c r="L21" i="21"/>
  <c r="L48" i="21" s="1"/>
  <c r="K21" i="21"/>
  <c r="K44" i="21" s="1"/>
  <c r="J21" i="21"/>
  <c r="J44" i="21" s="1"/>
  <c r="I21" i="21"/>
  <c r="I32" i="21" s="1"/>
  <c r="H21" i="21"/>
  <c r="H32" i="21" s="1"/>
  <c r="G21" i="21"/>
  <c r="G32" i="21" s="1"/>
  <c r="F21" i="21"/>
  <c r="F48" i="21" s="1"/>
  <c r="E21" i="21"/>
  <c r="E44" i="21" s="1"/>
  <c r="X20" i="21"/>
  <c r="X31" i="21" s="1"/>
  <c r="W20" i="21"/>
  <c r="W31" i="21" s="1"/>
  <c r="V20" i="21"/>
  <c r="V47" i="21" s="1"/>
  <c r="U20" i="21"/>
  <c r="U43" i="21" s="1"/>
  <c r="T20" i="21"/>
  <c r="T43" i="21" s="1"/>
  <c r="S20" i="21"/>
  <c r="S31" i="21" s="1"/>
  <c r="R20" i="21"/>
  <c r="Q20" i="21"/>
  <c r="Q31" i="21" s="1"/>
  <c r="P20" i="21"/>
  <c r="P47" i="21" s="1"/>
  <c r="O20" i="21"/>
  <c r="O43" i="21" s="1"/>
  <c r="N20" i="21"/>
  <c r="N43" i="21" s="1"/>
  <c r="M20" i="21"/>
  <c r="M31" i="21" s="1"/>
  <c r="L20" i="21"/>
  <c r="L31" i="21" s="1"/>
  <c r="K20" i="21"/>
  <c r="K31" i="21" s="1"/>
  <c r="J20" i="21"/>
  <c r="J47" i="21" s="1"/>
  <c r="I20" i="21"/>
  <c r="I43" i="21" s="1"/>
  <c r="H20" i="21"/>
  <c r="H43" i="21" s="1"/>
  <c r="G20" i="21"/>
  <c r="G31" i="21" s="1"/>
  <c r="F20" i="21"/>
  <c r="F31" i="21" s="1"/>
  <c r="E20" i="21"/>
  <c r="E31" i="21" s="1"/>
  <c r="Z19" i="21"/>
  <c r="Y19" i="21"/>
  <c r="Z18" i="21"/>
  <c r="Z21" i="21" s="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W45" i="20" s="1"/>
  <c r="V22" i="20"/>
  <c r="V45" i="20" s="1"/>
  <c r="U22" i="20"/>
  <c r="U37" i="20" s="1"/>
  <c r="T22" i="20"/>
  <c r="T45" i="20" s="1"/>
  <c r="S22" i="20"/>
  <c r="R22" i="20"/>
  <c r="Q22" i="20"/>
  <c r="P22" i="20"/>
  <c r="P45" i="20" s="1"/>
  <c r="O22" i="20"/>
  <c r="O37" i="20" s="1"/>
  <c r="N22" i="20"/>
  <c r="N45" i="20" s="1"/>
  <c r="M22" i="20"/>
  <c r="L22" i="20"/>
  <c r="K22" i="20"/>
  <c r="J22" i="20"/>
  <c r="J37" i="20" s="1"/>
  <c r="I22" i="20"/>
  <c r="I37" i="20" s="1"/>
  <c r="H22" i="20"/>
  <c r="H37" i="20" s="1"/>
  <c r="G22" i="20"/>
  <c r="F22" i="20"/>
  <c r="E22" i="20"/>
  <c r="X21" i="20"/>
  <c r="X36" i="20" s="1"/>
  <c r="W21" i="20"/>
  <c r="W36" i="20" s="1"/>
  <c r="V21" i="20"/>
  <c r="V36" i="20" s="1"/>
  <c r="U21" i="20"/>
  <c r="T21" i="20"/>
  <c r="S21" i="20"/>
  <c r="R21" i="20"/>
  <c r="R36" i="20" s="1"/>
  <c r="Q21" i="20"/>
  <c r="Q36" i="20" s="1"/>
  <c r="P21" i="20"/>
  <c r="P44" i="20" s="1"/>
  <c r="O21" i="20"/>
  <c r="N21" i="20"/>
  <c r="M21" i="20"/>
  <c r="L21" i="20"/>
  <c r="L36" i="20" s="1"/>
  <c r="K21" i="20"/>
  <c r="K36" i="20" s="1"/>
  <c r="J21" i="20"/>
  <c r="J44" i="20" s="1"/>
  <c r="I21" i="20"/>
  <c r="H21" i="20"/>
  <c r="G21" i="20"/>
  <c r="F21" i="20"/>
  <c r="F36" i="20" s="1"/>
  <c r="E21" i="20"/>
  <c r="E36" i="20" s="1"/>
  <c r="X20" i="20"/>
  <c r="X43" i="20" s="1"/>
  <c r="W20" i="20"/>
  <c r="V20" i="20"/>
  <c r="U20" i="20"/>
  <c r="T20" i="20"/>
  <c r="T35" i="20" s="1"/>
  <c r="S20" i="20"/>
  <c r="S35" i="20" s="1"/>
  <c r="R20" i="20"/>
  <c r="R35" i="20" s="1"/>
  <c r="Q20" i="20"/>
  <c r="P20" i="20"/>
  <c r="O20" i="20"/>
  <c r="N20" i="20"/>
  <c r="N35" i="20" s="1"/>
  <c r="M20" i="20"/>
  <c r="M35" i="20" s="1"/>
  <c r="L20" i="20"/>
  <c r="L35" i="20" s="1"/>
  <c r="K20" i="20"/>
  <c r="J20" i="20"/>
  <c r="I20" i="20"/>
  <c r="H20" i="20"/>
  <c r="H35" i="20" s="1"/>
  <c r="G20" i="20"/>
  <c r="G35" i="20" s="1"/>
  <c r="F20" i="20"/>
  <c r="F35" i="20" s="1"/>
  <c r="E20" i="20"/>
  <c r="W42" i="20"/>
  <c r="U42" i="20"/>
  <c r="S42" i="20"/>
  <c r="Q42" i="20"/>
  <c r="O42" i="20"/>
  <c r="M42" i="20"/>
  <c r="K42" i="20"/>
  <c r="I42" i="20"/>
  <c r="G42" i="20"/>
  <c r="E42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X44" i="20" s="1"/>
  <c r="W40" i="20"/>
  <c r="V40" i="20"/>
  <c r="U40" i="20"/>
  <c r="T40" i="20"/>
  <c r="S40" i="20"/>
  <c r="R40" i="20"/>
  <c r="R44" i="20" s="1"/>
  <c r="Q40" i="20"/>
  <c r="P40" i="20"/>
  <c r="O40" i="20"/>
  <c r="N40" i="20"/>
  <c r="M40" i="20"/>
  <c r="L40" i="20"/>
  <c r="L44" i="20" s="1"/>
  <c r="K40" i="20"/>
  <c r="J40" i="20"/>
  <c r="I40" i="20"/>
  <c r="H40" i="20"/>
  <c r="G40" i="20"/>
  <c r="F40" i="20"/>
  <c r="F44" i="20" s="1"/>
  <c r="E40" i="20"/>
  <c r="X39" i="20"/>
  <c r="W39" i="20"/>
  <c r="V39" i="20"/>
  <c r="V43" i="20" s="1"/>
  <c r="U39" i="20"/>
  <c r="T39" i="20"/>
  <c r="T43" i="20" s="1"/>
  <c r="S39" i="20"/>
  <c r="R39" i="20"/>
  <c r="Q39" i="20"/>
  <c r="P39" i="20"/>
  <c r="P43" i="20" s="1"/>
  <c r="O39" i="20"/>
  <c r="N39" i="20"/>
  <c r="N43" i="20" s="1"/>
  <c r="M39" i="20"/>
  <c r="L39" i="20"/>
  <c r="K39" i="20"/>
  <c r="J39" i="20"/>
  <c r="J43" i="20" s="1"/>
  <c r="I39" i="20"/>
  <c r="H39" i="20"/>
  <c r="H43" i="20" s="1"/>
  <c r="G39" i="20"/>
  <c r="F39" i="20"/>
  <c r="E39" i="20"/>
  <c r="S45" i="20"/>
  <c r="M45" i="20"/>
  <c r="G45" i="20"/>
  <c r="U43" i="20"/>
  <c r="O43" i="20"/>
  <c r="X45" i="20"/>
  <c r="S49" i="20"/>
  <c r="R45" i="20"/>
  <c r="Q45" i="20"/>
  <c r="M49" i="20"/>
  <c r="L45" i="20"/>
  <c r="K45" i="20"/>
  <c r="J45" i="20"/>
  <c r="G49" i="20"/>
  <c r="F45" i="20"/>
  <c r="E45" i="20"/>
  <c r="U44" i="20"/>
  <c r="T44" i="20"/>
  <c r="O44" i="20"/>
  <c r="N44" i="20"/>
  <c r="I44" i="20"/>
  <c r="H44" i="20"/>
  <c r="W43" i="20"/>
  <c r="M43" i="20"/>
  <c r="K43" i="20"/>
  <c r="X37" i="20"/>
  <c r="W37" i="20"/>
  <c r="V37" i="20"/>
  <c r="S37" i="20"/>
  <c r="R37" i="20"/>
  <c r="Q37" i="20"/>
  <c r="M37" i="20"/>
  <c r="L37" i="20"/>
  <c r="K37" i="20"/>
  <c r="G37" i="20"/>
  <c r="F37" i="20"/>
  <c r="E37" i="20"/>
  <c r="U36" i="20"/>
  <c r="T36" i="20"/>
  <c r="S36" i="20"/>
  <c r="O36" i="20"/>
  <c r="N36" i="20"/>
  <c r="M36" i="20"/>
  <c r="I36" i="20"/>
  <c r="H36" i="20"/>
  <c r="G36" i="20"/>
  <c r="W35" i="20"/>
  <c r="V35" i="20"/>
  <c r="U35" i="20"/>
  <c r="Q35" i="20"/>
  <c r="P35" i="20"/>
  <c r="O35" i="20"/>
  <c r="K35" i="20"/>
  <c r="J35" i="20"/>
  <c r="I35" i="20"/>
  <c r="E35" i="20"/>
  <c r="X33" i="20"/>
  <c r="W33" i="20"/>
  <c r="V33" i="20"/>
  <c r="S33" i="20"/>
  <c r="R33" i="20"/>
  <c r="Q33" i="20"/>
  <c r="P33" i="20"/>
  <c r="M33" i="20"/>
  <c r="L33" i="20"/>
  <c r="K33" i="20"/>
  <c r="J33" i="20"/>
  <c r="G33" i="20"/>
  <c r="F33" i="20"/>
  <c r="E33" i="20"/>
  <c r="X32" i="20"/>
  <c r="U32" i="20"/>
  <c r="T32" i="20"/>
  <c r="S32" i="20"/>
  <c r="R32" i="20"/>
  <c r="O32" i="20"/>
  <c r="N32" i="20"/>
  <c r="M32" i="20"/>
  <c r="L32" i="20"/>
  <c r="I32" i="20"/>
  <c r="H32" i="20"/>
  <c r="G32" i="20"/>
  <c r="F32" i="20"/>
  <c r="W31" i="20"/>
  <c r="V31" i="20"/>
  <c r="U31" i="20"/>
  <c r="T31" i="20"/>
  <c r="Q31" i="20"/>
  <c r="P31" i="20"/>
  <c r="O31" i="20"/>
  <c r="N31" i="20"/>
  <c r="K31" i="20"/>
  <c r="J31" i="20"/>
  <c r="I31" i="20"/>
  <c r="H31" i="20"/>
  <c r="E31" i="20"/>
  <c r="W24" i="20"/>
  <c r="U24" i="20"/>
  <c r="Q24" i="20"/>
  <c r="K24" i="20"/>
  <c r="I24" i="20"/>
  <c r="E24" i="20"/>
  <c r="I23" i="20"/>
  <c r="I34" i="20" s="1"/>
  <c r="G23" i="20"/>
  <c r="G34" i="20" s="1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Y42" i="19"/>
  <c r="W42" i="19"/>
  <c r="U42" i="19"/>
  <c r="S42" i="19"/>
  <c r="Q42" i="19"/>
  <c r="O42" i="19"/>
  <c r="M42" i="19"/>
  <c r="K42" i="19"/>
  <c r="I42" i="19"/>
  <c r="G42" i="19"/>
  <c r="E42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M49" i="19" s="1"/>
  <c r="L41" i="19"/>
  <c r="K41" i="19"/>
  <c r="J41" i="19"/>
  <c r="I41" i="19"/>
  <c r="H41" i="19"/>
  <c r="G41" i="19"/>
  <c r="F41" i="19"/>
  <c r="E41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V47" i="19"/>
  <c r="V45" i="19"/>
  <c r="S45" i="19"/>
  <c r="H44" i="19"/>
  <c r="P45" i="19"/>
  <c r="T44" i="19"/>
  <c r="X43" i="19"/>
  <c r="F43" i="19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T49" i="19"/>
  <c r="S49" i="19"/>
  <c r="R49" i="19"/>
  <c r="Q49" i="19"/>
  <c r="P37" i="19"/>
  <c r="O37" i="19"/>
  <c r="N49" i="19"/>
  <c r="K24" i="19"/>
  <c r="J45" i="19"/>
  <c r="H33" i="19"/>
  <c r="G45" i="19"/>
  <c r="F49" i="19"/>
  <c r="E33" i="19"/>
  <c r="W32" i="19"/>
  <c r="T48" i="19"/>
  <c r="Q32" i="19"/>
  <c r="N48" i="19"/>
  <c r="M36" i="19"/>
  <c r="K32" i="19"/>
  <c r="I36" i="19"/>
  <c r="H48" i="19"/>
  <c r="G32" i="19"/>
  <c r="F32" i="19"/>
  <c r="E32" i="19"/>
  <c r="X47" i="19"/>
  <c r="V31" i="19"/>
  <c r="U31" i="19"/>
  <c r="R47" i="19"/>
  <c r="P47" i="19"/>
  <c r="O31" i="19"/>
  <c r="N31" i="19"/>
  <c r="L47" i="19"/>
  <c r="I31" i="19"/>
  <c r="F47" i="19"/>
  <c r="Z19" i="19"/>
  <c r="Z22" i="19" s="1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W42" i="17"/>
  <c r="Q42" i="17"/>
  <c r="O42" i="17"/>
  <c r="K42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E42" i="17" s="1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Y42" i="17"/>
  <c r="U42" i="17"/>
  <c r="S42" i="17"/>
  <c r="M42" i="17"/>
  <c r="I42" i="17"/>
  <c r="G42" i="17"/>
  <c r="Y35" i="26" l="1"/>
  <c r="Y47" i="26"/>
  <c r="Y43" i="26"/>
  <c r="Z43" i="26"/>
  <c r="Y44" i="26"/>
  <c r="Y48" i="26"/>
  <c r="Y49" i="26"/>
  <c r="Z48" i="26"/>
  <c r="M25" i="26"/>
  <c r="G25" i="26"/>
  <c r="Z44" i="26"/>
  <c r="K25" i="26"/>
  <c r="Y33" i="26"/>
  <c r="S25" i="26"/>
  <c r="W25" i="26"/>
  <c r="Z36" i="26"/>
  <c r="Y24" i="26"/>
  <c r="I25" i="26"/>
  <c r="E25" i="26"/>
  <c r="Y45" i="26"/>
  <c r="Y37" i="26"/>
  <c r="O25" i="26"/>
  <c r="Y23" i="26"/>
  <c r="Y46" i="26" s="1"/>
  <c r="U25" i="26"/>
  <c r="Y47" i="25"/>
  <c r="U23" i="25"/>
  <c r="U46" i="25" s="1"/>
  <c r="K31" i="25"/>
  <c r="W31" i="25"/>
  <c r="M32" i="25"/>
  <c r="G33" i="25"/>
  <c r="S33" i="25"/>
  <c r="P35" i="25"/>
  <c r="G36" i="25"/>
  <c r="H37" i="25"/>
  <c r="K43" i="25"/>
  <c r="I45" i="25"/>
  <c r="M24" i="25"/>
  <c r="O31" i="25"/>
  <c r="E32" i="25"/>
  <c r="Q32" i="25"/>
  <c r="H33" i="25"/>
  <c r="T33" i="25"/>
  <c r="Q35" i="25"/>
  <c r="L36" i="25"/>
  <c r="I37" i="25"/>
  <c r="Q43" i="25"/>
  <c r="O45" i="25"/>
  <c r="F32" i="25"/>
  <c r="R32" i="25"/>
  <c r="I33" i="25"/>
  <c r="U33" i="25"/>
  <c r="M36" i="25"/>
  <c r="N37" i="25"/>
  <c r="W43" i="25"/>
  <c r="U45" i="25"/>
  <c r="K25" i="25"/>
  <c r="E31" i="25"/>
  <c r="Q31" i="25"/>
  <c r="G32" i="25"/>
  <c r="S32" i="25"/>
  <c r="M33" i="25"/>
  <c r="E35" i="25"/>
  <c r="V35" i="25"/>
  <c r="R36" i="25"/>
  <c r="O37" i="25"/>
  <c r="G44" i="25"/>
  <c r="S47" i="25"/>
  <c r="Z35" i="25"/>
  <c r="I23" i="25"/>
  <c r="I31" i="25"/>
  <c r="U31" i="25"/>
  <c r="K32" i="25"/>
  <c r="W32" i="25"/>
  <c r="N33" i="25"/>
  <c r="J35" i="25"/>
  <c r="W35" i="25"/>
  <c r="S36" i="25"/>
  <c r="T37" i="25"/>
  <c r="M44" i="25"/>
  <c r="L32" i="25"/>
  <c r="X32" i="25"/>
  <c r="O33" i="25"/>
  <c r="K35" i="25"/>
  <c r="F36" i="25"/>
  <c r="X36" i="25"/>
  <c r="U37" i="25"/>
  <c r="E43" i="25"/>
  <c r="S44" i="25"/>
  <c r="I46" i="25"/>
  <c r="I34" i="25"/>
  <c r="Z32" i="25"/>
  <c r="Z36" i="25"/>
  <c r="J33" i="25"/>
  <c r="J37" i="25"/>
  <c r="P33" i="25"/>
  <c r="O24" i="25"/>
  <c r="P37" i="25"/>
  <c r="V33" i="25"/>
  <c r="V37" i="25"/>
  <c r="U24" i="25"/>
  <c r="R47" i="25"/>
  <c r="J49" i="25"/>
  <c r="H43" i="25"/>
  <c r="H47" i="25"/>
  <c r="H31" i="25"/>
  <c r="H35" i="25"/>
  <c r="N43" i="25"/>
  <c r="N47" i="25"/>
  <c r="N31" i="25"/>
  <c r="N35" i="25"/>
  <c r="T43" i="25"/>
  <c r="T47" i="25"/>
  <c r="T31" i="25"/>
  <c r="J36" i="25"/>
  <c r="J44" i="25"/>
  <c r="J48" i="25"/>
  <c r="J32" i="25"/>
  <c r="P36" i="25"/>
  <c r="P44" i="25"/>
  <c r="P48" i="25"/>
  <c r="P32" i="25"/>
  <c r="V36" i="25"/>
  <c r="V44" i="25"/>
  <c r="V48" i="25"/>
  <c r="V32" i="25"/>
  <c r="G23" i="25"/>
  <c r="I24" i="25"/>
  <c r="X35" i="25"/>
  <c r="L43" i="25"/>
  <c r="Z44" i="25"/>
  <c r="V45" i="25"/>
  <c r="H32" i="25"/>
  <c r="H36" i="25"/>
  <c r="T32" i="25"/>
  <c r="T36" i="25"/>
  <c r="K37" i="25"/>
  <c r="K45" i="25"/>
  <c r="K33" i="25"/>
  <c r="W37" i="25"/>
  <c r="W45" i="25"/>
  <c r="W33" i="25"/>
  <c r="W24" i="25"/>
  <c r="F43" i="25"/>
  <c r="T44" i="25"/>
  <c r="S46" i="25"/>
  <c r="M35" i="25"/>
  <c r="M23" i="25"/>
  <c r="M43" i="25"/>
  <c r="M31" i="25"/>
  <c r="Y35" i="25"/>
  <c r="Y43" i="25"/>
  <c r="Y31" i="25"/>
  <c r="O36" i="25"/>
  <c r="O44" i="25"/>
  <c r="O32" i="25"/>
  <c r="O23" i="25"/>
  <c r="L37" i="25"/>
  <c r="L45" i="25"/>
  <c r="L49" i="25"/>
  <c r="L33" i="25"/>
  <c r="X37" i="25"/>
  <c r="X45" i="25"/>
  <c r="X49" i="25"/>
  <c r="X33" i="25"/>
  <c r="L35" i="25"/>
  <c r="P49" i="25"/>
  <c r="Y45" i="25"/>
  <c r="Y49" i="25"/>
  <c r="Y37" i="25"/>
  <c r="S25" i="25"/>
  <c r="G25" i="25"/>
  <c r="K24" i="25"/>
  <c r="M25" i="25"/>
  <c r="L47" i="25"/>
  <c r="H48" i="25"/>
  <c r="Z48" i="25"/>
  <c r="V49" i="25"/>
  <c r="N32" i="25"/>
  <c r="N36" i="25"/>
  <c r="E37" i="25"/>
  <c r="E25" i="25"/>
  <c r="E45" i="25"/>
  <c r="E33" i="25"/>
  <c r="Q37" i="25"/>
  <c r="Q25" i="25"/>
  <c r="Q45" i="25"/>
  <c r="Q33" i="25"/>
  <c r="X43" i="25"/>
  <c r="P45" i="25"/>
  <c r="K49" i="25"/>
  <c r="G35" i="25"/>
  <c r="G43" i="25"/>
  <c r="G31" i="25"/>
  <c r="S35" i="25"/>
  <c r="S43" i="25"/>
  <c r="S31" i="25"/>
  <c r="I36" i="25"/>
  <c r="I44" i="25"/>
  <c r="I32" i="25"/>
  <c r="U36" i="25"/>
  <c r="U44" i="25"/>
  <c r="U32" i="25"/>
  <c r="F37" i="25"/>
  <c r="F45" i="25"/>
  <c r="F49" i="25"/>
  <c r="F33" i="25"/>
  <c r="E24" i="25"/>
  <c r="R37" i="25"/>
  <c r="R45" i="25"/>
  <c r="R49" i="25"/>
  <c r="R33" i="25"/>
  <c r="Q24" i="25"/>
  <c r="W23" i="25"/>
  <c r="F47" i="25"/>
  <c r="X47" i="25"/>
  <c r="J47" i="25"/>
  <c r="J43" i="25"/>
  <c r="P47" i="25"/>
  <c r="P43" i="25"/>
  <c r="V47" i="25"/>
  <c r="V43" i="25"/>
  <c r="K23" i="25"/>
  <c r="O25" i="25"/>
  <c r="F35" i="25"/>
  <c r="R35" i="25"/>
  <c r="R43" i="25"/>
  <c r="N44" i="25"/>
  <c r="J45" i="25"/>
  <c r="M47" i="25"/>
  <c r="I48" i="25"/>
  <c r="E49" i="25"/>
  <c r="W49" i="25"/>
  <c r="E23" i="25"/>
  <c r="Q23" i="25"/>
  <c r="G24" i="25"/>
  <c r="S24" i="25"/>
  <c r="I25" i="25"/>
  <c r="U25" i="25"/>
  <c r="I35" i="25"/>
  <c r="O35" i="25"/>
  <c r="U35" i="25"/>
  <c r="E36" i="25"/>
  <c r="K36" i="25"/>
  <c r="Q36" i="25"/>
  <c r="W36" i="25"/>
  <c r="G37" i="25"/>
  <c r="M37" i="25"/>
  <c r="S37" i="25"/>
  <c r="F44" i="25"/>
  <c r="L44" i="25"/>
  <c r="R44" i="25"/>
  <c r="X44" i="25"/>
  <c r="H45" i="25"/>
  <c r="N45" i="25"/>
  <c r="T45" i="25"/>
  <c r="I47" i="25"/>
  <c r="O47" i="25"/>
  <c r="U47" i="25"/>
  <c r="E48" i="25"/>
  <c r="K48" i="25"/>
  <c r="Q48" i="25"/>
  <c r="W48" i="25"/>
  <c r="G49" i="25"/>
  <c r="M49" i="25"/>
  <c r="S49" i="25"/>
  <c r="T33" i="24"/>
  <c r="N35" i="24"/>
  <c r="Y20" i="24"/>
  <c r="Y35" i="24" s="1"/>
  <c r="L37" i="24"/>
  <c r="E32" i="24"/>
  <c r="X37" i="24"/>
  <c r="E43" i="24"/>
  <c r="Q32" i="24"/>
  <c r="M44" i="24"/>
  <c r="Y22" i="24"/>
  <c r="Y37" i="24" s="1"/>
  <c r="I37" i="24"/>
  <c r="U24" i="24"/>
  <c r="R32" i="24"/>
  <c r="G36" i="24"/>
  <c r="S23" i="24"/>
  <c r="S34" i="24" s="1"/>
  <c r="K31" i="24"/>
  <c r="W31" i="24"/>
  <c r="M32" i="24"/>
  <c r="G33" i="24"/>
  <c r="S33" i="24"/>
  <c r="K35" i="24"/>
  <c r="W35" i="24"/>
  <c r="P36" i="24"/>
  <c r="H37" i="24"/>
  <c r="T37" i="24"/>
  <c r="G44" i="24"/>
  <c r="O31" i="24"/>
  <c r="F36" i="24"/>
  <c r="U33" i="24"/>
  <c r="S44" i="24"/>
  <c r="E31" i="24"/>
  <c r="Q31" i="24"/>
  <c r="G32" i="24"/>
  <c r="S32" i="24"/>
  <c r="M33" i="24"/>
  <c r="E35" i="24"/>
  <c r="Q35" i="24"/>
  <c r="J36" i="24"/>
  <c r="V36" i="24"/>
  <c r="N37" i="24"/>
  <c r="K43" i="24"/>
  <c r="I45" i="24"/>
  <c r="R36" i="24"/>
  <c r="Z22" i="24"/>
  <c r="Z45" i="24" s="1"/>
  <c r="P31" i="24"/>
  <c r="F32" i="24"/>
  <c r="I33" i="24"/>
  <c r="P35" i="24"/>
  <c r="S36" i="24"/>
  <c r="I31" i="24"/>
  <c r="U31" i="24"/>
  <c r="K32" i="24"/>
  <c r="W32" i="24"/>
  <c r="N33" i="24"/>
  <c r="H35" i="24"/>
  <c r="T35" i="24"/>
  <c r="L36" i="24"/>
  <c r="X36" i="24"/>
  <c r="O37" i="24"/>
  <c r="Q43" i="24"/>
  <c r="O45" i="24"/>
  <c r="U37" i="24"/>
  <c r="Y21" i="24"/>
  <c r="Y48" i="24" s="1"/>
  <c r="G23" i="24"/>
  <c r="G34" i="24" s="1"/>
  <c r="J31" i="24"/>
  <c r="V31" i="24"/>
  <c r="L32" i="24"/>
  <c r="X32" i="24"/>
  <c r="O33" i="24"/>
  <c r="J35" i="24"/>
  <c r="V35" i="24"/>
  <c r="M36" i="24"/>
  <c r="F37" i="24"/>
  <c r="R37" i="24"/>
  <c r="W43" i="24"/>
  <c r="U45" i="24"/>
  <c r="T32" i="24"/>
  <c r="T36" i="24"/>
  <c r="T44" i="24"/>
  <c r="T48" i="24"/>
  <c r="R31" i="24"/>
  <c r="R43" i="24"/>
  <c r="R35" i="24"/>
  <c r="R47" i="24"/>
  <c r="Y36" i="24"/>
  <c r="Y44" i="24"/>
  <c r="Y32" i="24"/>
  <c r="Z33" i="24"/>
  <c r="J33" i="24"/>
  <c r="J45" i="24"/>
  <c r="J37" i="24"/>
  <c r="J49" i="24"/>
  <c r="P33" i="24"/>
  <c r="O24" i="24"/>
  <c r="P45" i="24"/>
  <c r="P49" i="24"/>
  <c r="P37" i="24"/>
  <c r="H32" i="24"/>
  <c r="H44" i="24"/>
  <c r="H48" i="24"/>
  <c r="H36" i="24"/>
  <c r="Z20" i="24"/>
  <c r="L31" i="24"/>
  <c r="L43" i="24"/>
  <c r="L47" i="24"/>
  <c r="L35" i="24"/>
  <c r="Z32" i="24"/>
  <c r="Z44" i="24"/>
  <c r="Z48" i="24"/>
  <c r="Z36" i="24"/>
  <c r="V33" i="24"/>
  <c r="V37" i="24"/>
  <c r="V45" i="24"/>
  <c r="V49" i="24"/>
  <c r="N32" i="24"/>
  <c r="N44" i="24"/>
  <c r="N36" i="24"/>
  <c r="N48" i="24"/>
  <c r="F31" i="24"/>
  <c r="F35" i="24"/>
  <c r="F43" i="24"/>
  <c r="F47" i="24"/>
  <c r="X31" i="24"/>
  <c r="X35" i="24"/>
  <c r="X43" i="24"/>
  <c r="X47" i="24"/>
  <c r="Y45" i="24"/>
  <c r="Y49" i="24"/>
  <c r="Y33" i="24"/>
  <c r="O25" i="24"/>
  <c r="M25" i="24"/>
  <c r="S25" i="24"/>
  <c r="G25" i="24"/>
  <c r="I24" i="24"/>
  <c r="O23" i="24"/>
  <c r="E24" i="24"/>
  <c r="Q24" i="24"/>
  <c r="G31" i="24"/>
  <c r="M31" i="24"/>
  <c r="S31" i="24"/>
  <c r="Y31" i="24"/>
  <c r="I32" i="24"/>
  <c r="O32" i="24"/>
  <c r="U32" i="24"/>
  <c r="E33" i="24"/>
  <c r="K33" i="24"/>
  <c r="Q33" i="24"/>
  <c r="W33" i="24"/>
  <c r="E23" i="24"/>
  <c r="Q23" i="24"/>
  <c r="G24" i="24"/>
  <c r="S24" i="24"/>
  <c r="I25" i="24"/>
  <c r="U25" i="24"/>
  <c r="H31" i="24"/>
  <c r="N31" i="24"/>
  <c r="T31" i="24"/>
  <c r="J32" i="24"/>
  <c r="P32" i="24"/>
  <c r="V32" i="24"/>
  <c r="F33" i="24"/>
  <c r="L33" i="24"/>
  <c r="R33" i="24"/>
  <c r="X33" i="24"/>
  <c r="I35" i="24"/>
  <c r="O35" i="24"/>
  <c r="U35" i="24"/>
  <c r="E36" i="24"/>
  <c r="K36" i="24"/>
  <c r="Q36" i="24"/>
  <c r="W36" i="24"/>
  <c r="G37" i="24"/>
  <c r="M37" i="24"/>
  <c r="S37" i="24"/>
  <c r="J43" i="24"/>
  <c r="P43" i="24"/>
  <c r="V43" i="24"/>
  <c r="F44" i="24"/>
  <c r="L44" i="24"/>
  <c r="R44" i="24"/>
  <c r="X44" i="24"/>
  <c r="H45" i="24"/>
  <c r="N45" i="24"/>
  <c r="T45" i="24"/>
  <c r="I23" i="24"/>
  <c r="K24" i="24"/>
  <c r="M47" i="24"/>
  <c r="Q49" i="24"/>
  <c r="K23" i="24"/>
  <c r="W23" i="24"/>
  <c r="M24" i="24"/>
  <c r="G43" i="24"/>
  <c r="M43" i="24"/>
  <c r="S43" i="24"/>
  <c r="Y43" i="24"/>
  <c r="I44" i="24"/>
  <c r="O44" i="24"/>
  <c r="U44" i="24"/>
  <c r="E45" i="24"/>
  <c r="K45" i="24"/>
  <c r="Q45" i="24"/>
  <c r="W45" i="24"/>
  <c r="H47" i="24"/>
  <c r="N47" i="24"/>
  <c r="T47" i="24"/>
  <c r="J48" i="24"/>
  <c r="P48" i="24"/>
  <c r="V48" i="24"/>
  <c r="F49" i="24"/>
  <c r="L49" i="24"/>
  <c r="R49" i="24"/>
  <c r="X49" i="24"/>
  <c r="U23" i="24"/>
  <c r="W24" i="24"/>
  <c r="G47" i="24"/>
  <c r="S47" i="24"/>
  <c r="Y47" i="24"/>
  <c r="I48" i="24"/>
  <c r="O48" i="24"/>
  <c r="U48" i="24"/>
  <c r="E49" i="24"/>
  <c r="K49" i="24"/>
  <c r="W49" i="24"/>
  <c r="M23" i="24"/>
  <c r="Y23" i="24"/>
  <c r="E25" i="24"/>
  <c r="Q25" i="24"/>
  <c r="I47" i="24"/>
  <c r="O47" i="24"/>
  <c r="U47" i="24"/>
  <c r="E48" i="24"/>
  <c r="K48" i="24"/>
  <c r="Q48" i="24"/>
  <c r="W48" i="24"/>
  <c r="G49" i="24"/>
  <c r="M49" i="24"/>
  <c r="S49" i="24"/>
  <c r="Z21" i="22"/>
  <c r="Y31" i="23"/>
  <c r="Y35" i="23"/>
  <c r="Y23" i="23"/>
  <c r="Y43" i="23"/>
  <c r="Y47" i="23"/>
  <c r="Z32" i="23"/>
  <c r="Z36" i="23"/>
  <c r="Z44" i="23"/>
  <c r="Z48" i="23"/>
  <c r="Y45" i="23"/>
  <c r="Y49" i="23"/>
  <c r="M25" i="23"/>
  <c r="Y33" i="23"/>
  <c r="Y37" i="23"/>
  <c r="Z49" i="23"/>
  <c r="Z33" i="23"/>
  <c r="Y24" i="23"/>
  <c r="Z37" i="23"/>
  <c r="Z45" i="23"/>
  <c r="Z35" i="23"/>
  <c r="Z43" i="23"/>
  <c r="Z47" i="23"/>
  <c r="Z31" i="23"/>
  <c r="J43" i="23"/>
  <c r="P43" i="23"/>
  <c r="V43" i="23"/>
  <c r="F44" i="23"/>
  <c r="L44" i="23"/>
  <c r="R44" i="23"/>
  <c r="X44" i="23"/>
  <c r="H45" i="23"/>
  <c r="N45" i="23"/>
  <c r="T45" i="23"/>
  <c r="E47" i="23"/>
  <c r="K47" i="23"/>
  <c r="Q47" i="23"/>
  <c r="W47" i="23"/>
  <c r="G48" i="23"/>
  <c r="M48" i="23"/>
  <c r="S48" i="23"/>
  <c r="Y48" i="23"/>
  <c r="I49" i="23"/>
  <c r="O49" i="23"/>
  <c r="U49" i="23"/>
  <c r="E23" i="23"/>
  <c r="Q23" i="23"/>
  <c r="I25" i="23"/>
  <c r="U25" i="23"/>
  <c r="G23" i="23"/>
  <c r="S23" i="23"/>
  <c r="I24" i="23"/>
  <c r="U24" i="23"/>
  <c r="K25" i="23"/>
  <c r="W25" i="23"/>
  <c r="I31" i="23"/>
  <c r="O31" i="23"/>
  <c r="U31" i="23"/>
  <c r="E32" i="23"/>
  <c r="K32" i="23"/>
  <c r="Q32" i="23"/>
  <c r="W32" i="23"/>
  <c r="G33" i="23"/>
  <c r="M33" i="23"/>
  <c r="S33" i="23"/>
  <c r="J35" i="23"/>
  <c r="P35" i="23"/>
  <c r="V35" i="23"/>
  <c r="F36" i="23"/>
  <c r="L36" i="23"/>
  <c r="R36" i="23"/>
  <c r="X36" i="23"/>
  <c r="H37" i="23"/>
  <c r="N37" i="23"/>
  <c r="T37" i="23"/>
  <c r="E43" i="23"/>
  <c r="K43" i="23"/>
  <c r="Q43" i="23"/>
  <c r="W43" i="23"/>
  <c r="G44" i="23"/>
  <c r="M44" i="23"/>
  <c r="S44" i="23"/>
  <c r="Y44" i="23"/>
  <c r="I45" i="23"/>
  <c r="O45" i="23"/>
  <c r="U45" i="23"/>
  <c r="F47" i="23"/>
  <c r="L47" i="23"/>
  <c r="R47" i="23"/>
  <c r="X47" i="23"/>
  <c r="H48" i="23"/>
  <c r="N48" i="23"/>
  <c r="T48" i="23"/>
  <c r="J49" i="23"/>
  <c r="P49" i="23"/>
  <c r="V49" i="23"/>
  <c r="F43" i="23"/>
  <c r="L43" i="23"/>
  <c r="R43" i="23"/>
  <c r="X43" i="23"/>
  <c r="H44" i="23"/>
  <c r="N44" i="23"/>
  <c r="T44" i="23"/>
  <c r="J45" i="23"/>
  <c r="P45" i="23"/>
  <c r="V45" i="23"/>
  <c r="G47" i="23"/>
  <c r="M47" i="23"/>
  <c r="S47" i="23"/>
  <c r="I48" i="23"/>
  <c r="O48" i="23"/>
  <c r="U48" i="23"/>
  <c r="E49" i="23"/>
  <c r="K49" i="23"/>
  <c r="Q49" i="23"/>
  <c r="W49" i="23"/>
  <c r="K24" i="23"/>
  <c r="Q35" i="23"/>
  <c r="G36" i="23"/>
  <c r="Y36" i="23"/>
  <c r="K23" i="23"/>
  <c r="W23" i="23"/>
  <c r="M24" i="23"/>
  <c r="O25" i="23"/>
  <c r="E31" i="23"/>
  <c r="K31" i="23"/>
  <c r="W31" i="23"/>
  <c r="M32" i="23"/>
  <c r="S32" i="23"/>
  <c r="I33" i="23"/>
  <c r="O33" i="23"/>
  <c r="U33" i="23"/>
  <c r="F35" i="23"/>
  <c r="L35" i="23"/>
  <c r="R35" i="23"/>
  <c r="X35" i="23"/>
  <c r="H36" i="23"/>
  <c r="N36" i="23"/>
  <c r="T36" i="23"/>
  <c r="J37" i="23"/>
  <c r="P37" i="23"/>
  <c r="V37" i="23"/>
  <c r="G43" i="23"/>
  <c r="M43" i="23"/>
  <c r="S43" i="23"/>
  <c r="I44" i="23"/>
  <c r="O44" i="23"/>
  <c r="U44" i="23"/>
  <c r="E45" i="23"/>
  <c r="K45" i="23"/>
  <c r="Q45" i="23"/>
  <c r="W45" i="23"/>
  <c r="H47" i="23"/>
  <c r="N47" i="23"/>
  <c r="T47" i="23"/>
  <c r="J48" i="23"/>
  <c r="P48" i="23"/>
  <c r="V48" i="23"/>
  <c r="F49" i="23"/>
  <c r="L49" i="23"/>
  <c r="R49" i="23"/>
  <c r="X49" i="23"/>
  <c r="I23" i="23"/>
  <c r="W24" i="23"/>
  <c r="M23" i="23"/>
  <c r="O24" i="23"/>
  <c r="E25" i="23"/>
  <c r="Q25" i="23"/>
  <c r="G35" i="23"/>
  <c r="M35" i="23"/>
  <c r="S35" i="23"/>
  <c r="I36" i="23"/>
  <c r="O36" i="23"/>
  <c r="U36" i="23"/>
  <c r="E37" i="23"/>
  <c r="K37" i="23"/>
  <c r="Q37" i="23"/>
  <c r="W37" i="23"/>
  <c r="H43" i="23"/>
  <c r="N43" i="23"/>
  <c r="T43" i="23"/>
  <c r="J44" i="23"/>
  <c r="P44" i="23"/>
  <c r="V44" i="23"/>
  <c r="F45" i="23"/>
  <c r="L45" i="23"/>
  <c r="R45" i="23"/>
  <c r="X45" i="23"/>
  <c r="I47" i="23"/>
  <c r="O47" i="23"/>
  <c r="U47" i="23"/>
  <c r="E48" i="23"/>
  <c r="K48" i="23"/>
  <c r="Q48" i="23"/>
  <c r="W48" i="23"/>
  <c r="G49" i="23"/>
  <c r="M49" i="23"/>
  <c r="S49" i="23"/>
  <c r="U23" i="23"/>
  <c r="O23" i="23"/>
  <c r="E24" i="23"/>
  <c r="Q24" i="23"/>
  <c r="G25" i="23"/>
  <c r="S25" i="23"/>
  <c r="N31" i="22"/>
  <c r="V35" i="22"/>
  <c r="T31" i="22"/>
  <c r="Q36" i="22"/>
  <c r="E32" i="22"/>
  <c r="W36" i="22"/>
  <c r="K32" i="22"/>
  <c r="I45" i="22"/>
  <c r="H31" i="22"/>
  <c r="U37" i="22"/>
  <c r="M47" i="22"/>
  <c r="S47" i="22"/>
  <c r="H49" i="22"/>
  <c r="N49" i="22"/>
  <c r="T49" i="22"/>
  <c r="J45" i="22"/>
  <c r="H44" i="22"/>
  <c r="T44" i="22"/>
  <c r="L43" i="22"/>
  <c r="R47" i="22"/>
  <c r="S24" i="22"/>
  <c r="G33" i="22"/>
  <c r="O35" i="22"/>
  <c r="G44" i="22"/>
  <c r="Y20" i="22"/>
  <c r="Y47" i="22" s="1"/>
  <c r="P31" i="22"/>
  <c r="J32" i="22"/>
  <c r="V32" i="22"/>
  <c r="L33" i="22"/>
  <c r="X33" i="22"/>
  <c r="U35" i="22"/>
  <c r="L36" i="22"/>
  <c r="T37" i="22"/>
  <c r="S44" i="22"/>
  <c r="S23" i="22"/>
  <c r="S34" i="22" s="1"/>
  <c r="Y21" i="22"/>
  <c r="Y36" i="22" s="1"/>
  <c r="G23" i="22"/>
  <c r="G46" i="22" s="1"/>
  <c r="G24" i="22"/>
  <c r="I31" i="22"/>
  <c r="L32" i="22"/>
  <c r="X32" i="22"/>
  <c r="N33" i="22"/>
  <c r="R36" i="22"/>
  <c r="M33" i="22"/>
  <c r="M24" i="22"/>
  <c r="J31" i="22"/>
  <c r="P32" i="22"/>
  <c r="F33" i="22"/>
  <c r="R33" i="22"/>
  <c r="F36" i="22"/>
  <c r="M37" i="22"/>
  <c r="Y22" i="22"/>
  <c r="Y37" i="22" s="1"/>
  <c r="S33" i="22"/>
  <c r="Z22" i="22"/>
  <c r="Y24" i="22" s="1"/>
  <c r="F32" i="22"/>
  <c r="R32" i="22"/>
  <c r="H33" i="22"/>
  <c r="T33" i="22"/>
  <c r="X36" i="22"/>
  <c r="Y31" i="22"/>
  <c r="Y35" i="22"/>
  <c r="Y23" i="22"/>
  <c r="Y43" i="22"/>
  <c r="Y48" i="22"/>
  <c r="Q31" i="22"/>
  <c r="Q47" i="22"/>
  <c r="N32" i="22"/>
  <c r="N36" i="22"/>
  <c r="Z32" i="22"/>
  <c r="Z36" i="22"/>
  <c r="V37" i="22"/>
  <c r="V33" i="22"/>
  <c r="N48" i="22"/>
  <c r="Z20" i="22"/>
  <c r="R31" i="22"/>
  <c r="R35" i="22"/>
  <c r="E33" i="22"/>
  <c r="E45" i="22"/>
  <c r="E37" i="22"/>
  <c r="Y45" i="22"/>
  <c r="Y49" i="22"/>
  <c r="I43" i="22"/>
  <c r="U43" i="22"/>
  <c r="Q43" i="22"/>
  <c r="L47" i="22"/>
  <c r="H48" i="22"/>
  <c r="Z48" i="22"/>
  <c r="V49" i="22"/>
  <c r="Z49" i="22"/>
  <c r="J47" i="22"/>
  <c r="P47" i="22"/>
  <c r="V47" i="22"/>
  <c r="G32" i="22"/>
  <c r="G48" i="22"/>
  <c r="M32" i="22"/>
  <c r="M48" i="22"/>
  <c r="S32" i="22"/>
  <c r="S48" i="22"/>
  <c r="I33" i="22"/>
  <c r="I49" i="22"/>
  <c r="O33" i="22"/>
  <c r="O25" i="22"/>
  <c r="O49" i="22"/>
  <c r="U33" i="22"/>
  <c r="U49" i="22"/>
  <c r="I23" i="22"/>
  <c r="K24" i="22"/>
  <c r="Y33" i="22"/>
  <c r="R43" i="22"/>
  <c r="N44" i="22"/>
  <c r="E49" i="22"/>
  <c r="E31" i="22"/>
  <c r="E47" i="22"/>
  <c r="W23" i="22"/>
  <c r="W31" i="22"/>
  <c r="W47" i="22"/>
  <c r="T36" i="22"/>
  <c r="T32" i="22"/>
  <c r="P33" i="22"/>
  <c r="O24" i="22"/>
  <c r="P37" i="22"/>
  <c r="Q23" i="22"/>
  <c r="E35" i="22"/>
  <c r="F31" i="22"/>
  <c r="F35" i="22"/>
  <c r="X35" i="22"/>
  <c r="X31" i="22"/>
  <c r="O32" i="22"/>
  <c r="O36" i="22"/>
  <c r="O44" i="22"/>
  <c r="K33" i="22"/>
  <c r="K37" i="22"/>
  <c r="K45" i="22"/>
  <c r="W33" i="22"/>
  <c r="W49" i="22"/>
  <c r="W37" i="22"/>
  <c r="W45" i="22"/>
  <c r="X43" i="22"/>
  <c r="K49" i="22"/>
  <c r="G31" i="22"/>
  <c r="G43" i="22"/>
  <c r="G35" i="22"/>
  <c r="M31" i="22"/>
  <c r="M35" i="22"/>
  <c r="M23" i="22"/>
  <c r="M43" i="22"/>
  <c r="S31" i="22"/>
  <c r="S43" i="22"/>
  <c r="S35" i="22"/>
  <c r="U23" i="22"/>
  <c r="U24" i="22"/>
  <c r="W25" i="22"/>
  <c r="K43" i="22"/>
  <c r="F47" i="22"/>
  <c r="X47" i="22"/>
  <c r="T48" i="22"/>
  <c r="P49" i="22"/>
  <c r="E44" i="22"/>
  <c r="K44" i="22"/>
  <c r="Q44" i="22"/>
  <c r="W44" i="22"/>
  <c r="G45" i="22"/>
  <c r="M45" i="22"/>
  <c r="S45" i="22"/>
  <c r="E23" i="22"/>
  <c r="W24" i="22"/>
  <c r="W35" i="22"/>
  <c r="M36" i="22"/>
  <c r="O37" i="22"/>
  <c r="Z44" i="22"/>
  <c r="V45" i="22"/>
  <c r="G47" i="22"/>
  <c r="K23" i="22"/>
  <c r="K31" i="22"/>
  <c r="K47" i="22"/>
  <c r="H32" i="22"/>
  <c r="H36" i="22"/>
  <c r="J37" i="22"/>
  <c r="J33" i="22"/>
  <c r="Q35" i="22"/>
  <c r="W43" i="22"/>
  <c r="J49" i="22"/>
  <c r="L35" i="22"/>
  <c r="L31" i="22"/>
  <c r="I32" i="22"/>
  <c r="I44" i="22"/>
  <c r="I36" i="22"/>
  <c r="U32" i="22"/>
  <c r="U44" i="22"/>
  <c r="U36" i="22"/>
  <c r="Q33" i="22"/>
  <c r="Q45" i="22"/>
  <c r="Q37" i="22"/>
  <c r="Q25" i="22"/>
  <c r="F43" i="22"/>
  <c r="P45" i="22"/>
  <c r="O48" i="22"/>
  <c r="O43" i="22"/>
  <c r="I24" i="22"/>
  <c r="J43" i="22"/>
  <c r="P43" i="22"/>
  <c r="V43" i="22"/>
  <c r="F44" i="22"/>
  <c r="L44" i="22"/>
  <c r="R44" i="22"/>
  <c r="X44" i="22"/>
  <c r="H45" i="22"/>
  <c r="N45" i="22"/>
  <c r="T45" i="22"/>
  <c r="N47" i="22"/>
  <c r="T47" i="22"/>
  <c r="J48" i="22"/>
  <c r="P48" i="22"/>
  <c r="F49" i="22"/>
  <c r="L49" i="22"/>
  <c r="X49" i="22"/>
  <c r="H43" i="22"/>
  <c r="N43" i="22"/>
  <c r="T43" i="22"/>
  <c r="J44" i="22"/>
  <c r="P44" i="22"/>
  <c r="V44" i="22"/>
  <c r="F45" i="22"/>
  <c r="L45" i="22"/>
  <c r="R45" i="22"/>
  <c r="X45" i="22"/>
  <c r="I47" i="22"/>
  <c r="O47" i="22"/>
  <c r="U47" i="22"/>
  <c r="E48" i="22"/>
  <c r="K48" i="22"/>
  <c r="Q48" i="22"/>
  <c r="W48" i="22"/>
  <c r="G49" i="22"/>
  <c r="M49" i="22"/>
  <c r="S49" i="22"/>
  <c r="H47" i="22"/>
  <c r="V48" i="22"/>
  <c r="R49" i="22"/>
  <c r="O23" i="22"/>
  <c r="E24" i="22"/>
  <c r="Q24" i="22"/>
  <c r="G25" i="22"/>
  <c r="S25" i="22"/>
  <c r="Z33" i="19"/>
  <c r="Z41" i="20"/>
  <c r="Z20" i="19"/>
  <c r="L32" i="21"/>
  <c r="H35" i="21"/>
  <c r="O37" i="21"/>
  <c r="U31" i="21"/>
  <c r="X32" i="21"/>
  <c r="X36" i="21"/>
  <c r="Y20" i="21"/>
  <c r="Y31" i="21" s="1"/>
  <c r="F32" i="21"/>
  <c r="H33" i="21"/>
  <c r="I45" i="21"/>
  <c r="O45" i="21"/>
  <c r="U45" i="21"/>
  <c r="K32" i="21"/>
  <c r="T33" i="21"/>
  <c r="N37" i="21"/>
  <c r="P35" i="21"/>
  <c r="S44" i="21"/>
  <c r="Y22" i="21"/>
  <c r="W25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Z33" i="21" s="1"/>
  <c r="S36" i="21"/>
  <c r="G33" i="21"/>
  <c r="E35" i="21"/>
  <c r="Q35" i="21"/>
  <c r="J36" i="21"/>
  <c r="V36" i="21"/>
  <c r="E43" i="21"/>
  <c r="G36" i="21"/>
  <c r="Z20" i="21"/>
  <c r="Z31" i="21" s="1"/>
  <c r="P31" i="21"/>
  <c r="K43" i="21"/>
  <c r="J31" i="21"/>
  <c r="Y21" i="21"/>
  <c r="Y44" i="21" s="1"/>
  <c r="G23" i="21"/>
  <c r="G34" i="21" s="1"/>
  <c r="M33" i="21"/>
  <c r="J35" i="21"/>
  <c r="V35" i="21"/>
  <c r="M36" i="21"/>
  <c r="Q43" i="21"/>
  <c r="S23" i="21"/>
  <c r="S34" i="21" s="1"/>
  <c r="V31" i="21"/>
  <c r="K35" i="21"/>
  <c r="W35" i="21"/>
  <c r="P36" i="21"/>
  <c r="W43" i="21"/>
  <c r="Z48" i="21"/>
  <c r="R43" i="21"/>
  <c r="F45" i="21"/>
  <c r="L45" i="21"/>
  <c r="R45" i="21"/>
  <c r="X45" i="21"/>
  <c r="S46" i="21"/>
  <c r="H49" i="21"/>
  <c r="N49" i="21"/>
  <c r="T49" i="21"/>
  <c r="Y45" i="21"/>
  <c r="Y33" i="21"/>
  <c r="Y37" i="21"/>
  <c r="M25" i="21"/>
  <c r="K25" i="21"/>
  <c r="Z49" i="21"/>
  <c r="Z37" i="21"/>
  <c r="Z35" i="21"/>
  <c r="Z43" i="21"/>
  <c r="Z47" i="21"/>
  <c r="Y32" i="21"/>
  <c r="Y36" i="21"/>
  <c r="Y48" i="21"/>
  <c r="F47" i="21"/>
  <c r="X47" i="21"/>
  <c r="P49" i="21"/>
  <c r="I23" i="21"/>
  <c r="F43" i="21"/>
  <c r="X43" i="21"/>
  <c r="Z44" i="21"/>
  <c r="G47" i="21"/>
  <c r="I48" i="21"/>
  <c r="K49" i="21"/>
  <c r="E23" i="21"/>
  <c r="Q23" i="2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J43" i="21"/>
  <c r="P43" i="21"/>
  <c r="V43" i="21"/>
  <c r="F44" i="21"/>
  <c r="L44" i="21"/>
  <c r="R44" i="21"/>
  <c r="X44" i="21"/>
  <c r="H45" i="21"/>
  <c r="N45" i="21"/>
  <c r="T45" i="21"/>
  <c r="E47" i="21"/>
  <c r="K47" i="21"/>
  <c r="Q47" i="21"/>
  <c r="W47" i="21"/>
  <c r="G48" i="21"/>
  <c r="M48" i="21"/>
  <c r="S48" i="21"/>
  <c r="I49" i="21"/>
  <c r="O49" i="21"/>
  <c r="U49" i="21"/>
  <c r="R47" i="21"/>
  <c r="N48" i="21"/>
  <c r="J49" i="21"/>
  <c r="K24" i="21"/>
  <c r="N44" i="21"/>
  <c r="P45" i="21"/>
  <c r="Y47" i="21"/>
  <c r="W49" i="21"/>
  <c r="K23" i="21"/>
  <c r="W23" i="2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Y43" i="21"/>
  <c r="I44" i="21"/>
  <c r="O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L43" i="21"/>
  <c r="H44" i="21"/>
  <c r="J45" i="21"/>
  <c r="M47" i="21"/>
  <c r="Q49" i="21"/>
  <c r="M23" i="21"/>
  <c r="Y23" i="21"/>
  <c r="O24" i="21"/>
  <c r="Q25" i="21"/>
  <c r="R31" i="21"/>
  <c r="T32" i="21"/>
  <c r="Z32" i="21"/>
  <c r="V33" i="21"/>
  <c r="G35" i="21"/>
  <c r="M35" i="21"/>
  <c r="S35" i="21"/>
  <c r="Y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G49" i="21"/>
  <c r="M49" i="21"/>
  <c r="S49" i="21"/>
  <c r="U24" i="21"/>
  <c r="W24" i="21"/>
  <c r="S47" i="21"/>
  <c r="O48" i="21"/>
  <c r="U48" i="21"/>
  <c r="E49" i="21"/>
  <c r="O23" i="21"/>
  <c r="E24" i="21"/>
  <c r="Q24" i="21"/>
  <c r="G25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Y43" i="20" s="1"/>
  <c r="Z20" i="20"/>
  <c r="Z35" i="20" s="1"/>
  <c r="Y21" i="20"/>
  <c r="Y36" i="20" s="1"/>
  <c r="Z21" i="20"/>
  <c r="Y22" i="20"/>
  <c r="O25" i="20" s="1"/>
  <c r="Z22" i="20"/>
  <c r="Z31" i="20"/>
  <c r="Y47" i="20"/>
  <c r="Y35" i="20"/>
  <c r="Y31" i="20"/>
  <c r="Z36" i="20"/>
  <c r="Z32" i="20"/>
  <c r="K25" i="20"/>
  <c r="Q25" i="20"/>
  <c r="U25" i="20"/>
  <c r="I25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G46" i="20"/>
  <c r="H47" i="20"/>
  <c r="N47" i="20"/>
  <c r="T47" i="20"/>
  <c r="J48" i="20"/>
  <c r="P48" i="20"/>
  <c r="V48" i="20"/>
  <c r="F49" i="20"/>
  <c r="L49" i="20"/>
  <c r="R49" i="20"/>
  <c r="X49" i="20"/>
  <c r="I46" i="20"/>
  <c r="Y20" i="19"/>
  <c r="Y39" i="20" s="1"/>
  <c r="Y22" i="19"/>
  <c r="K25" i="19" s="1"/>
  <c r="G23" i="19"/>
  <c r="G46" i="19" s="1"/>
  <c r="S23" i="19"/>
  <c r="S34" i="19" s="1"/>
  <c r="J44" i="19"/>
  <c r="P44" i="19"/>
  <c r="V48" i="19"/>
  <c r="H47" i="19"/>
  <c r="T43" i="19"/>
  <c r="L48" i="19"/>
  <c r="R48" i="19"/>
  <c r="U44" i="19"/>
  <c r="M43" i="19"/>
  <c r="Y43" i="19"/>
  <c r="Y31" i="19"/>
  <c r="M25" i="19"/>
  <c r="S24" i="19"/>
  <c r="H43" i="19"/>
  <c r="R31" i="19"/>
  <c r="N32" i="19"/>
  <c r="T33" i="19"/>
  <c r="T35" i="19"/>
  <c r="H36" i="19"/>
  <c r="I43" i="19"/>
  <c r="N44" i="19"/>
  <c r="N47" i="19"/>
  <c r="K48" i="19"/>
  <c r="R32" i="19"/>
  <c r="L35" i="19"/>
  <c r="U35" i="19"/>
  <c r="L43" i="19"/>
  <c r="V44" i="19"/>
  <c r="O47" i="19"/>
  <c r="H32" i="19"/>
  <c r="N35" i="19"/>
  <c r="N36" i="19"/>
  <c r="R43" i="19"/>
  <c r="W44" i="19"/>
  <c r="Q48" i="19"/>
  <c r="Y21" i="19"/>
  <c r="O23" i="19"/>
  <c r="O34" i="19" s="1"/>
  <c r="F31" i="19"/>
  <c r="X31" i="19"/>
  <c r="J32" i="19"/>
  <c r="T32" i="19"/>
  <c r="X33" i="19"/>
  <c r="O35" i="19"/>
  <c r="X35" i="19"/>
  <c r="T36" i="19"/>
  <c r="Z43" i="19"/>
  <c r="U47" i="19"/>
  <c r="E44" i="19"/>
  <c r="J48" i="19"/>
  <c r="Y44" i="19"/>
  <c r="Y36" i="19"/>
  <c r="Q24" i="19"/>
  <c r="M23" i="19"/>
  <c r="S31" i="19"/>
  <c r="K33" i="19"/>
  <c r="U36" i="19"/>
  <c r="F37" i="19"/>
  <c r="X37" i="19"/>
  <c r="S43" i="19"/>
  <c r="O44" i="19"/>
  <c r="M33" i="19"/>
  <c r="M37" i="19"/>
  <c r="Y33" i="19"/>
  <c r="Y37" i="19"/>
  <c r="G24" i="19"/>
  <c r="L33" i="19"/>
  <c r="H35" i="19"/>
  <c r="O36" i="19"/>
  <c r="V36" i="19"/>
  <c r="Q37" i="19"/>
  <c r="G47" i="19"/>
  <c r="U48" i="19"/>
  <c r="G49" i="19"/>
  <c r="Y49" i="19"/>
  <c r="N37" i="19"/>
  <c r="N45" i="19"/>
  <c r="Z37" i="19"/>
  <c r="Z45" i="19"/>
  <c r="Q23" i="19"/>
  <c r="Y24" i="19"/>
  <c r="G31" i="19"/>
  <c r="U32" i="19"/>
  <c r="F33" i="19"/>
  <c r="N33" i="19"/>
  <c r="I35" i="19"/>
  <c r="P36" i="19"/>
  <c r="U43" i="19"/>
  <c r="I44" i="19"/>
  <c r="E45" i="19"/>
  <c r="J35" i="19"/>
  <c r="J43" i="19"/>
  <c r="P35" i="19"/>
  <c r="P43" i="19"/>
  <c r="V35" i="19"/>
  <c r="V43" i="19"/>
  <c r="F36" i="19"/>
  <c r="F44" i="19"/>
  <c r="L36" i="19"/>
  <c r="L44" i="19"/>
  <c r="R36" i="19"/>
  <c r="R44" i="19"/>
  <c r="X36" i="19"/>
  <c r="X44" i="19"/>
  <c r="I45" i="19"/>
  <c r="I49" i="19"/>
  <c r="O45" i="19"/>
  <c r="O49" i="19"/>
  <c r="U45" i="19"/>
  <c r="U49" i="19"/>
  <c r="E23" i="19"/>
  <c r="U23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N43" i="19"/>
  <c r="F45" i="19"/>
  <c r="X45" i="19"/>
  <c r="I47" i="19"/>
  <c r="S47" i="19"/>
  <c r="E48" i="19"/>
  <c r="O48" i="19"/>
  <c r="W48" i="19"/>
  <c r="K49" i="19"/>
  <c r="E43" i="19"/>
  <c r="E47" i="19"/>
  <c r="K43" i="19"/>
  <c r="K47" i="19"/>
  <c r="Q43" i="19"/>
  <c r="Q47" i="19"/>
  <c r="W43" i="19"/>
  <c r="W47" i="19"/>
  <c r="G44" i="19"/>
  <c r="G48" i="19"/>
  <c r="M44" i="19"/>
  <c r="M48" i="19"/>
  <c r="S44" i="19"/>
  <c r="S48" i="19"/>
  <c r="J49" i="19"/>
  <c r="P49" i="19"/>
  <c r="V49" i="19"/>
  <c r="I23" i="19"/>
  <c r="W23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G43" i="19"/>
  <c r="O43" i="19"/>
  <c r="K44" i="19"/>
  <c r="Q45" i="19"/>
  <c r="J47" i="19"/>
  <c r="T47" i="19"/>
  <c r="F48" i="19"/>
  <c r="P48" i="19"/>
  <c r="X48" i="19"/>
  <c r="L49" i="19"/>
  <c r="Q33" i="19"/>
  <c r="M35" i="19"/>
  <c r="E37" i="19"/>
  <c r="W37" i="19"/>
  <c r="R45" i="19"/>
  <c r="M47" i="19"/>
  <c r="I48" i="19"/>
  <c r="E49" i="19"/>
  <c r="W49" i="19"/>
  <c r="E24" i="19"/>
  <c r="X49" i="19"/>
  <c r="K23" i="19"/>
  <c r="R33" i="19"/>
  <c r="G35" i="19"/>
  <c r="K45" i="19"/>
  <c r="Z21" i="19"/>
  <c r="Z40" i="20" s="1"/>
  <c r="Z44" i="20" s="1"/>
  <c r="G33" i="19"/>
  <c r="G37" i="19"/>
  <c r="S33" i="19"/>
  <c r="S37" i="19"/>
  <c r="M31" i="19"/>
  <c r="T31" i="19"/>
  <c r="L45" i="19"/>
  <c r="H37" i="19"/>
  <c r="H45" i="19"/>
  <c r="T37" i="19"/>
  <c r="T45" i="19"/>
  <c r="W36" i="19"/>
  <c r="R37" i="19"/>
  <c r="Q44" i="19"/>
  <c r="M45" i="19"/>
  <c r="W45" i="19"/>
  <c r="H49" i="19"/>
  <c r="Z49" i="19"/>
  <c r="I24" i="19"/>
  <c r="U24" i="19"/>
  <c r="S46" i="24" l="1"/>
  <c r="Y34" i="26"/>
  <c r="U34" i="25"/>
  <c r="Y25" i="26"/>
  <c r="Z31" i="25"/>
  <c r="Z47" i="25"/>
  <c r="Z43" i="25"/>
  <c r="Y33" i="25"/>
  <c r="W25" i="25"/>
  <c r="Y25" i="25" s="1"/>
  <c r="M46" i="25"/>
  <c r="M34" i="25"/>
  <c r="G34" i="25"/>
  <c r="G46" i="25"/>
  <c r="Z49" i="25"/>
  <c r="Z45" i="25"/>
  <c r="Y24" i="25"/>
  <c r="Z33" i="25"/>
  <c r="Z37" i="25"/>
  <c r="Q34" i="25"/>
  <c r="Q46" i="25"/>
  <c r="E34" i="25"/>
  <c r="E46" i="25"/>
  <c r="O46" i="25"/>
  <c r="O34" i="25"/>
  <c r="Y46" i="25"/>
  <c r="Y34" i="25"/>
  <c r="Y48" i="25"/>
  <c r="Y36" i="25"/>
  <c r="Y32" i="25"/>
  <c r="Y44" i="25"/>
  <c r="K46" i="25"/>
  <c r="K34" i="25"/>
  <c r="W46" i="25"/>
  <c r="W34" i="25"/>
  <c r="G46" i="24"/>
  <c r="Y24" i="24"/>
  <c r="Z49" i="24"/>
  <c r="Z37" i="24"/>
  <c r="W25" i="24"/>
  <c r="K25" i="24"/>
  <c r="Y25" i="24" s="1"/>
  <c r="I46" i="24"/>
  <c r="I34" i="24"/>
  <c r="E34" i="24"/>
  <c r="E46" i="24"/>
  <c r="Q46" i="24"/>
  <c r="Q34" i="24"/>
  <c r="W46" i="24"/>
  <c r="W34" i="24"/>
  <c r="U46" i="24"/>
  <c r="U34" i="24"/>
  <c r="O34" i="24"/>
  <c r="O46" i="24"/>
  <c r="M46" i="24"/>
  <c r="M34" i="24"/>
  <c r="Y46" i="24"/>
  <c r="Y34" i="24"/>
  <c r="K46" i="24"/>
  <c r="K34" i="24"/>
  <c r="Z43" i="24"/>
  <c r="Z47" i="24"/>
  <c r="Z31" i="24"/>
  <c r="Z35" i="24"/>
  <c r="S46" i="22"/>
  <c r="G34" i="22"/>
  <c r="Y44" i="22"/>
  <c r="Y32" i="22"/>
  <c r="Z45" i="22"/>
  <c r="O34" i="23"/>
  <c r="O46" i="23"/>
  <c r="W46" i="23"/>
  <c r="W34" i="23"/>
  <c r="G34" i="23"/>
  <c r="G46" i="23"/>
  <c r="U34" i="23"/>
  <c r="U46" i="23"/>
  <c r="I34" i="23"/>
  <c r="I46" i="23"/>
  <c r="K46" i="23"/>
  <c r="K34" i="23"/>
  <c r="Y25" i="23"/>
  <c r="Q34" i="23"/>
  <c r="Q46" i="23"/>
  <c r="E34" i="23"/>
  <c r="E46" i="23"/>
  <c r="Y46" i="23"/>
  <c r="Y34" i="23"/>
  <c r="M46" i="23"/>
  <c r="M34" i="23"/>
  <c r="S34" i="23"/>
  <c r="S46" i="23"/>
  <c r="I25" i="22"/>
  <c r="E25" i="22"/>
  <c r="Z37" i="22"/>
  <c r="Z33" i="22"/>
  <c r="K25" i="22"/>
  <c r="U25" i="22"/>
  <c r="M25" i="22"/>
  <c r="U34" i="22"/>
  <c r="U46" i="22"/>
  <c r="W46" i="22"/>
  <c r="W34" i="22"/>
  <c r="O46" i="22"/>
  <c r="O34" i="22"/>
  <c r="K46" i="22"/>
  <c r="K34" i="22"/>
  <c r="E34" i="22"/>
  <c r="E46" i="22"/>
  <c r="M46" i="22"/>
  <c r="M34" i="22"/>
  <c r="Q34" i="22"/>
  <c r="Q46" i="22"/>
  <c r="I34" i="22"/>
  <c r="I46" i="22"/>
  <c r="Z35" i="22"/>
  <c r="Z47" i="22"/>
  <c r="Z43" i="22"/>
  <c r="Z31" i="22"/>
  <c r="Y46" i="22"/>
  <c r="Y34" i="22"/>
  <c r="Z48" i="20"/>
  <c r="Z35" i="19"/>
  <c r="Z39" i="20"/>
  <c r="Z47" i="20" s="1"/>
  <c r="I25" i="19"/>
  <c r="Y41" i="20"/>
  <c r="Y42" i="21" s="1"/>
  <c r="Y46" i="21" s="1"/>
  <c r="U25" i="19"/>
  <c r="E25" i="19"/>
  <c r="Z47" i="19"/>
  <c r="Z49" i="20"/>
  <c r="Y45" i="19"/>
  <c r="G25" i="19"/>
  <c r="Y47" i="19"/>
  <c r="Y48" i="19"/>
  <c r="Y40" i="20"/>
  <c r="Y48" i="20" s="1"/>
  <c r="Z31" i="19"/>
  <c r="U25" i="21"/>
  <c r="Z45" i="21"/>
  <c r="S25" i="21"/>
  <c r="G46" i="21"/>
  <c r="Y24" i="21"/>
  <c r="Y49" i="21"/>
  <c r="E25" i="21"/>
  <c r="W46" i="21"/>
  <c r="W34" i="21"/>
  <c r="Q34" i="21"/>
  <c r="Q46" i="21"/>
  <c r="O34" i="21"/>
  <c r="O46" i="21"/>
  <c r="Y34" i="21"/>
  <c r="K46" i="21"/>
  <c r="K34" i="21"/>
  <c r="E46" i="21"/>
  <c r="E34" i="21"/>
  <c r="M46" i="21"/>
  <c r="M34" i="21"/>
  <c r="U34" i="21"/>
  <c r="U46" i="21"/>
  <c r="I34" i="21"/>
  <c r="I46" i="21"/>
  <c r="U46" i="20"/>
  <c r="S46" i="20"/>
  <c r="M46" i="20"/>
  <c r="G25" i="20"/>
  <c r="Y33" i="20"/>
  <c r="Y49" i="20"/>
  <c r="Y32" i="20"/>
  <c r="S25" i="20"/>
  <c r="W25" i="20"/>
  <c r="M25" i="20"/>
  <c r="Y25" i="20" s="1"/>
  <c r="Y23" i="20"/>
  <c r="Y34" i="20" s="1"/>
  <c r="E25" i="20"/>
  <c r="Y37" i="20"/>
  <c r="Y44" i="20"/>
  <c r="O46" i="20"/>
  <c r="Z45" i="20"/>
  <c r="Z37" i="20"/>
  <c r="Z33" i="20"/>
  <c r="Y24" i="20"/>
  <c r="K46" i="20"/>
  <c r="K34" i="20"/>
  <c r="E34" i="20"/>
  <c r="E46" i="20"/>
  <c r="Q34" i="20"/>
  <c r="Q46" i="20"/>
  <c r="W46" i="20"/>
  <c r="W34" i="20"/>
  <c r="Q25" i="19"/>
  <c r="W25" i="19"/>
  <c r="O25" i="19"/>
  <c r="G34" i="19"/>
  <c r="S46" i="19"/>
  <c r="O46" i="19"/>
  <c r="Y32" i="19"/>
  <c r="Y23" i="19"/>
  <c r="M34" i="19"/>
  <c r="M46" i="19"/>
  <c r="Z48" i="19"/>
  <c r="Z36" i="19"/>
  <c r="Z44" i="19"/>
  <c r="Z32" i="19"/>
  <c r="I46" i="19"/>
  <c r="I34" i="19"/>
  <c r="U46" i="19"/>
  <c r="U34" i="19"/>
  <c r="E46" i="19"/>
  <c r="E34" i="19"/>
  <c r="Y34" i="19"/>
  <c r="Y46" i="19"/>
  <c r="W46" i="19"/>
  <c r="W34" i="19"/>
  <c r="Q46" i="19"/>
  <c r="Q34" i="19"/>
  <c r="K46" i="19"/>
  <c r="K34" i="19"/>
  <c r="Y25" i="22" l="1"/>
  <c r="Y45" i="20"/>
  <c r="Y42" i="20"/>
  <c r="Y46" i="20" s="1"/>
  <c r="Y25" i="19"/>
  <c r="Z43" i="20"/>
  <c r="Y25" i="21"/>
  <c r="Y5" i="9"/>
  <c r="X22" i="17" l="1"/>
  <c r="X33" i="17" s="1"/>
  <c r="W22" i="17"/>
  <c r="V22" i="17"/>
  <c r="U22" i="17"/>
  <c r="T22" i="17"/>
  <c r="S22" i="17"/>
  <c r="S37" i="17" s="1"/>
  <c r="R22" i="17"/>
  <c r="Q22" i="17"/>
  <c r="P22" i="17"/>
  <c r="O22" i="17"/>
  <c r="N22" i="17"/>
  <c r="M22" i="17"/>
  <c r="L22" i="17"/>
  <c r="K22" i="17"/>
  <c r="K37" i="17" s="1"/>
  <c r="J22" i="17"/>
  <c r="I22" i="17"/>
  <c r="H22" i="17"/>
  <c r="H33" i="17" s="1"/>
  <c r="G22" i="17"/>
  <c r="F22" i="17"/>
  <c r="E22" i="17"/>
  <c r="X21" i="17"/>
  <c r="W21" i="17"/>
  <c r="V21" i="17"/>
  <c r="V32" i="17" s="1"/>
  <c r="U21" i="17"/>
  <c r="T21" i="17"/>
  <c r="S21" i="17"/>
  <c r="R21" i="17"/>
  <c r="Q21" i="17"/>
  <c r="Q36" i="17" s="1"/>
  <c r="P21" i="17"/>
  <c r="O21" i="17"/>
  <c r="N21" i="17"/>
  <c r="N32" i="17" s="1"/>
  <c r="M21" i="17"/>
  <c r="L21" i="17"/>
  <c r="K21" i="17"/>
  <c r="J21" i="17"/>
  <c r="I21" i="17"/>
  <c r="I36" i="17" s="1"/>
  <c r="H21" i="17"/>
  <c r="G21" i="17"/>
  <c r="F21" i="17"/>
  <c r="F32" i="17" s="1"/>
  <c r="E21" i="17"/>
  <c r="X20" i="17"/>
  <c r="W20" i="17"/>
  <c r="W35" i="17" s="1"/>
  <c r="V20" i="17"/>
  <c r="U20" i="17"/>
  <c r="T20" i="17"/>
  <c r="T31" i="17" s="1"/>
  <c r="S20" i="17"/>
  <c r="R20" i="17"/>
  <c r="Q20" i="17"/>
  <c r="P20" i="17"/>
  <c r="O20" i="17"/>
  <c r="O35" i="17" s="1"/>
  <c r="N20" i="17"/>
  <c r="M20" i="17"/>
  <c r="L20" i="17"/>
  <c r="L31" i="17" s="1"/>
  <c r="K20" i="17"/>
  <c r="J20" i="17"/>
  <c r="I20" i="17"/>
  <c r="H20" i="17"/>
  <c r="G20" i="17"/>
  <c r="G35" i="17" s="1"/>
  <c r="F20" i="17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Z20" i="17" l="1"/>
  <c r="Z21" i="17"/>
  <c r="Y21" i="17"/>
  <c r="Y32" i="17" s="1"/>
  <c r="Y22" i="17"/>
  <c r="S25" i="17" s="1"/>
  <c r="Z22" i="17"/>
  <c r="S24" i="17"/>
  <c r="Y20" i="17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Y35" i="17" l="1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F43" i="17" l="1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39" i="17"/>
  <c r="M47" i="17"/>
  <c r="M43" i="17"/>
  <c r="U43" i="17"/>
  <c r="U47" i="17"/>
  <c r="I44" i="17"/>
  <c r="I48" i="17"/>
  <c r="Q48" i="17"/>
  <c r="Q44" i="17"/>
  <c r="E45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W34" i="17" l="1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21" i="9"/>
  <c r="Z20" i="9"/>
  <c r="Y22" i="9"/>
  <c r="Y20" i="9"/>
  <c r="Y21" i="9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S46" i="9" l="1"/>
  <c r="K46" i="9"/>
  <c r="O46" i="9"/>
  <c r="I46" i="9"/>
  <c r="W46" i="9"/>
  <c r="E46" i="9"/>
  <c r="G46" i="9"/>
  <c r="U46" i="9"/>
  <c r="Q46" i="9"/>
  <c r="M46" i="9"/>
  <c r="Z47" i="9" l="1"/>
  <c r="Z43" i="9"/>
  <c r="Z45" i="9"/>
  <c r="Z49" i="9"/>
  <c r="Y49" i="9"/>
  <c r="Y45" i="9"/>
  <c r="Y47" i="9"/>
  <c r="Y43" i="9"/>
  <c r="Z44" i="9"/>
  <c r="Z48" i="9"/>
  <c r="Y48" i="9"/>
  <c r="Y44" i="9"/>
  <c r="Y34" i="9" l="1"/>
  <c r="Y46" i="9"/>
</calcChain>
</file>

<file path=xl/sharedStrings.xml><?xml version="1.0" encoding="utf-8"?>
<sst xmlns="http://schemas.openxmlformats.org/spreadsheetml/2006/main" count="1664" uniqueCount="76">
  <si>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</si>
  <si>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</si>
  <si>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</si>
  <si>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</si>
  <si>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</si>
  <si>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</si>
  <si>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</si>
  <si>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</si>
  <si>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</si>
  <si>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</si>
  <si>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</si>
  <si>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</si>
  <si>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</si>
  <si>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</si>
  <si>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</si>
  <si>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</si>
  <si>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</si>
  <si>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</si>
  <si>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</si>
  <si>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</si>
  <si>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</si>
  <si>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</si>
  <si>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</si>
  <si>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</si>
  <si>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</si>
  <si>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</si>
  <si>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</si>
  <si>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</si>
  <si>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</si>
  <si>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</si>
  <si>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</si>
  <si>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</si>
  <si>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</si>
  <si>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</si>
  <si>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</si>
  <si>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</si>
  <si>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</si>
  <si>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</si>
  <si>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</si>
  <si>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</si>
  <si>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</si>
  <si>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</si>
  <si>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</si>
  <si>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</si>
  <si>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</si>
  <si>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</si>
  <si>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</si>
  <si>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</si>
  <si>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</si>
  <si>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</si>
  <si>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</si>
  <si>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</si>
  <si>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</si>
  <si>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</si>
  <si>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</si>
  <si>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</si>
  <si>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</si>
  <si>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</si>
  <si>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</si>
  <si>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</si>
  <si>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</si>
  <si>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</si>
  <si>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</si>
  <si>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</si>
  <si>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</si>
  <si>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令和4年7月</t>
    <phoneticPr fontId="9"/>
  </si>
  <si>
    <t>令和4年8月</t>
    <phoneticPr fontId="9"/>
  </si>
  <si>
    <t>令和4年9月</t>
    <phoneticPr fontId="9"/>
  </si>
  <si>
    <t>令和4年10月</t>
    <phoneticPr fontId="9"/>
  </si>
  <si>
    <t>令和4年11月</t>
    <phoneticPr fontId="9"/>
  </si>
  <si>
    <t>令和4年12月</t>
    <phoneticPr fontId="9"/>
  </si>
  <si>
    <t>令和5年1月</t>
    <phoneticPr fontId="9"/>
  </si>
  <si>
    <t>令和5年2月</t>
    <phoneticPr fontId="9"/>
  </si>
  <si>
    <t>令和5年3月</t>
    <phoneticPr fontId="9"/>
  </si>
  <si>
    <t>令和5年4月</t>
    <phoneticPr fontId="9"/>
  </si>
  <si>
    <t>令和5年5月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</si>
</sst>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06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0" fontId="1" fillId="0" borderId="45" xfId="3" applyBorder="1" applyAlignment="1">
      <alignment horizontal="center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178" fontId="1" fillId="0" borderId="29" xfId="3" applyNumberFormat="1" applyBorder="1" applyAlignment="1">
      <alignment horizontal="center"/>
    </xf>
    <xf numFmtId="178" fontId="1" fillId="0" borderId="53" xfId="3" applyNumberFormat="1" applyBorder="1" applyAlignment="1">
      <alignment horizontal="center"/>
    </xf>
    <xf numFmtId="0" fontId="1" fillId="0" borderId="53" xfId="3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29" xfId="3" applyNumberFormat="1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0" fontId="10" fillId="2" borderId="14" xfId="0" applyFont="1" applyFill="1" applyBorder="1" applyAlignment="1"/>
    <xf numFmtId="3" fontId="10" fillId="2" borderId="15" xfId="0" applyNumberFormat="1" applyFont="1" applyFill="1" applyBorder="1" applyAlignment="1"/>
    <xf numFmtId="0" fontId="10" fillId="2" borderId="19" xfId="0" applyFont="1" applyFill="1" applyBorder="1" applyAlignment="1"/>
    <xf numFmtId="3" fontId="10" fillId="2" borderId="18" xfId="0" applyNumberFormat="1" applyFont="1" applyFill="1" applyBorder="1" applyAlignment="1"/>
    <xf numFmtId="3" fontId="10" fillId="2" borderId="14" xfId="0" applyNumberFormat="1" applyFont="1" applyFill="1" applyBorder="1" applyAlignment="1"/>
    <xf numFmtId="3" fontId="10" fillId="2" borderId="19" xfId="0" applyNumberFormat="1" applyFont="1" applyFill="1" applyBorder="1" applyAlignment="1"/>
    <xf numFmtId="38" fontId="1" fillId="2" borderId="14" xfId="2" applyFill="1" applyBorder="1" applyAlignment="1">
      <alignment horizontal="right"/>
    </xf>
    <xf numFmtId="38" fontId="1" fillId="2" borderId="15" xfId="2" applyFill="1" applyBorder="1" applyAlignment="1">
      <alignment horizontal="right"/>
    </xf>
    <xf numFmtId="3" fontId="10" fillId="2" borderId="27" xfId="0" applyNumberFormat="1" applyFont="1" applyFill="1" applyBorder="1" applyAlignment="1"/>
    <xf numFmtId="3" fontId="10" fillId="2" borderId="21" xfId="0" applyNumberFormat="1" applyFont="1" applyFill="1" applyBorder="1" applyAlignment="1"/>
    <xf numFmtId="0" fontId="10" fillId="2" borderId="25" xfId="0" applyFont="1" applyFill="1" applyBorder="1" applyAlignment="1"/>
    <xf numFmtId="3" fontId="10" fillId="2" borderId="26" xfId="0" applyNumberFormat="1" applyFont="1" applyFill="1" applyBorder="1" applyAlignment="1"/>
    <xf numFmtId="3" fontId="10" fillId="2" borderId="25" xfId="0" applyNumberFormat="1" applyFont="1" applyFill="1" applyBorder="1" applyAlignment="1"/>
    <xf numFmtId="38" fontId="1" fillId="2" borderId="27" xfId="2" applyFill="1" applyBorder="1" applyAlignment="1">
      <alignment horizontal="right"/>
    </xf>
    <xf numFmtId="38" fontId="1" fillId="2" borderId="21" xfId="2" applyFill="1" applyBorder="1" applyAlignment="1">
      <alignment horizontal="right"/>
    </xf>
    <xf numFmtId="3" fontId="10" fillId="2" borderId="23" xfId="0" applyNumberFormat="1" applyFont="1" applyFill="1" applyBorder="1" applyAlignment="1"/>
    <xf numFmtId="3" fontId="10" fillId="2" borderId="24" xfId="0" applyNumberFormat="1" applyFont="1" applyFill="1" applyBorder="1" applyAlignment="1"/>
    <xf numFmtId="0" fontId="10" fillId="2" borderId="32" xfId="0" applyFont="1" applyFill="1" applyBorder="1" applyAlignment="1"/>
    <xf numFmtId="3" fontId="10" fillId="2" borderId="33" xfId="0" applyNumberFormat="1" applyFont="1" applyFill="1" applyBorder="1" applyAlignment="1"/>
    <xf numFmtId="3" fontId="10" fillId="2" borderId="32" xfId="0" applyNumberFormat="1" applyFont="1" applyFill="1" applyBorder="1" applyAlignment="1"/>
    <xf numFmtId="0" fontId="10" fillId="2" borderId="59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177" fontId="10" fillId="2" borderId="59" xfId="0" applyNumberFormat="1" applyFont="1" applyFill="1" applyBorder="1" applyAlignment="1">
      <alignment horizontal="center"/>
    </xf>
    <xf numFmtId="177" fontId="10" fillId="2" borderId="61" xfId="0" applyNumberFormat="1" applyFont="1" applyFill="1" applyBorder="1" applyAlignment="1">
      <alignment horizontal="center"/>
    </xf>
    <xf numFmtId="38" fontId="1" fillId="2" borderId="14" xfId="2" applyFill="1" applyBorder="1"/>
    <xf numFmtId="38" fontId="1" fillId="2" borderId="15" xfId="2" applyFill="1" applyBorder="1"/>
    <xf numFmtId="38" fontId="1" fillId="2" borderId="25" xfId="2" applyFill="1" applyBorder="1"/>
    <xf numFmtId="38" fontId="1" fillId="2" borderId="26" xfId="2" applyFill="1" applyBorder="1"/>
    <xf numFmtId="38" fontId="1" fillId="2" borderId="27" xfId="2" applyFill="1" applyBorder="1"/>
    <xf numFmtId="38" fontId="1" fillId="2" borderId="21" xfId="2" applyFill="1" applyBorder="1"/>
    <xf numFmtId="176" fontId="1" fillId="2" borderId="29" xfId="3" applyNumberFormat="1" applyFill="1" applyBorder="1" applyAlignment="1">
      <alignment horizontal="center"/>
    </xf>
    <xf numFmtId="176" fontId="1" fillId="2" borderId="53" xfId="3" applyNumberFormat="1" applyFill="1" applyBorder="1" applyAlignment="1">
      <alignment horizontal="center"/>
    </xf>
    <xf numFmtId="0" fontId="1" fillId="2" borderId="53" xfId="3" applyFill="1" applyBorder="1" applyAlignment="1">
      <alignment horizontal="center"/>
    </xf>
    <xf numFmtId="3" fontId="10" fillId="2" borderId="30" xfId="0" applyNumberFormat="1" applyFont="1" applyFill="1" applyBorder="1" applyAlignment="1"/>
    <xf numFmtId="3" fontId="10" fillId="2" borderId="31" xfId="0" applyNumberFormat="1" applyFont="1" applyFill="1" applyBorder="1" applyAlignment="1"/>
    <xf numFmtId="0" fontId="10" fillId="2" borderId="61" xfId="0" applyFont="1" applyFill="1" applyBorder="1" applyAlignment="1">
      <alignment horizontal="center"/>
    </xf>
    <xf numFmtId="0" fontId="10" fillId="2" borderId="27" xfId="0" applyFont="1" applyFill="1" applyBorder="1" applyAlignment="1"/>
    <xf numFmtId="0" fontId="10" fillId="0" borderId="14" xfId="0" applyFont="1" applyFill="1" applyBorder="1" applyAlignment="1"/>
    <xf numFmtId="3" fontId="10" fillId="0" borderId="15" xfId="0" applyNumberFormat="1" applyFont="1" applyFill="1" applyBorder="1" applyAlignment="1"/>
    <xf numFmtId="3" fontId="10" fillId="0" borderId="19" xfId="0" applyNumberFormat="1" applyFont="1" applyFill="1" applyBorder="1" applyAlignment="1"/>
    <xf numFmtId="3" fontId="10" fillId="0" borderId="18" xfId="0" applyNumberFormat="1" applyFont="1" applyFill="1" applyBorder="1" applyAlignment="1"/>
    <xf numFmtId="3" fontId="10" fillId="0" borderId="14" xfId="0" applyNumberFormat="1" applyFont="1" applyFill="1" applyBorder="1" applyAlignment="1"/>
    <xf numFmtId="3" fontId="10" fillId="0" borderId="30" xfId="0" applyNumberFormat="1" applyFont="1" applyFill="1" applyBorder="1" applyAlignment="1"/>
    <xf numFmtId="3" fontId="10" fillId="0" borderId="31" xfId="0" applyNumberFormat="1" applyFont="1" applyFill="1" applyBorder="1" applyAlignment="1"/>
    <xf numFmtId="3" fontId="10" fillId="0" borderId="27" xfId="0" applyNumberFormat="1" applyFont="1" applyFill="1" applyBorder="1" applyAlignment="1"/>
    <xf numFmtId="3" fontId="10" fillId="0" borderId="21" xfId="0" applyNumberFormat="1" applyFont="1" applyFill="1" applyBorder="1" applyAlignment="1"/>
    <xf numFmtId="3" fontId="10" fillId="0" borderId="25" xfId="0" applyNumberFormat="1" applyFont="1" applyFill="1" applyBorder="1" applyAlignment="1"/>
    <xf numFmtId="3" fontId="10" fillId="0" borderId="26" xfId="0" applyNumberFormat="1" applyFont="1" applyFill="1" applyBorder="1" applyAlignment="1"/>
    <xf numFmtId="3" fontId="10" fillId="0" borderId="23" xfId="0" applyNumberFormat="1" applyFont="1" applyFill="1" applyBorder="1" applyAlignment="1"/>
    <xf numFmtId="3" fontId="10" fillId="0" borderId="24" xfId="0" applyNumberFormat="1" applyFont="1" applyFill="1" applyBorder="1" applyAlignment="1"/>
    <xf numFmtId="3" fontId="10" fillId="0" borderId="32" xfId="0" applyNumberFormat="1" applyFont="1" applyFill="1" applyBorder="1" applyAlignment="1"/>
    <xf numFmtId="3" fontId="10" fillId="0" borderId="33" xfId="0" applyNumberFormat="1" applyFont="1" applyFill="1" applyBorder="1" applyAlignment="1"/>
    <xf numFmtId="0" fontId="10" fillId="0" borderId="59" xfId="0" applyFont="1" applyFill="1" applyBorder="1" applyAlignment="1">
      <alignment horizontal="center"/>
    </xf>
    <xf numFmtId="0" fontId="10" fillId="0" borderId="60" xfId="0" applyFont="1" applyFill="1" applyBorder="1" applyAlignment="1">
      <alignment horizontal="center"/>
    </xf>
    <xf numFmtId="0" fontId="10" fillId="0" borderId="61" xfId="0" applyFont="1" applyFill="1" applyBorder="1" applyAlignment="1">
      <alignment horizontal="center"/>
    </xf>
    <xf numFmtId="38" fontId="1" fillId="0" borderId="14" xfId="2" applyFill="1" applyBorder="1"/>
    <xf numFmtId="38" fontId="1" fillId="0" borderId="15" xfId="2" applyFill="1" applyBorder="1"/>
    <xf numFmtId="38" fontId="1" fillId="0" borderId="25" xfId="2" applyFill="1" applyBorder="1"/>
    <xf numFmtId="38" fontId="1" fillId="0" borderId="26" xfId="2" applyFill="1" applyBorder="1"/>
    <xf numFmtId="38" fontId="1" fillId="0" borderId="14" xfId="2" applyFill="1" applyBorder="1" applyAlignment="1">
      <alignment horizontal="right"/>
    </xf>
    <xf numFmtId="38" fontId="1" fillId="0" borderId="15" xfId="2" applyFill="1" applyBorder="1" applyAlignment="1">
      <alignment horizontal="right"/>
    </xf>
    <xf numFmtId="38" fontId="1" fillId="0" borderId="27" xfId="2" applyFill="1" applyBorder="1"/>
    <xf numFmtId="38" fontId="1" fillId="0" borderId="21" xfId="2" applyFill="1" applyBorder="1"/>
    <xf numFmtId="38" fontId="1" fillId="0" borderId="27" xfId="2" applyFill="1" applyBorder="1" applyAlignment="1">
      <alignment horizontal="right"/>
    </xf>
    <xf numFmtId="38" fontId="1" fillId="0" borderId="21" xfId="2" applyFill="1" applyBorder="1" applyAlignment="1">
      <alignment horizontal="right"/>
    </xf>
    <xf numFmtId="176" fontId="1" fillId="0" borderId="29" xfId="3" applyNumberFormat="1" applyFill="1" applyBorder="1" applyAlignment="1">
      <alignment horizontal="center"/>
    </xf>
    <xf numFmtId="0" fontId="1" fillId="0" borderId="53" xfId="3" applyFill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F45624-98C5-4FEF-8888-68BF21B95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217BA2-357C-441D-B016-6F58ABF33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72B024F-ECA0-404C-9A6F-7863AACD4E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48932E-DA86-4FF3-A28F-C2BF489A6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67DA5D6-A788-4549-AF50-264A505127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29CCA71-03DA-4242-B8B4-B50E9676DF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3578D1E-B9E8-4E00-8C99-30FE9D9682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E94435-BB85-43C8-AC90-9FE7D1478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2B2F528-38A3-4A74-9327-606D39031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5C640A-EF34-4C6B-A2C2-87D7E9714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50407B-CAD5-41F2-825F-51F3953F8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9B1328-E6E2-43B2-984F-D7F855D01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7EBF0CB-E852-4596-8183-2D21976F0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75AC74C-9279-4303-95AE-D067261952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4AF9FC-81CD-4572-B626-F93859C2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D05259CD-980C-4C4B-9BED-54FF77A0E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EB01A16-9E20-483C-8C06-EB6C9F786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E09F6F13-7400-42B9-B3ED-55C65BEF4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5F0DE93-0378-40EE-9C48-92B00277B4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315EE89-D889-4795-9D85-5CD9F78E7C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41CF237-C8E0-4870-B934-BB6314EA2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DF64308-6A93-466C-AB5A-E7540E67E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FFAAAD-7BB7-4439-AA22-D127E8257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462C034-8271-4CF6-B850-EA0F58145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821A77A-62D7-41BC-A1F5-CC0411897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746A3CE-E818-4A3C-A18E-5ED041D6F1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FF02B1-EA22-4A9A-AEAC-ED53E4083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F979ACC-6A5E-4713-9606-00F44738A2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EF691E-1699-4E39-9E24-3C9862D34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45D523-2EBB-4901-BA84-7C5A8E565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5CB4B1A-0776-403E-9E76-4E4BF1A58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378B6DF-CC70-446E-80BC-F2D8D5A6E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CF83A62-8E39-47C4-89A2-C49AEDBE31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640A2F62-9D84-4E6E-9DED-822AF567F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0C83CF0-F511-4420-B93B-31D51FBF9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2BA2CBF-C1A9-4AAD-8C3A-EB0BFB87D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415CF1D-E709-4BB1-A6B6-7147AAE25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E176690-02E8-4D12-A920-DB3B7A0B37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8BC2FE2-9918-49A7-9698-F74ACC31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58A88EB-A710-450B-9C9F-F2B5A8D17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E7EB4973-95E8-4DD4-B432-35C7FAA666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E667C3E-2A47-49E5-A246-46D76E154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8B59D43-2E62-41A5-8E37-E67316951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D97F6F5-D9A3-45FF-B57B-CEAA66954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D5769D2-E37F-4F21-8584-FCB82A6DA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2235BB5-5155-420B-A4AD-6DC2A4B5C0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334AB49-6938-4744-9C09-23E9F8B0D7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44E6531-E7A2-485D-A410-F28982E933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CFCA967-A365-4848-946E-075D34D4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935657-FB0C-44CF-96F5-99CACE262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F8C2645-BFB0-407B-97E8-44FB437FC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33886999-4EC0-4633-BFE1-DB40CCFEC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5930CD6-90EB-42ED-A582-C01E600C0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E4B0D9D-CE42-4107-A9AA-793F658E34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5547011-BC12-49EC-89F2-477DBBBB49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01F704-C9BF-424A-9E15-6896F1EA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4B54F22-C155-4C27-8CD4-101DFDC319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6614F519-B0D9-4AB1-8A2F-60C4F26D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97656B81-8BC1-4502-A8DA-54D4644A47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84CE905-129B-4DED-8AF4-CCEC65F077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0BE020A-C137-449F-8284-27F2DABC1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FA6F64D-5ADC-4F8D-B7A3-3FD773FC3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C0726F7-C18F-461A-B2E2-3017D46D6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3F18F0-1F89-464A-9BFE-5E7C6E5C0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0361D8-3A72-479D-9358-77EC9440B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485E34E-C348-47D0-96C6-018ABBFE84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E36E0C0-0A53-4658-AD96-6B95DCEE3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352BF84-E53A-4A03-9CF3-778B9FDC35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E14197-0EE0-4E6B-8F10-0ED3B803C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E709D6E-9CA1-4716-B77D-C5515903A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FF1116B-3811-45FA-A5F1-CB579C058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7CB8302-746D-40A9-8794-DE7617DC8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724B2BF-89A3-4A43-9562-17E9CBBAC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EC13716-8496-4DCE-BFAD-075AE9CF6B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3D0E7FA2-B85C-40DA-9B6C-85C6A1233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AAB25CC-B387-476A-8209-C4C81822AC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0B4273-DB81-4332-9EBD-7A6D35607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D7207AE-EC90-48CE-882B-8943DB334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53D94B8-0A0A-4130-B1EF-DD753B6A6A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6752D5-83D8-4F0A-B609-D76A4546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C847ED-BAEF-4116-87D7-706CA3EF5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E998FCC-8AB6-48F3-91F7-18BB9C2AB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21EF438-FC61-4F7C-853D-F5CB301BEA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B39AD7C-683A-4E64-93B0-0A9FE40EE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D0BF66C-CF0E-4232-9450-ED82E6A3E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D5F234-10E4-472D-AD60-12FD47F43F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083D70F-4C36-41B3-A81B-71BFF05A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3DEC0D4-CDCD-4FD3-8C87-73435D3FA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E4F573E-3587-42B4-B14C-A59E1E4A6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5D4CB35-C7ED-4A24-B9C3-DA75E6ADA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7BC1F8-B8C0-4743-BA86-1FE4A0C47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48013D1-0D83-4A59-A0D9-8A03B2294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1BF5A83-6A49-463D-965F-E92587BC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57D60F9-7EE6-4C57-970A-7058AE044C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4B4F7A0-558F-4B6F-A464-4F1DB81FD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E26BE7E-3798-4420-8361-A07F4D3EE0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092219-490D-43EC-A34E-31ED8F4D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32B57C0-9D91-4FE5-9C64-1F55630F1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FBF327-B2F7-4743-9D7C-EB27E51AB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8F00EEC-44EA-47E4-816E-23433120A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98E3CBE-A391-40DD-AD64-068EF0686B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C9F0D5F-8215-4A60-AE3F-F9035A641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468E7FB-DF9A-4540-802F-82A2ACA4D0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4205EDB-B920-402A-A9A5-079DC5A0D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171A991-A045-4556-BC76-FAB511372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E5201B0-F978-4EC1-9513-A1EFA8EEC0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0500B71-E644-4B48-B5AD-83FBA6C76D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8097C0F-8619-4529-AABF-09E4636FD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F1DDC6-8C91-499E-92CB-6A69147D7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D5CEA08-CD2F-40D8-BCE1-4402F0648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BFEA19-B300-4102-BEBA-80E082123D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D692E493-2A6A-4F38-8B3B-AAF1E0351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5470B31-34E4-4225-98AB-41FD8235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8276D5A-E0A7-4016-AE2F-1D9FD2B8A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729A565-3D66-4CE9-A3BB-E236B4CA1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043EFD-49D8-4DA1-9206-CD687A4E4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D55A111-29E1-4CE5-BFB1-9BE958D11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2376648-367F-46EF-B56F-25851760B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FA9B2F-A077-4F76-914F-EDD196D5F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D91FB0B-7A13-435B-B313-D3D94905C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36F68C9-66DB-4DC4-BB51-1776C59CE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B424079-5700-4DD9-B1F1-B618E2E1A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14B8551-0ECC-41B9-9DA7-87895F8EF4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B9BBDA0-1214-49B6-BCBB-48DD5A8D01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4B3DF35-D5EA-4463-91DD-B00F4B6C2C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964ADC4-56E6-4A6D-8CD1-7BC497F633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48E9B3-5C34-4834-9C24-FD10B7C8D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AB37013-99B3-46CE-A000-F8D4F373B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433A9A3-C7B6-4774-9F13-B49E11AE03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29E6307-FB59-4586-91AB-C77402B24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0D5481A-8329-486F-A43A-274F506D5B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2E4AB50-1145-4311-9B2F-DE8E6FB2A7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3943D62-A5F2-4D55-B531-71335DB42D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2C3225-39CC-4956-B770-2CB0F3579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3B11A77-EE26-4E1C-BE57-BDCA0C6DF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16289A2-E5F2-4C77-A9A1-C4E1AFFB1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A8B1911-39D4-4A72-846A-48AA4DB685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B6607CC-2EC4-4CE9-9442-DA51C8361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F61C80E-7FA2-4F1A-BC16-D9058DC07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568083A-F5DB-4305-9345-6FDAA4720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3CCF72E-26B7-46D8-B1DC-9166325CC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6615DA2-8EF9-414F-8B9E-8DFA19D7D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CD2691A-9A74-4B4E-AAD6-5EA75D90F6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F8D675E-2082-41CA-8CAD-6A294652B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DFBDF60-721B-4585-90F5-78B158D8A2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DF8BAB-5E95-46D6-B2FF-5BCBC4B8CE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7FD86CA-F8CB-4561-B34E-6F5253755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B8A15A0-F326-4DA8-8784-85F84DFEE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588AA7-5B65-4304-BB77-E2BBFFE387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B2A6CB9-5FA7-4024-9275-2BFF7871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07D3AFB-08C5-4864-B551-824B96505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DFDD2D1-5C04-4E46-957D-431BDCD2D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F816D1C-DDE2-4BD0-B9AF-696E22BC41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C2B840-63C8-44F9-A32E-07C5F886A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35807F9-08F8-4D73-BEB2-8B53505A9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2557C-C174-49D3-8D6A-DC4ABFCDB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F828BB1-274D-4E1A-A4FC-140B414D2F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057ED42-A5FA-4541-BB9F-C0768517E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1E2922C-8DEB-46E8-AF6A-7454D564F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1F6F383-FDF2-40B7-BFCE-D3B66F23E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9E98397-5572-42A7-9749-9F0C655C6F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1FD2C-DA03-41E4-B8CA-772BF6057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05948C2-3F6A-40C4-9B88-61098AA7E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AC701A6-5654-419A-8EDC-4D930B1FB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FAF1E74-630C-4C2B-B31D-97B37F8CB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F85072-A47F-441A-9DBD-DA7228282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669C919-2DB2-499C-BEAA-273746AB07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C06559-1243-448F-AF50-3645D4BC82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4250DDC-AF88-4184-AEB7-9FBF0A2F9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3832DF4-9FA7-4DC1-B76C-5C2136DAF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54BD67C-8AC5-4148-A4BB-68D15A77E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EB5B1812-C45A-40FC-BC34-B029CB7AC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9674208-7325-4643-A02D-611CDD9E18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96C5DC5-7701-4858-9EE5-73C2BA07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14001D-3438-4CEE-B14B-FDC4F0081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D82EA6F-39E8-44BF-A6A0-183A41187E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BDDC880-F8B3-4470-A310-15FF05712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DAE4AE-422D-4C22-ACCD-E92B9C11F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23AC1FE-BB96-4569-9E4A-5B4621A316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19D534D-8D29-49F5-9D72-D38E885CD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5BCCFD5-D2CA-445C-A412-00475362E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AA36311-164F-4800-860C-79ECE279B0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75E354C-521F-4389-96E2-9BBA6FA85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20414A9-BB56-46F5-B136-B81B4ED11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CEA635A-AC93-4F56-89C3-F906B107C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655395-AC52-4339-A66F-2845EEAB3E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286A2DD-2697-43D9-8965-F768769825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DD19B8F-C6F4-437B-BF47-690BE2C11B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55485C-A51D-450F-996D-F3D0FC83B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B602A6B-2221-451D-9B20-5FBFA3D920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451FEBE-6B88-443B-9F23-B4DA3BA60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87B65FE-F17B-4A63-B82E-3416BE9D2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69E2FD9-C312-483D-BFB3-3A37001E9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0F29709-9CEF-4C86-8A4A-81CD282CCF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8CECFD8-A71A-4547-AA9C-94CACF90D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28B9933-E254-447C-B643-08DF02D101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4740BB7-EB47-4EA5-9ABF-D09E7CDBC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C70262C-2278-4068-B36A-B6D1805FB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DE25993-8493-4372-B489-AD52BF51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4F523BC-91D4-4A6C-809E-1F10449CE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A98D65A-5DD7-4CF3-804F-73AED0B93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3684A8D-DB26-486A-AF2F-F9368F16A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7037174-BB21-424D-B645-6592980E6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80FC2DA-EC52-41C1-AF5C-EC318D446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D5CEC3-0FD2-4901-8D4C-B5D42776FD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C13352-B8F4-4211-AF95-A3265A00E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6313C69-D5C4-41C4-AF28-AC9C6679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D822E3E-4953-47E1-A6A8-49BA19272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24CE99A-553C-49B2-91C3-81EA43075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F60F9BB-21AA-457D-9491-9E0779C10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4BD37C-7568-49CD-86DC-54C5FAAE81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92C2CEC-B767-46DF-8495-C6ECC0590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0F69B030-065E-4891-8529-60A4ABD6F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A901D56E-8DC5-46D1-83E5-112ACC902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DDF7A9D-0D98-4D9B-B470-38989E8B5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D4BC6A6-94ED-4566-B235-385857934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3ADF228-6D27-44D3-8155-A8B1A8FDC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F7F416A2-D69D-405E-8625-073AE73E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F1B1886-819F-46A1-98D9-A0DA2CA4F0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347453F-3D89-49A7-BA3E-202C020ED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C5490C10-E335-4FD3-A9F1-9117D7477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1F76698-491D-48B8-84F6-95E88C51C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282659E-B973-438E-B421-F00FEC654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8125B1D-9EAD-443D-ADC0-907FA8B02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F80667-0474-4AE1-9082-7BE70FE85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BA10174-28DE-4B3B-ADF2-91A57ABCCF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901B8D-1EA0-4199-9C48-9B39C7641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72D9931-CEB6-4492-9FF9-FAB8B0A22D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5B176B0-75EC-44EA-AEE5-6D0AAC17C1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2AF24C7-1077-44F8-9FC8-706170B5E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14BF3B-814B-4A58-BC08-671047876C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7C4B8C4-A67B-4A46-9C02-2CE391F91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64F617D-EB89-4CFD-A35F-6B643E51B7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A6D152A-6F90-43B8-ADDE-DBF77A6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9A9AB15D-47F2-49DC-83BB-F00AB2425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AE4B7A-B99A-4681-9A95-5EBCB603C4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57E25E6-3B0B-46D1-BDCE-147DE07937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0931CC9-2FAB-4D8F-BA30-2BE3279FA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355CB9A-1FF7-45D9-9C16-18592199C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72E627-F984-48D2-93B2-EE7E69A0FD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3777C0BD-6094-432E-B9AF-A1BAF1BC3A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9DA3B54-9764-4AF8-9A2E-B62261CA13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F43CA7A-6460-4815-A119-2AF29D51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035F43D-377A-427E-A3A5-1F3425384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E11311-1BAD-4270-983F-380E050B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913EECD0-5D9F-488E-BEDB-35D036E6AA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ECF3DD8-8CED-40B6-9F7F-B5CE2D2710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991B00-61C5-4529-839B-3C5879A2F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C3C015-4EC8-4A49-BF28-A992F2B2F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151C263-62D9-4687-B805-2A95BE236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2EA71B9-4634-440D-AE7A-E5A650620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3960914-A5AB-45EE-A949-41B057C36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72C4459-1D86-4CED-9AA6-DD1DBD4354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1568B19-7FE5-465D-B585-1AA5640239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8728C01-CF50-4F7A-AC7A-1916B258CD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4CB21A5-567E-46BC-BEAB-7BA9FF6611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1A4BDE3-D35E-4189-8921-DF07E01584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B8CA06-15B8-4316-B1CE-2617D206E3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9A7CC35-1259-466B-9174-6FEEA3C050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EDFEAE2-A296-4ED0-897E-69C49F633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8132BC5-EE75-43F0-A610-517C303FF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A56A113-0A75-495A-B3E3-3F21A46EC2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B231607-05E4-48E3-8A54-D93D1C2DE7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8CE0944-36B0-4765-A7DB-9A8798D35F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D08E9F1-C655-434B-8065-37226947A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3AD07DD-FD4E-4FE5-97C2-B444440532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F0F2FE9-D8FC-443C-9FB9-4D40AE67F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20E36B-AEA3-482C-8D1D-F8CFD0D55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CA5CF3B-49D3-4997-891C-4C91AABF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8CF75F5-A6E7-4BA2-B8EA-EACCEE31E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7560F6F-7C77-4E66-AD12-FB63D799D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A4278F0-36AF-40A5-9E1C-75A1704E9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F28C70-56FB-4A44-AE3F-EF6736E332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24C8200-2E35-4609-9207-95F6403C84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03B943F-819D-44ED-B7D2-1B4CDC47B3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E2294C23-D29D-4AD7-82CD-31F30F897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9F9C2D3-F7FF-48FE-A960-506358865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921ACDF-2784-4CA1-B171-A4D07CE01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B6B78C-01C2-4A4D-9A2F-A45F935B6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D7C1FFB-99B4-4938-8322-84D2916BD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9F07D18-3C39-485F-B82F-84AEC6DE8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3E4ADBD-3B66-4F7D-B47C-1164D02A5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07EE01B-BBA6-4894-834D-8156802A3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A391CD0-3603-4D9C-85A0-992E09EC1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D9B70A9-8450-465A-A629-F861121791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9911320-96C3-4DE1-B722-1EE542CCF5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5B70169-B9E4-4B76-A54B-DA2451437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DE152DF-06C7-4387-99F0-5BE7094D1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79F6706-4BC9-4182-9D6A-6135B4C2E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8E3FA4C-C73B-40D9-A8FB-FBFF63AEA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79C4EB1-7412-47D8-B4A8-B3A4D242E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2B64951-31D6-4192-B9E7-56A54CEA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A390F6D0-E412-4D4F-9132-D60BA4852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A29A979-9A9D-41E0-8D4B-8139417BE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1EB8747-65D3-410B-90A8-B9BA9E9F4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9F4DD5F-785C-4820-8120-5C74D1B09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772D215-90ED-41D9-9ECB-C0152FD07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378E8CC-A52B-4ACA-9404-E24EA9FC3C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0045BE-7C14-4799-B9AA-E4FDF9CBA0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82072DC-1444-4C75-8B31-F72B678422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4D7785-2866-4B2A-936A-037E84164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476EAA-A78B-4175-BDDC-A279C0899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B272A9-F11D-4AF9-82E3-1AB4E7C3D9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A55F47C-8DE2-45BA-8FB4-8D0245468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D05E2B2-05D9-42B7-8ADF-C5927D54C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1B862F1-6899-4D07-B677-0E0148AFF6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FFF394E-AD03-426B-A72F-10AD862D9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E4AA224-3D64-43D8-868E-946F5A502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4911404-C34F-4EBA-B6CA-C2031E770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62BBE9F-BDA5-4C67-9800-67264D2CD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CF4D80B-6066-40D9-B9D5-FB9EC701C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56C3604-3CB3-4244-AB6C-D18C93E93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CE5A7FA-36FD-482E-8344-12EC27F21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49644A6-7FE0-4793-97E9-9F5CB6D125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727D962-7043-46F1-A837-45076190AB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688FFCA-3429-4399-9964-F0A42571A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CB986E9-FF5D-4A7B-9839-CF910B88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77A37E6-E0E8-4A18-97EC-4F1D7CA7B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36DFC9D-CD71-4760-BB6C-1CE0EA81D1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E90CB53-0354-4F57-BCC4-D2F036EF4B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00FCCD4-EECA-4F5C-9DBF-933A31455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B383E8F-D415-4EB4-ACF3-2F99E150A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248694A-CF0B-4663-BE19-0C87FEF0AD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DB7A121-2F53-4CEF-8889-CF215A4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10F3537-50B2-4D44-AB1A-E856E7B365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E877990-1736-495C-9D45-4E35BE12C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C68F8EB-3721-4E41-A92D-89D3081C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5E6877-F659-4DDA-B57C-1DF7A6709F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BCDF7F-8648-4C9C-89FD-486AAB80E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042B9B1-FD01-4886-B5CD-4C7EA7EE8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4C7CAC6-505F-43A2-BBE5-B872C1A6C7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B73D75-80C6-4372-A120-21DC737E2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D34B5D2-4DA9-4D43-9398-E9866182C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C76F69E-5162-4A57-A3CA-1C0A3F729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53E7A7D-DDD3-474D-93E2-30E88D7A9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2E06033-3242-499F-AF2F-2F7ADE403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24B0E0A-267A-4194-957A-672DD8273F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F2B8ED7-64DA-4516-9825-0CD4C072B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7877735-FAC2-4285-B41F-3ED42CE290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CE1828F-53BD-457E-BF5C-35AF54E66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3C1DE5-42D2-4A70-8C30-EAE522A72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C55588C-42F5-45DE-A8A7-55CB3BEC3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0A1C29C-D2D7-4802-AACC-17D0328A06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9E55C3E-662D-44C7-95AE-8F7F36EA9B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19451C-DFFE-4816-852B-3D8985F7D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39978D9-E699-4984-857C-D4829E8259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C297014-379E-459B-B192-041326DA5B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1A67268-C58E-4399-BAC4-97FF6274F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D5AB53D-64E0-4E3D-AB89-AE3B30593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94355CF-B1EC-4D75-92B2-DE5E185F0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883ADBE-9B94-420A-AD04-9B6473232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97A9E98-61E8-466A-B3D6-871999C1C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4FA49BF-1AD4-40FA-B9B9-333471457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A3C3231-35AC-4E76-AEBE-1B88F234E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9F87759-3213-4809-B605-348651AFE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B1646C4-9A7F-49D1-BEFD-AFFDA269C6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2095A1-ED23-4ECA-8C3D-75B06B5210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85CFDD-1129-4061-9C8B-85E52267B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4EBC87D-5F61-42A9-96A2-E31A446F9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DB636BD-C397-4518-B8FE-9AC778D2E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EB71CC0-C89F-406C-AE42-E55922BEA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2DC73AE-5710-42B3-9CE6-97BB4E35C3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4F26251-AF3D-46BC-B115-7490F6E8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C3C95A-B8BC-40D5-8707-A480012EE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EF9A38-1F42-43FC-AF1D-1E940D41C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C7BA131-8AA7-4EFC-AE3A-C7502D9BF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50704E6-15CD-4867-A377-9BBF8AA431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C44BA8B-F69F-4877-89E0-432B81EA2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BBDDE6E-0085-4199-91D9-0D15D53C84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2CAC75-965B-432E-8335-A3B2ECDAC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11F11BC-056A-499A-BEA1-3FDCC671C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D60306-EB2D-49D4-BD55-A141B524D3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E988B257-2D3C-48EB-820A-FF3AD2529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30E9D48-F54B-40CC-A041-013A9706F7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7116E49-0904-46FF-AC4F-7EEACE3823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44462E-8329-4198-A715-D2B89D13B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710E0EF3-0D57-437B-8BF9-DEAD240329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81D31CB-A08B-4E4D-92E8-24EFD2B6A7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80B2A6D-439C-4CC6-88F7-48DDE70378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B04B38-313F-4490-917E-41E97E97E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11A417C-D55F-47EA-A909-A99A3EB766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2CC6359-7DC8-4F60-AB2C-09018509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BF61CB9-BAEC-42F9-AA98-BD4535F8E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601BFEE-F301-437C-A317-9251E4323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3E3723-32BF-4860-8F3A-F03BAC4D9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32F08E3-A8E1-489F-BB25-87CA3EBB79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8D36C5C-1BF9-4B32-91E2-1C4192B5B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199ACF5-3C09-45C5-88BC-B2CB0B6A0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DF9F7F2-742A-43D4-8FE9-0E116AFA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A5DA67F-0831-40FE-94EE-5D25E339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B6F17EB-8290-44AD-ACE8-7FDCEC18CC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B7A40A-63CB-4D5F-AD96-57E0E5B4AA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0968F93-662B-44DB-8139-A03A0F617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F06985F-B8DF-4E3B-863C-C6E592DAF4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24BEC60-E85C-46D1-B1DC-F8B3B9EAFF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B0059CB-FC87-407F-A94C-4EA2F91793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E4FCF9E-ABC2-454F-8CD1-58187174C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BBE29FE-9BCE-4B2E-ACE5-3E46C6C75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A6D091D-9EE6-4BC3-9F70-C276E0B64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37E3792-8E8D-42AF-B26E-4AE461A32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263B7B0-80AE-4F83-A1B5-97B4A19A6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B06EA9D-64F1-4B78-A53A-512A74109D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35F1CDE-9B2F-4043-8403-9FC0597C7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A66EFAE-F49A-4B8B-A9F0-7AD381F38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58E4AE7-ABAF-4219-8B10-89A22404F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BAD5AE-D1EF-4792-9C54-1FF326C31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23D323E-BEDB-4CE1-AD7F-294F9A73E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655FFF8-0D7B-47DB-88E8-C26BDFDBE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7E59520-0171-46CD-B4CF-80E58E288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A5D95AA-5FF6-4B20-92E4-4BBBA4D26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287622A-F0AC-4CA2-B039-D17E81E576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485641-9552-426C-B7EC-E79D2A6FF4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5F85F16-EB21-48CF-9CF0-FA8A06FDD0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DE9458A-DBF5-41DB-BF3D-BB11C58F4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40E9D3-7CD1-4C9E-8148-2DE2F23F63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05F7D85-0AAE-4DD4-9D7C-7644ED975B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F742BE0-26D0-46C7-922A-A567C9AEA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8EF37AD-523C-44ED-AACB-40F453691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4339516-D566-4FB4-8A06-98BDE4AE5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902C3B3-3E4C-45EF-9BB4-EA7EAC5EE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E6250C-023C-48BD-AAC0-E2BC0519A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F44ECBC-7180-4255-AB57-35E02A6ECA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1DC046A-A790-4F92-9DEE-CC7E8ACE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825964-DCCA-4823-8D59-8AEA3A2009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2820508-7C47-400C-9CF7-A647681DF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9369FC4-388A-4C61-979E-7A79DAB4D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DE44C0-6AEA-4634-8751-6D5C3FB03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1F0F710-055A-4496-89AA-671CEF3C09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0BA7F9D-EADC-4F92-9603-1C67B5E80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92E112-0483-4C80-AAD3-16DEEF3CF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C50F74F-42CC-4927-B4A5-631BD3EC0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FF8FA41-C790-4175-88BB-F837EF421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91DC24-88E3-40F2-A739-F4ADCEF8A0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72A09A8-DA8B-4284-BCA1-C19FBC949E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9BD6D22-B787-42CB-850D-EA8CA1F807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22A3272-35BF-41CF-B54E-1B41EEFA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5038DA3-56FD-4685-83F6-2CBB3C59C8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6C71887-EC85-4E8A-8650-890BEF7C9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C8E0A96-37D6-4D13-8435-260B6EE886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FE5244-7666-47F5-90E1-AF33164996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77F80E2-1837-4A8B-B776-45C771A0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1A38F76-EAC8-4604-B5D6-CA20074AB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13F3737-6776-4B14-81B9-62109ADED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1B3B3E0-474D-4F11-B318-CB528C2BC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6E9B0D4-6FC5-415C-9EC0-3064F9FDB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F2065A3-113E-41EE-B56B-6F4F9AB4DA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1733016-6853-49A4-88D5-6E73D2F5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954B39-425C-4B39-8C8E-9FB3B2313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140A69D-2DBA-44C6-93A0-7922E56E9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87AB11C-77DD-40D8-9359-F76133B87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5F4292E-E894-46D9-8625-2ACD9CD09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E3B9668-9A73-42D0-A1E1-EF864A007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0A4407A-2AFB-49D3-BF22-094E161D5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3EBFC53-4684-4F8B-BC5D-501D65384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0AEF38B-4447-47A7-BC6D-D12AC2EC4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7E1B3-C798-4FA0-AEC4-F5F83B208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A000C8-18AA-4FCC-ABF0-52D901901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7CC1C8BE-CD87-48F4-A184-75E5F19ED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33357D7-003E-4A51-B254-549F978D9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438E3103-2442-4157-93A4-3739E0258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BA082E9-5537-4F1C-8138-9E01BF8DE2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E3E42A2-AEC8-4BE3-A430-99FA3F3BD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D6ABCE9-27B0-443C-AA78-6F9702E3D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B995758A-DD4E-47B8-9776-2B3201DBC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002BDE7-C162-48DC-8675-7B5A4CCC3E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0D499F2-3F7A-457C-BB58-9B76E2204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8351891-BD87-468C-8E4D-323CE98D30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FEF1319-684D-479B-BFD5-02486D264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E2B92FC-09DF-4B14-A5FF-543349A3C4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EEDAABB-B8A4-4B32-9265-CA953C299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C06B956-4BE1-4A6C-BAB8-B6862D4E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3E0DBB0-DE71-4E31-AE5E-33FDE4C707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56FB8B9-7F3F-43B1-97A4-ED0269CF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A73154F-ACCA-4A36-A8A2-2694C0738C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C391FC8-1BFF-4584-BBCA-20E58909B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4A87239-C29A-4757-B548-3BD99B68A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A193AF8-8809-4EE6-9478-CBC99BCB0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0201A65-3B05-4690-B502-0FD16AAB2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D452A2D-3638-4398-A2C8-9C9CA0EC6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6A0619-1108-4835-8D33-929032E85A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73F2766-3571-405E-B299-473B9816A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9264A19-8220-4600-93A7-961F3DE248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111DDF3-9303-4119-9520-0B7A034644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44D518C-F5F5-4632-B5AE-D446137C58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CB353330-4093-4194-9627-3842DA015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305D672-8E19-4AE0-9698-46B0342E59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8760A00-0C36-44C9-AE4E-3967BF0FC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1369F07-492D-40C4-99D2-EF10C167A8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B96DB77-EC01-4559-B591-C468D5CF0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F3A673C-87D9-4070-B994-F24147BDD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EBCF719-0771-45BC-AFF0-AF14810A1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A9A59770-7192-4F21-BAD6-D233FFEE0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A46ED7F-1A7B-45BD-BC53-26A33314F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A848C9D-0C1C-407A-8266-156685960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7A30BC7-F28F-431D-BDDD-C6D0B3B02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081D58E-13A1-443D-8B64-B6FB7E63E7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8323D9C-DB06-4AC6-B456-A310DDF8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4E288FF-4C9C-4933-B89D-11FD4217B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BF281C-7CDF-4393-ADAD-7D56B217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412D9C4-6B4B-47ED-9D7E-48974E307A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3F46069-B19E-498C-AE98-FFB60A064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EA5A367-6365-4A01-B8EE-464FEA478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3A4607F-D8B6-4D10-978A-915AA56BE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8D4805E-9D77-41DC-92AD-3131369C0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D00A534-28E6-4098-8DE8-E91CCDC522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94C6271-25CA-4271-9A5A-3DB0ABD44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CDC93DA-9A8D-43E9-849C-AFD5E8180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C7163BF-D020-4712-9E0B-DB471CD46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1745878-FF8E-4EDC-840A-09BC09E1BD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E07F8DE-26A9-44FE-859F-D63789CD5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2E806D-F245-464C-89DA-2285FBEC8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4AA21EC-382D-402C-90AF-EB17F1CA6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F745AB7-9541-4339-A1C2-C5AC55180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0B358-6336-4988-B6C8-ED777DD88D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19C284C-E31C-40B5-B116-A4A3B3D8F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CE7E927-B201-40AC-AA3A-CDF5772BE8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ADF2A4-F3E8-4FC2-A4A2-8D9CA3BE07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24D159-4FC0-42E6-BBD0-2E82CB6016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882233B-17DE-4ACB-935E-5F9974F3DC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15E818E-9A52-41BA-954B-0441475645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085387-9574-46BB-BA9B-C847333BF0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DB74CD-A350-4141-BB94-8D5D2AA6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C8309E2A-A641-4026-8367-B86C9B6DC2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78351C3D-316A-4AB4-97F3-1C01F336D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C5338A-BC05-4A08-B2E4-2BB8B36A7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ECE62855-EA35-4F1C-921A-74A439C471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F393D3E-285B-4D2A-B538-8868D5B087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EAA5FD44-47C2-41E4-AE89-9D1BBC647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B02A86B-3003-4296-82F5-3FA9F47202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1C919EB-0FD0-4FD1-AC85-9C5C04C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A7BF2C7-62A8-472F-BD0B-9EBF26A8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6BBE836-82BA-4A60-BFFB-EBD088206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D589990-B47A-4883-8F72-1034D8AE7B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3C7A802-E752-43F1-8525-5F8296423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40473620-8A35-4C7C-97B6-6ED7D6023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E4EC22-2034-4B85-89FC-CE75A761F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EBA5FDD-EA70-4253-B128-D958F6A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836DAD-6226-4D4E-BAAB-B3441A892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31E69A6-533D-4CF8-B2EA-04757EC14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CF92238-396F-4C5B-80BC-E5AEE1450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590DD1-1A27-462F-8670-0C2AE3348B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6957A9A-D314-4FDA-A494-6B95D52530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693A2E6-9CA3-4E2F-91F3-ED4177E4D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1C87560-6ECD-4FC4-8A7E-EBB1A182A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901DB358-7AAD-44F0-AD50-D2016FB3D4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494C8A2-413F-46EB-B5B9-B571E4EDB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300DDA-3CA3-4338-9269-244C88F84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CD17634-E97D-4671-A2BF-87DCA2BE0A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5A3B77F-B609-4189-A4BD-C92AE86DB5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05B07E1-2A68-481E-AB78-4F6AF980B3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2E721F-970D-4409-91A6-2B1AD28C0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A0492F4-06C4-4739-907E-8DA8819DE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0708AA8-43FD-4A89-9217-F6279881C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780BE1E-958C-487C-A2CF-DDDFA2360D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A5B3D63-18D7-4DEB-B9C2-BCEDCD85E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029866-9DF4-4C11-8439-474FBF3A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B7AD99A-F605-42FE-A762-1CFD2E62A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C5DCEA9-6181-495E-B00C-4CC4431C22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584EEB3-47DA-4DBF-8D28-3450B1B98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B69D717-617C-4DF5-A828-185223C0A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EB6D48E-8C63-4A3F-B571-5B0991FF23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B50B42F-57B7-4AFC-A508-B260576D2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081CD2F-1E74-4752-B32F-EB63EEA6D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31E238-C04A-492B-A71E-2EAD71013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A887CC4-6C6B-41FD-A81F-052A5019AF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3C2426D-B80E-4EAA-B7F1-A1BB85092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3BE45-F29B-4167-B4D1-35C7EF507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5F7942-A313-421A-B6BB-3ECBF270BF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0857A5B-A9CC-4C15-BBB7-DA7850F8B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01EBE33-84A6-4848-BD8B-7BCB8DABD2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99D04F8-85F5-4D33-ACAA-A3E7CECBD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5146237-5315-4354-B7D5-159CCBF2AE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100971-0AA0-45C3-84B8-4F71ED3B0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20E5F7-C1B2-4BA5-9FB7-D405AFBCF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C8B7C4F-CAFB-4E8C-8393-8D2D45E8A1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6D02FCC-2628-40AC-9081-90E0C9A17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B542810-F0B9-4119-A337-57E34D0EC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12FB8AD-9529-4DAC-A0C4-6E1B6A463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624B58-0C12-450B-8CBC-A286C0E2B0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AA063D4-0BDD-4AD5-A80D-645ED3291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E837F4-1241-4CA0-9C39-FF594BA54E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5DDD1B8-9A8E-46E1-9794-D339BA17A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4444DB-64F6-48A9-AE8B-BD04448A8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BD66310-B205-4442-8FFC-5B9E4EB9B5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37F811-1A18-499D-AD6B-BC08477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AA76009-3008-4427-87CE-60B210640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23E39A5-672F-4DB3-8E28-3DFC241B4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62BEDD3-907F-47A4-A3F7-518ECB4677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C0C412F-9FCD-4F03-81A1-0FBF7552B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B321EC1-9A07-4FB0-90E3-F76120987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48B7BC8-178E-4184-8A9D-2DEB31AB4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F55FCF2-189E-4BC9-B5E0-893230767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B3BF21E-593A-4248-9167-F4119B9775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CA65CF1-D2D4-47C6-BEED-F9C70EB4FC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60EAE44-3224-4476-AFD1-9A3EFFDAC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C74AB28-3E4B-4CBD-9A32-FECC3A79A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8EBBF60-C4C0-4283-BEEB-F5A1054528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FF1E2F6-73A6-4C51-9034-595B80D5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C4C4D21-C0E8-456A-9092-27D212DBEC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A32CE7C-5D02-43F2-A251-B6067EEE2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02E8AD-5289-4380-84B7-ADC2E0054A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504AE3-60DA-400B-96F0-1B7700701C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0F1C7D-57B8-4D8A-BC51-2E2DC10015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74867C-AC28-4549-9C32-8C998CF38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FFACA40-0518-4B2B-8D52-550BC6524A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66FC136-FB01-4E9C-91CF-A87267D671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5F4A5BD-ABEF-40E0-87D7-3AFBC09C4B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1F765EF-3206-4640-8879-CA7D0CFE2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3B725FA-01CA-4827-8E3A-F1C35890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690749-6EFA-4088-8AD8-F09297045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72EB70E-DEF5-4404-8B6D-10EBB045A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477FB27-9BA6-41E2-9EEF-5055FDADEB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EF56A49-457D-4BD3-B7CD-63294F79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53B73FB-BD65-4C7B-A391-342D06827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5202086-C89A-4054-913C-8FAACC2C06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07FF62-A0ED-44EB-AA36-3C6146987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46D2A75-B55D-4177-B06C-616E10CEE5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6E721B9-810F-4537-91ED-E2C295CBB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B979376B-DC6A-487B-BA8C-F4D73B1936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F9F278C-08CB-418F-A05E-90865EC28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9A2A473-FB79-4FE8-AED4-B6F92AB078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91200D-4467-41B6-90D5-F0A59B3518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7C86BEC-5B24-42A2-8A5E-FE61384ADB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584DD7C-9FFC-4270-B12A-74BF94C20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F4DF11F-6310-4CC6-B979-82EEDC1B1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CF32784-1B7C-4073-B04C-FA65AFB8E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3EDB6B0-AEBD-4685-B51C-DE7C494053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3DBEE8B-DE76-45C2-B540-E1A3C2F2FF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572735C-DB90-4219-A9D8-E92F50F3F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5046C55-9E14-44D2-968C-EE14645DB0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FAD3B6D-2C71-4D96-98E6-B54AAD80F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995F9BB-112F-4FD6-8C7A-F8530B31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5E053BB-32B1-4BE0-AD97-DC9CF1BE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AC76CB8-CBE5-401A-BAA6-77100251A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3AE6365-D70E-4DE0-9C3E-7F4B951B4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7DBC9AA-15CC-4DE3-A5A2-537EB4B687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C22DB08-2A74-40E1-AD98-145FD7380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B406F2F-CD8D-487D-AB08-DEE3B2D3BC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A057657-8F61-4ED4-A032-2A2F8F24A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8AFE201-AA23-4B8D-864A-E9B43D732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9967BD7-0874-458D-B33A-DC77FDBCE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A0E876D-FFC6-4B90-8A32-1B3B61B4ED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241CB46-E038-40E6-BB47-117C466D9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0F92EAA-6C45-45C1-8A58-0F2723862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D8CE4D6-66C1-412F-ACEA-5B31A83F8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A010E1F-EE60-4F9B-B3B8-930EEC351B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FDB9502-C4BA-44C9-86C4-08AC2ED2B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960299-C056-4F0E-B674-A1CE9C9D1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A0D2E51-924D-4FEE-8C7F-C225F1124A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5699E26-719A-4B40-A7AD-0DEA762467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49CF6BCA-4F94-4726-98F8-872B306230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CAAC6D0-9ED4-4970-A394-158A889C14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A398B816-3A85-4AC9-9FBB-546199E94B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8FA4D2-2054-4A15-A0ED-98262DF0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7DBEA3E-C03A-4733-931F-A2DFB2553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41AEDBA-6B34-4A18-A526-214394A40A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C3AD31C-72E7-43B3-B4EF-9560E3C44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28045349-8ACB-41C3-9933-6ABBAD19A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43144E8-8ED4-4AB7-9843-B4F18E7E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C09B9F5-7AB4-4013-9614-07F397FA8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BEC3910C-1926-4BEA-A0BF-466807E0AD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C505024-E694-4CEC-9FBC-246E100E6A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51BB503-DAAF-4D1C-94E3-F99874B81B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0BD7012-244A-4FFA-BE7B-F7EA673F7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2F0DF08-E491-42F7-B146-4BBF0A8275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BE89253-5A2C-4817-9F0E-E7D73319B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B9078F2-DCF1-4EF9-B222-625FD69993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E4053AD-6F03-4557-83D7-2E945ADDCA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6972C02-B0D0-4FF8-ADE3-D296E3292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E29574A-5DA9-4932-B7A5-1F22244B0A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C1FA5A9-7599-4CC0-A72B-0060252D6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56F1FE1-CE1D-4791-809A-6C4D818B0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9E0006C-97B5-4536-BCAB-CC4AECF79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9985E2E-2391-4A6C-A314-9D72BC638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A9FAB88-ADAC-4ED9-921B-5E4179479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EEC153A-4F5A-459B-8354-E5AFEE90AC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75957BA-5678-4B27-B8DD-948B94F96F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998EE46-E27C-4D39-817C-3920E3478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F9C623-DC8B-4BC4-8683-5668A7CDDA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FF5E057-FD1A-4202-85C3-210FFDAAD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E81EF89-F8EF-4B8E-A54E-1402CE2EF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8ED705C-48C1-4C45-A998-A1C32BEEA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23FC007-DBA1-4D1D-949D-A3B6CC77E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EE7248D-D14C-419B-9D30-E39190D21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890B6E8-5F81-49BF-80AE-3B6F4D76D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0F406C-9E65-48DE-9649-791587E7B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787ECB4-3A81-4D65-8F0F-0D6443728E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D13D8208-2919-4CFE-9CCF-C1D4FDCACE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C55BE6F7-46E8-4F0F-9C03-1EBD1D13A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D132E5B-5E79-4403-A7CD-BA29BC4AD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74396B0-14F9-471C-8FC4-B87557A90A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001C023-33D7-4B67-933E-2B94249CC8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6E6EE38-9A5E-482C-9094-34FDB2F2D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9CE-D24F-47ED-A98D-5785549BA6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F5AAD5F-3B67-4392-A485-887751F6C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BDF1C63-E64F-4B06-AFF0-3647C18ED1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A4FFAF3-DBF2-4701-8EA4-63DCD61CF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2E914F4-9E96-43FD-AD6B-C53E3512F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5700A9C-1EBC-4F23-BE05-63280E6EA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A41B96C-0536-4F74-9B05-3A43AE46E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E1F7A6C-3257-40B2-B8C0-B8CD45ACB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7E41D5C-10E0-4C95-998F-EB616BFD4E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96CDA05-4DBC-4024-AE32-819B7CF6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4028B84-BE46-4282-B6B9-11813357E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4EEF2C2-5750-4088-8C71-4A7E30865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A520383-F2F1-4E2D-9CC5-F131E167A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595E52D-32ED-43A9-8AAE-42F74C5BA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1B888C3-95F2-4AE2-949B-98FCFBC0E8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8D2E321E-672D-446C-8E19-CC5257339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ABD052C-D440-4929-8063-727DC37A10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1DA1B94-CEE9-4CA2-A437-5EB460831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4C89477-310F-4D2B-9FB6-BE37359CB4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0BDF329-1711-4315-BC33-5A97D602EF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50DFE77-5084-48A7-96D1-B2C0A775B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5563F90-8C98-4A1E-8D0A-C44D824EB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9EE7FA1A-6DFE-433A-98B4-C857084BC0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87241B4-9E1D-4A6E-968E-4964B7618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661E9DF-ACEA-4F88-8D7C-2CFEA579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5A260D4-7ECA-42F3-9102-733237CEB0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4ED9D93-33FC-45EA-909F-BAD6739FD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8882855-6873-4597-B531-449CFC0E4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1615E52-54E6-4141-848F-7287AE758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A60F44-32F2-497A-BAB6-253875389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50D1200A-C803-4228-8B3D-BA9E69BFF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34AE9D9-BA4F-497F-AF40-0E3F0F4B6E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DF70C27-42E6-456E-85AB-63806EEFD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D0251B1-A969-468E-97AF-CE49540EA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EAFB8FC-CE45-471D-9907-6224F15C0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D87364C-1440-42B4-A8AA-093948E3C3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E527FD-057C-405C-B908-F521BD6D4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5314553-C03D-416B-B4C4-DE280FF4A8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FF0F9FF-1DC0-452E-9081-20EC92A92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5F0065D-C80D-4246-8E10-8FC7A887D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DE63E84-7D83-4A13-86A0-F1D03FC93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870CE32-DF29-494A-9BD5-3E36F5B5D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FF8CA6-AE70-4542-ACB0-BD3FC106A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372A423-112E-49FB-B4A5-9D8EB1021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49F5255-147B-4E31-B723-C8926E602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E9DBF82-8F14-4420-ABA0-5BB422FBF2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872BD80-A81C-4203-9CD3-AB5ABA5BF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D5F880-452E-47A0-8EB4-A84740FAD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82C9E2D-33EF-47AA-B1D6-A301D9B79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59F1DD4-1F99-48BC-A75D-40C42BD14E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F8AA8C3-5636-408C-A643-3BA479AF74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43994EE-08FB-41F2-9758-89D1C1BC8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FBDFBC8-7A9F-4CD9-B4DC-4F911AD56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5E89DC2-35B3-464A-9630-93238767B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8DB3BEB-5233-4146-B86D-F83995185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FC60C4-D1D1-404A-95C0-905507D0E4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78EAE2-F05A-45AA-BF2A-05633B7F3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04CF3B6-7A4D-413E-9E7D-592415B94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2C10993-3125-4A61-9A9A-5A06FDF0EF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D3B61C-DEF1-4E02-A9E0-8AC1BF0F0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632E33C-6DF1-415C-9680-C26EA72C7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CECD30C-81BD-4BFE-9CBF-03071314D5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641857-4F30-45A5-A8EC-146636D0F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2D18D6D-7A35-4D40-B34D-891EF1ECE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1A2D7AA-DFCD-47CB-B41C-F2DAE73AA4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C5D4A-56E9-4ECE-82F8-288EACE9A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9A01D50-96D0-460F-B71B-7CBBEF6BC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8527437-EB9A-48D7-AAB2-ED0E55252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DFF244A-A1A5-40C1-BB6A-3A42C864F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1BF5CF-8E42-435A-902D-C92401CB9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B698E71-D7AB-4A94-9DFF-17C1E7B29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9F4B4ED-1B27-4974-A58A-9EFCDB898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1007EF-B4F4-4653-A803-C0F7FD253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660BE3B-9F44-4027-B612-742186212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11FDBA7-6E20-4DBB-AA3A-7C84E70F4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4B62187-700A-494B-82B3-270071507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072AD3A-FBBB-4C0A-967A-C438E6B84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6EB66AD-2F4F-408D-BD7E-CFFE8E7EB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BCE01AC-51B7-41EB-8A20-77B9836FE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D38DD41-F310-4460-8197-D5A53C434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3DAB9D8F-3AF2-48CC-8346-9B0D86A84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8BCA880-B877-4F0C-962D-1B46E883A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295CA23-0BA3-4176-B178-3106C4A22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4F86E24-FF65-4859-8D1C-5E2094417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0090389-5154-44A9-B7FA-B58214612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3E05365-0B15-422A-B41F-C7B998BBB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C4140CA-12CF-4388-8856-62C565538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C705AD-520E-47FB-AD06-B4F91417CA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CC1C990-891E-420E-899A-C1F7A63BAB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60E9D55-3AE9-487D-81ED-B009B3EEB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6C24E04-A57D-414C-BE31-17530607E6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2DB1F1-3EF0-40A1-889F-FC2628D7F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444D9FC-FF40-4DBA-8C02-86E0B6B1BD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12FD7BD-01E8-41D4-AF93-0E2173FFDB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86DDF64-BCD0-4576-9F7B-5324662B31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36EE642-14D6-4612-A551-376CA329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CF1A74D-E8AE-4320-ABC6-4F9C73EA7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4794E8C-6C7B-4C78-B769-DC207F5B3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4B796BF-4BA1-4C0F-B1F1-9C8D2BEFA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74EA471-388B-49F5-AD28-0D16A125D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3728C7B-71C8-47F8-9E8C-67D607E26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9A6EB9F-AFA4-43D8-8A65-CCE56A690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F2DC0A1-B495-4C4C-8BAB-CC456E1C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0A18CBA-1747-4724-AE38-7D0F731C1E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B0C43FF-B241-4DB3-8835-10E947AD6C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7969DCB-48E5-4628-969C-B3A6E5B09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C1EA78D-B57A-44A2-8720-35358F8B3E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ED368A2-2230-4604-9323-859B70F581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40F21A2-F56B-4DA9-B757-29BC7A3FF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1F9AF75-1FC8-48D7-9E80-0FC71DBEF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144D2FF-BE40-4DBC-B6E1-B0D433730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434FD32-9321-49FD-86C8-4119CCF8AB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48EB80-3EBE-48D6-8DED-4A6698097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21849F1-B511-4FFE-9AAD-22AF21BA9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AB941C8-D3B5-4D37-A252-917FF4628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35B7B7-9C33-4304-829C-1CBC001D58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2DA3A68-BF7D-4979-97B7-CB8C1DD65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552F7A7-8C1D-48CF-AE97-FCC3E80B3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F677A41-7EF4-44E1-9DDD-AB91BD2E17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172399C-D595-458F-BFFC-57281F5E6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1818CCF-A482-4BDC-A1F8-FFBD7AFD89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C070F-AAD4-40F8-AAB6-0B6E3AF5C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190EEFB-FB18-4EF5-969F-0784533C3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2D72F37-3C4F-483C-B957-AEF4DCA98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ECCE2D-848C-49FC-9686-7495794461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3D00181-7D65-4D6C-8404-3912F91D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26F470-8C8F-4CA5-896A-2D9D19F38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669D7DB-E3D2-47D2-A334-5BB68C89B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3968AEC-50DF-42DF-9C21-CEF596650E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C126A5A-E491-4B1A-908C-113A0EB5EB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D85526C-52B0-4862-9DC9-6FCB1E305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CED81E9-5742-4596-9D00-4C3DA24BB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1F1FFB9-37B4-428B-866F-456EC7F19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2BDFF79-1AD3-47FD-B61E-9EE365E8C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68F38E4-CF51-43B6-8F63-9B4CD1593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8F64A77-9445-41FB-9B28-518CED2D4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020ECB7-B64A-44EE-A71E-B04AAA998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573C071-A45C-4A9B-8472-5D1E7CD9D9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254924-F346-4B77-9135-56A4650630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5BC4583-5844-4807-8144-D2838775B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792EDF4-2400-4B29-ADB5-31518FEE2F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9257228-DD92-4D49-9543-B81B215A7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44DC88-201A-494E-A2D6-227C8ECDB4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5D677F1-0B3D-48CB-A97B-CECE07D9AF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F9729F2-A084-4AFA-A26A-F2B029D68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96988B4-FAFD-4EEA-96E7-CA2A100D8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F93E8E3-68E6-4C83-8167-3AF3B6AA2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6F81849-D711-4973-8B86-1E76AC4B25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F403F60-C115-4CB4-93A9-40B73360B0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7238EF8-86FC-4003-AD6C-B7A8615691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5E6C45-0B6C-41FA-9818-4B48E536E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96E13FB-E85E-4769-A366-523023EAD9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0CDAC07-FAA9-4D4E-9A23-F8662952D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BBB05D9-31EA-4474-9D36-9491971DF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D0A4088-E5FE-4D89-86FF-A572C54D9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09D8FF5-CE33-493B-BAC1-59FEF084A9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0730DEAC-822D-45AF-9953-5E04A8FE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AEF0EA0-E5A6-403A-A033-7B57BFF8BF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159A876-31ED-4A69-988A-347709CDC2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9E13BBE-13FC-4C99-BCF7-52E31130E3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F7E02BC-E0FE-40DB-8AE5-31C2DDEF5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50032AC-3611-44B9-91DC-748B5DB48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C9F6B62B-23F8-4167-B20D-EE4D4F400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5F48940-9E97-442D-9E46-E8C029B97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28EE2A0-120F-43AC-BE41-BF629EDCB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0BB581B-0BF1-4957-869A-61BCB554F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3C5276-0F12-45A9-8CD3-F97EE896CA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25836EE8-A44E-4F48-AEBA-5BD68F7D0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D9A9ACB-6F96-4319-A81E-12DD1B4AD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7E04A3F-FC2A-4E03-BD10-8639832759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5A01E1F-17D8-4F48-BFFF-D5B563279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DB8DB5B-26BF-4EB6-8094-B9C1AE38A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0F512B5-39D0-4E77-8E81-6052F7929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71AAB6E-2890-45DC-8273-F322D80B2F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AA5C36-07BF-4709-AEAD-95593492F0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E5931DC-0D2C-48E4-AF9B-1355B0A332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DB0F17F-483B-44AE-BC9A-A84C987F6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551636-70A8-4309-9E14-5D92E967F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9E1B01-C78A-4264-A068-18B33ED714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76C8863-A72B-410A-BADB-1E721DF70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06C18D1-0823-41FD-BCE2-0B42367CF0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4871253-7737-4095-9195-12E5AC146F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B3F545D-83B1-4768-B0E0-BBD8B5D9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1AD6E5D-5F23-4E9B-A608-7BB2F23A2B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E6DB53B-4EC3-4436-83CB-1DA438888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E4FE601-A15D-4C8F-8158-0E26869E9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B47DF8B-F327-4581-BB79-9042A78D66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76F8FB9-B7BE-4524-AF4B-FDA6D30EA0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48D0A39-0469-404A-B603-2AFEF8459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8FBF153-E0D3-467E-917C-7CFF033C3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10990D8-9E45-49BE-83D8-A3AB9D44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7D83BCE-7D29-4A17-A5A4-523AA078D4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6168D-025D-4A55-9A67-47B5155230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8818740A-5869-46EC-8F6B-F437BBFD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45D2A5D-982C-4754-A9B5-2281D1DD1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9094715-89D5-4431-8458-E372EA143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BE6A2D-154C-4EB8-8673-DC216AE1D6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A5F797A-E337-45A4-9143-2D0D64632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DB6F158-17B3-4D88-AE5C-1D028BE9A5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6C30202-6555-4991-A744-EC09414AF7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F5213DF-E6F0-41EA-B24F-6C0868A7C1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7122095-7FE0-4914-89DA-88FF580DBF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6112555-E038-4E88-9F42-44A690E10C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2E3787D-282F-4CBB-9167-177B13A23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4C30008-27DD-4925-8674-DA1630D2DF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810FAA4-D0A7-4914-91D7-517AAF9717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4563941-EE2D-440C-830E-5B714911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9673B5-FA41-435C-9AD9-C6CF38C5DF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B93BA-530C-4B94-B970-85268FFEC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B5ABDF8-A1D1-49E8-B492-F6BBFC6582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10CC2FA-C4B2-43B2-A260-86BD7A3A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AB900DF-6F9F-4865-B7B1-684005CCFB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0E671F8-B8C5-4EB5-9151-EF9494CBE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4F9D07-3B84-451F-AB6D-97DDCBD9BA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29BBD9-85B9-4ABD-9CC8-FD515C9366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FA3B30C-5327-40EB-A667-EE1335D32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9737AFC-D645-4D05-BF05-683C70DC3E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C5828A2-5D35-45C8-9BAE-37B32EE12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AC36F2A-2BFF-4018-BF9B-C074C3D2AD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0B3C4B5-995A-4045-806B-349B022D2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5F3B76D-1C7A-48CB-B066-FD040ECC8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BB8F8F6-84B6-4FB4-AF03-30195B508D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A4A8BC8-8A6D-48D3-936E-6F561399B6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1E3799D-DFEA-47C6-B279-EACEEBD6EC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0FF981-CA5A-4FF2-90F3-BE45B9A23E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24D5752-5D73-4E62-B31C-8BCE09EB3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2312F18-BFD7-4864-9392-CEFE36474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FBD665-E17A-4582-94D2-B142711BB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6D0E601-E52B-455E-969E-9D706AFB0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E6ECB1-1EB8-4738-8A71-AE00F65E6F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D78E61-6CDD-402C-94CE-2FA2C219D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5C0F777-F5B9-4591-9B14-882873E81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82F4B9A-0949-45FB-8107-788D204291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A5C5C0D-E13F-44EE-8738-98ED258934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D4C73F9-CC6E-4D36-84FF-44E969783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414B68A-2503-42B5-9C12-A637913A2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257E263-2D29-4BA3-BEFE-2CA604097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07291A2-1575-4476-ACA2-D1678B5193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D7AC061-6F8F-4FDE-BAC3-3FAC97D26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817744F-A3BD-47A7-A4E7-59D3B08D47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B431D90-AFE3-4178-90D6-6CB8FA651C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4EC415C-AEA0-431D-8064-C9BCD08F8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62201821-DF49-476A-8DB5-310893A86B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19F44CC-B80F-4B3E-8090-755CBC32D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A2F3D3-73D9-4C5B-9493-A1E7B4A1E2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91A2D9-CA87-4ACA-BFC3-985A02D37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5B47B0B-90E3-4FF5-97E7-B06E56803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1800AD8-B02A-49B2-95E2-4C14ECC0C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879C2B2-035F-444B-8A9F-26D38E7782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EDDF192-C6BC-4B12-AC74-ADC0F2BA7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456FCA0-4585-4501-B6A5-22EDD62C8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CAE3DFF-DCF6-4F64-AECB-B9B8B607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3851EA90-F5FE-4746-8265-57CB823E03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BDA416B-BD45-4702-825E-919550BBF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533B93E-4DEE-4F13-AEDF-DA3EED0CE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F05D59E-BAA9-4812-926B-1DF9DCAD8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39AD85A-E698-4D03-BA14-71207D4938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62297ED-43C2-4273-BA0C-CFC6E07ADD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C451668-5464-4337-90E5-6B723A135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694E5DF-C08E-454F-9D8C-06BEF196A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40AC6A-FF96-464C-96D8-8FE20856A5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BE4FA8E-3FED-4165-9496-6C14A02F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B5D8D26-B8F6-45DD-93C9-D1655781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3B9E586-A69E-4E53-85A3-966BA6D40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89C2B1-116D-4021-BA7A-06F93D96E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A6ECBE6-EB4D-48F6-9BC1-27542CE3E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5E7626E-A279-4431-AC47-2FC2A88B37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5E23A6B-09A7-479F-A53B-019237D5B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7B26F75-C61D-4B21-B91F-D0FFF325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DBF1D70-FE47-4A3A-AC79-7C55E7217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49B9BC5-A852-4A37-AB9E-2CA391F45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B90A461-60D5-4607-9E07-F57FFBB9C2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D89A0D-7F66-4006-82D0-AF3C09E06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D189801-A2C5-4A1B-A355-5D1A4B4AB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C8AC4CC-7E88-442E-982C-9E814921E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3987864B-83D9-49F7-822C-D3895F5A80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349C0AF-70EB-42FD-9C2C-B548FE4C8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807D996-636E-4012-B2BE-62898F2E51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DD2DE92-DBCD-416E-A75D-D12F2ACA9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4A77FD5-5D2B-44E5-8FA7-01BEA298E1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113E6D4-EFF2-4751-A108-F12654B569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A2335EB-CE67-4E85-8F78-08EA2D8B2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012726E-A97C-4565-A283-3BC2167FC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F970D53-696A-4819-8726-54675E2121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773BDAD-1686-4F3F-98DA-30548DDFB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7B40FEF-8580-4982-8609-1CBBB08E1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110368A-D674-4C2A-80D2-8ED466A0B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00E251F-6608-44D4-BE5C-7778BED57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9DD4752B-C019-4F9E-8E1C-1802AFC93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2C9E260-331A-4300-9390-9A8C4F1D6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1FD694-9E5D-4D00-862B-4DD5792C5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C6A7702-0838-4FCB-AD3D-4B481FDFDC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95F588F-1460-4DBD-BDF9-DA59E9433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92DBB7B-7B18-4EF4-B507-96D76EDD7B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7E3C2AC-BA90-41C2-8095-B0508238B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1068455-9E98-41E8-8EE5-3617B8791A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957796D-CDCE-4DAA-A6B8-1CD66559A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F6100CF-BEC0-4F81-8054-14F0B3B5A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5CC11A-3820-4C7B-8744-32A59F6C6B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8AF4831-A601-4A87-8420-098363B57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A7A75C2-006D-4CE9-BD4C-24838BF8D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DD7A798-0C4C-4DEF-9A00-64E223438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DD3F91-6890-45F4-A035-97796BB60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703E197-A233-4824-84D1-3835380775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9E58E20-C4B9-4658-9E2F-B420BBB02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9DF37BB-9326-463F-91D3-79864307F4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F999074-EB55-48C0-B2BC-08013CBF36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8C3E890-7DC8-4718-B311-E30AF538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768126-D88A-4C5F-A2BD-905F38D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EDA789F-8A7B-46D5-8F9A-9CC326E2B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DD60CF8-CB8B-4716-BF0E-1E369D2DD1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5251F74-988D-476A-82CD-59954E2602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887EC69-10A7-4900-950F-7CC598F21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DCBF448-7C40-41BF-AD01-EB6EF3AB1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8BDCFE8-C8DF-42E4-9475-EE63357D88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7C2F0AF-7CCD-4420-A49D-22524CB3E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5F80C00-2A50-4EFD-8218-84C4DB376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1464769-67C2-420E-AD97-DD8E0E7C0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F2F47C-EF0F-4DA3-AC02-8D861146E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2410D9E-77DA-42BC-B4B3-31FEA267EB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FA34E1-F641-470F-9271-F3AD1D118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EF7C25F-89EE-42EA-83F2-3E0A89049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1DFF4F7-8A58-44EA-99BB-79BCD4B511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C3B47E7-6E58-4A0A-8997-9AAD9BC224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CC68A97-DF21-4D07-BEA5-A3991588A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65B8461-C10A-4278-8FC8-4A102442E8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0F93F25-9389-4096-9387-1851357F9B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058E1A1-FCC2-410E-8C90-FA7FCCE48C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699F16-D9E8-476A-AA09-CE23EB864A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53DD10-843B-406E-B97D-C75019939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F6548A8-7539-4520-B8D7-10DD1AD8A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E8A56C-DC40-40A0-BB6C-29068EFFF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BBA139-2A4F-4610-A140-AD105CF5E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A9D02D8-53F8-43D9-8E3E-243B6CE36F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BB58861B-7D6D-4E4D-91F7-44CEEEA80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1E359F4-140C-4713-B594-85E230BD9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EDBD1C2-47AF-4160-95F0-6CEF480A0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C44E35E-0201-4B81-8B80-9F164C8F5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21CA0ED-C5E5-425B-A52D-DEADAF0F0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94BC2A0-86B4-4F41-AD6A-9F5AD5DB52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18624B-59F5-46B8-BC1A-536C0C296E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C983E40-9CB2-4B86-A038-DF4B72A6F9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D1CEE7-F163-46D0-A8CD-2DE6D6DA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48DE2F6-A75A-44FA-A25F-A32330F148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A649E10-FB27-4D77-B22E-C9A3EEB3EB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9A81661-7D01-4C0D-8EE7-35C7A061BE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6D3DDD-395A-43C9-90F9-E8FEFE2F9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288688E-EF17-4680-BC58-9E2A91600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A28B237-D5E2-416C-8393-F8BD6C92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A8196E2-A397-4DBB-9A39-0271822CCD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14C7C09-D869-4A4C-95EA-D43B194280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AE81650-FC8A-413C-A343-F734C3E6BA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74F215F-C007-4D96-AA0C-6FAC956634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5D3A14E-D8DB-4CAF-B450-96925DB1F9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6F50315-0502-42D0-8B67-4D6BB450F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F3E7371-9C88-412C-B2A6-730E43F34A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3C658BB-67E1-49FA-9D09-0FD267B0E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1AB4548-C389-485F-8C19-1CCCCFFDA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2669384-2B41-4223-850D-CE10828FBB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221BFE-7FBF-4127-A439-2AF77D8542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4B74F0B-0C49-47D9-93DC-A095B18AC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3A9835-8A8F-48CF-B71C-A7B71652C6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4CBD27-DFC0-47E8-AE50-10324519E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51C0C0-FB3D-4DB1-8A2E-CF1BD5D6D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7FA332A-B18C-45CA-A7D3-7E14BD29D0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91451C8-3267-4127-A8C8-66122600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D5BF7F7-378B-4237-8127-A7898A9D2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388D99C-16D3-40F9-9DB5-BA2BA5610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2F67C0-CE92-4261-83AC-8F8E033149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FD3C54F-67DA-4238-9579-77F090BE3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D5BF0FA5-4E1C-4561-A637-C368EB19C6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4F77D7B-318C-4077-8248-2726D3B26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5784C92-97D2-4FAF-9328-F3AD0A74D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F71ECA6-020F-4668-B5A1-A4DA6CB3C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D7D7EE8-CDA8-4DD9-86E4-1CF6E9B95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7FCB485-981F-4E3A-879E-E38218211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2A5162E-9FF8-4CD9-A5EF-DE8C43C81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B675A49-9E35-4210-9675-873880590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C1DD78-383E-4298-A931-F410A2126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A2ACC9-43CF-4BD0-81D1-5FA53138F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78876E5-BCF2-4331-9A11-5DE79FB80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96C9EA8-59DD-4918-8F0A-4EB38184D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6B141B7-8ACD-41C0-AB9D-EF3919079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982CA06-B480-4131-9419-04825E3F99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519E878-79B7-4B11-B689-54300566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52FE216-8701-4A7E-A9AF-7B5BFF4D75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D983021-FDA3-4BE4-8D2E-26807C93A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D7D706-7540-4F48-8FCF-6A99B403EC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FAAD496-2F49-4232-A9F9-3EA7661C87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568E019-BE33-4C10-A93F-C6C634DD1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76C17B-9428-49C1-85D0-ADB4C080C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B6117BB-B0A3-46D6-9942-48645D188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B11DFD-E85D-47E5-BC68-0B09B47EE3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3FF96CA-9ED9-483D-9CEC-C3DB34574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0700A31-A3F5-434E-BBD2-30AFBEAE6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E091009-07DE-42D1-97A0-5CE4E9790C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EE5462D-E97B-4DC6-B3DA-5664CC624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3F4BE82-C1D9-4B70-A398-4B6D60C3EF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E68A004-6F73-43F3-8D2D-C04C5B768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E32A28D-610E-4221-8FDB-83549A3CE1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B9CB93-0BB5-478A-94DF-69BC05A9FC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2AECF92-6644-46AD-8D02-E2A04063F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D17BC5C-D0F8-4FAF-BFEA-162F6090C9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1C8E74C-B1D3-4026-B020-A61626E2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BA9A92B-AE02-406E-92D9-BDEE82347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9F0DE0-78C2-487E-85B1-FAFB516FA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84F9D26-23CD-457E-A71C-F8F42F7B60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3D80FC2-F49F-4847-B4D0-DA1CF8217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37046B-6264-4033-A03C-CE263BEAF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7E1D559-018F-43D4-A15C-1BC9B7AA4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1610CEC-C06D-4035-859B-FA47CEE6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A6904CD-F7F0-4BBD-A394-167C9A925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FC9CDF5-F120-40B5-8D48-0330E9DF41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DDF6C28-08DB-4EAE-98B1-869F61189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CA97B83-59DA-4CDF-AC4A-8BAD696C0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8063F6-A598-46F7-816A-6AD6CD1F5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83951BC-03AB-4CDD-AE26-AAFF75BDF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4FFE834-0F07-4F3D-80AC-204C0B920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A53C260-436F-44F1-B318-72EB5C6EB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8798276-1FB9-4516-B9EF-969B055F2C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173E586-6CA0-4AC6-B3D2-A3AB6A2F3D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B3A61B7-E9D3-4995-9CC5-9B6A2EC41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4E6EC8D-7F55-44F4-8396-A09DFB427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B711C8F-3CC2-4D8A-A249-55AC058C9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68F140C-90FC-438D-AAFC-2FB65039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777D708-1A3B-4121-ADE1-095A606BF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DB1C415-EF3D-4E62-8DFE-1A36CCE4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CA831D4-AC15-473F-8C9C-267381946C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C7A221-1DA5-483F-A0F5-C1DEE4211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48160F-4DC9-4085-8ECC-16DA0767A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F951DA-D8F5-4949-B9EB-E40DB81FB5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E907119-8261-4074-B035-DC7350E26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A22018D-9907-48A0-9A15-AE6FFB1B6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D5087C6-7D75-4FFF-A4D2-5951B59A21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6D8A230-3F59-4B80-BECC-8FDB9FB63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A7368B5-71B9-499C-A9A9-3E83EBD50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28B2CBE-B432-4583-959B-6347906E5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C46891-44BF-4D90-9A1A-FED475A96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C05302C-D6F2-46BA-AADC-14CF6CC3E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9DCAEE3D-7B24-470A-999B-B1CBCD35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AF0AAE5-69BE-467F-B4EA-9AAFE777B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979B285-E23A-4019-8BBE-FB511FA2AD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5971251-9D81-46E8-9C85-745DA8D3BA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1A35D34F-6CF4-4C29-9175-45CD827801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CFBEB1-68AF-4995-A081-A5CFDA767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A3CAA47-5808-4782-A6A5-C934A39EC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6F1F0B2-2C92-4461-8D77-258696C94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7899861-FA23-4E58-A029-F20E02B04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7340015-B84B-4A65-8218-1EB6ACE6B2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2C46A0-6ED2-4C89-8BCA-7587CE43F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C082C67-7C20-4F25-8FDF-ADABE4A430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89346D-92BF-4D2E-A402-08FB4220B4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398E362-22DD-4923-BA39-4089A39CDF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6827386-2599-437C-B980-A803437971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883295-E62F-4486-A0AE-13B5BCE86D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1A59DD6-DCA2-43D0-893E-59D590EA7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865CF371-F8C0-4AD2-9600-6C5A7C288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BF91307-3509-4002-B330-546738449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1FC162B-F67A-416F-BD19-C16ED872A6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48BAEE4-8787-4A82-B871-61EABA6AB5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209309F-22B6-49D9-AB3D-4D58E83474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A242EF9-3F75-4EB1-BCE8-86D0964BFC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A968D5-AC79-4298-A7A3-E6FEF8F262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7B46F8C-8BF5-4E35-ACC7-5FA3F24880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4C78A1A-43D9-46F0-A9E7-E7BE2B833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CD2DBF8-6EAF-44B9-8549-01EBA46BB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9DF96D3-EF1C-4C81-9152-25B85C27F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0DA7110-CFD1-4F03-8FD1-57C3AC1645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008950F-36C6-4952-B05F-7E4A95B09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8192D2E-99F2-4EC1-8D4B-6F928334E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382E8AAA-B564-4AA2-B19C-E0B7A4FB3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79390D0-3396-44AD-95DB-FE158EFAFD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007D6E25-D444-4FB1-87B3-F01F3D177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30D9D48-15C1-4F4E-B6B6-F31D871D4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D1167F5-ADFB-46DC-A930-2875922F10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5C7857C-AB1D-43CC-8150-53377D55C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82EC491-A9FA-47E1-A9D2-AE2053EED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D38971A-A8D4-4F05-BE06-5A2A88F1D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6CF7FB6-0B94-43BC-A60B-DBBBB4028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07F0D90-45EA-4F00-B60D-BF68063FB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787184D-70E2-43A0-92AB-6D6CDDE7C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433716-1E96-47DD-9EF5-324799A40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D692446-8F8D-4A66-9A89-85C52A125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4276A42-8C90-4629-A902-EA34723169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7FB1A4-4A68-4EFB-A3FD-0E2A19B87C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6CBF9BE-E6BB-4193-AD9D-6D0E6D17F0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F7F2447-BCF1-4407-8E16-371B2E555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E755FAE-41D8-49D5-BF0C-623B7624F6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49163C1-1801-4EE2-83F0-A3CB3A8A7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C85B2E4-0AFF-4C08-8CDE-BE18524AD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EBC088F-C9E4-4A9D-83FA-C6DBB78D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479F1E6-BB24-4D48-9190-F6BC76A9FD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5CF4477-328F-4218-B0FF-D415FD4AF9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27C832D-222D-4870-95FD-7BC9C63F4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DD79F29-8D75-4E87-8FC5-92B269032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B0CA1D5-DFFF-4995-A158-31C40BEAF5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64842D-C002-4BB9-921E-9DAE2C274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0E3588EC-881B-4357-AE9A-656A7B71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2E71355-0E38-4A9F-99F8-675663F80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46C50F-5AB9-49BC-BA67-3DDC0CBB9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9E6EFE-02B8-4A7C-B384-B0D368140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21BB5CF-6F3F-4A31-AC11-AF1F2FF5D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614326F-E3C7-4062-8FE3-A1CF1C019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3AA908F-98B7-489E-AE3D-F3E6F41AA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A1986A7-225B-4650-9C00-84124F0B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6D9EA68-2AAF-490B-9A2A-40970B7EBC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CD2CA7C-9CF7-4048-B2E6-7E72A40374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4ACDED-5116-4752-B8A5-FD30F9CE9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A60C34-84DA-4D67-9EAE-1CD7A0AF4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6DA338A-F648-4762-9A61-B81C48D310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1233448-51F4-4B72-B3EA-F5A54216D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D50C2EF-5653-40A8-B562-02A5B07D8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F0BD39-DF62-4824-848A-EB398F6B2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10B4F8-0530-4959-B66F-DD125C3EEC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BA1D76C-44B3-41FC-BBC1-DA9A87085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6353BB8-CE5D-43B0-AE08-2326A474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D1E6F3B-B7CC-48B7-B20B-CE908C346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8E23385-D8BE-4BC7-A339-AD0C9047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CC14A19-16CD-49E8-9749-D35499171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FE45A53-6921-4057-8ECA-C4506F799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49FA301-AE4D-41DC-B328-7B822D471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DF4B8D4-3E5C-4DB8-9D8B-325754C456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92960CC-4446-497B-84DF-35008A28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6020806-8396-46A5-B738-2FDF135A01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9C6B450-3175-4F6E-986F-3C959A823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82C8C18-53B2-4B4D-8012-E1EE07178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E263FD4-9778-48C7-982F-345347BAB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F48F3AA-C23C-4432-BF6D-1B14538806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C2CA302-0450-4ADA-A90A-C2A8A601D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7FFD3A7-7D2F-44AF-9508-38F0C7AAF1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2D9CC4E-CD65-4718-B807-296D253AF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724CDE0-6D2B-4F83-BEE9-3D5EA4C51C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8F11DED-27FC-4CC1-AD88-161B686BA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23B2D40-B132-4B2E-B48D-8980B137A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B775679-5BBD-4949-80E5-1CBDAD842B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7A0CE70-395C-4C68-B2ED-D11BF0797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E19CE67-466D-4E30-A249-424082F318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759AF75-8956-4EE7-A802-8A24EC3AD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74E6A87-E978-4ADC-9421-1DABBDD24E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BDF7B4E-4BF6-40FF-A11F-17F6A0E9C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A5D3646-A917-4A45-B03F-FBFA0339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4DA9290-DB35-42E7-AC78-C7D8FA368C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3F9FBB3-DFD6-4FF5-A977-D2BC47A6D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FC37FD6-0C52-4344-917C-4BA0E245E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DC376C3-45A2-4421-B716-2BF9FE77F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CC35E3F-D7EB-49C4-AB61-EE29CA2C68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6491637-DC3A-47BB-A102-C2463655F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A4CD9A9-095E-4E7A-8580-168E4289CE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48886C-3750-4D9B-A82E-A2FDFE5027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369AB98-4979-4CCB-ACD5-8FDF2A3B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B77E5F-7EF9-4E15-A714-14511FCD5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23D9DF0-A506-48FA-B665-CCDFF7EAF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C6AD5CB-818C-483A-A33C-650216584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85CAE42-AC1E-4FFD-A86E-91ECD48C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98A60662-A3ED-4720-83A2-B29FD7A606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1F0306-6EA1-4ADC-8562-B97D3DB5C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39A36F0-35CD-4363-9A03-93A979AF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3A9E906-717F-4747-B42E-893EB896E7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DA20370-7FDC-4D54-98F7-58C68AE3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1B85B6-3196-408D-84EF-7595FB383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DD76221-5C6E-4B7A-83A6-7EB426FCC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1C5F63-D996-482B-BBEB-42FDF8D733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1C38AB5-5382-4152-ACB8-F4AEE5F92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A1A4E123-78F8-42F6-8AF2-9C08EE926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80E3B9E-7207-4037-8ACD-8941114A2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02C15A8-A680-4CC4-A538-9FF12AF2B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5A47698-C6C2-4B1E-8AD4-E20BF981B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EE06A5C-AE7F-48D6-A3DD-3451E5CF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8088557-3583-4611-9271-678D1C6BF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1131688-4FC4-46B2-A219-F039E47206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26EC84C-5861-42BC-B8A3-553DD12C6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21D710E-1E7D-4BF6-8B64-68FA30606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65A14DD-74DD-4F7B-9709-062B1D4A5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AE11C38-A778-499C-89DB-BC9F60B29D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F6BE916-59CF-4B0B-8698-F3A1C06BB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02BE830-F346-422A-8985-52E06349A5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063137-26DB-4B64-9B3A-B898733C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986D653-ABE8-4183-8CB8-0608CE4C4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333A722-A58E-4A4E-A6C1-E0F22CEF1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C8C45A-BFF0-49D3-957F-492E59459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B6E3264-C442-42E6-961F-872460BA3E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FDE2567-27C1-4FA9-A35E-07DFEB98B0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C4F8119-C3FF-4DA6-8F99-CF89A4B5A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30353A3-33C9-4ECD-B958-B47CD63BA3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92B2772-06EB-4CA5-8109-60F72E8A2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6300E6D-A86E-4AA0-8A4E-3FBCF2402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35ED208-30D3-4C49-A6A9-8F6A2234A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B3BFCF3-ED61-439B-97B1-08074FC24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9EEEAB8-6EE4-429D-8165-16CF5505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855AE-74F5-492E-936F-4259CE2A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8FBBC72-9054-48A2-9070-940CD8750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DC2BDCF-7A2C-4FAC-839E-6E4AE77F2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23735BE-998A-40FF-968A-E30F68BCD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CB2CBC6-F133-4CE7-A9D8-4C5E0FDC7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41FAC89-8066-4DA7-B92D-152E056CF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A714E8A-E0B3-4829-A303-B80F840F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5DF48CF-5EB2-43F6-883A-4F3ADBE9A5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68C3761-8016-4214-8A93-0CC3E62AA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C9B3D1-9679-4981-BEA5-50ECB7FD6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E3CEF5A-EDFF-4EA9-B21A-4195720B3F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FFD6EDF-82E4-4D63-B48D-8FCF425DB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A30F3B4-3278-4DF7-8644-A7F91F2A7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74D2FBB-85AC-4490-B7B6-A810BF55D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D72035A-E53B-4F14-8A85-7ED948F2E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B2CBF93-43A3-43D0-AB9E-C3C778CF14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A37D58-29BA-4E4C-80DF-CF57D8D99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8BC12E2-19B1-4962-9028-2AC4E996F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13C60A-C331-48F8-8643-421C87F8AF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3D226B-0382-4738-9AE5-9205375E1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7C85B30-E618-4C29-A721-62840AB70D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4098DD0-C9CE-4EAF-ABD1-19E4C4B7F3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FE71F62-A47B-447D-A8E1-11984963D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F22188B-7631-4AC2-9767-55ACA4A1EC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31E235E-3BD5-4675-A1E8-2F580F4A34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D06A2BD-25D1-481A-9933-8410E73BC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3B9B863-F134-4AB5-9283-FF9FC03E7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0A4CACB-C449-4E11-837E-6A5C41A47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88497C-32C6-48D7-9862-A25B5FCCA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1058ACF-030A-4592-8545-1097BAD358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FE29D05-9024-4955-B4CE-027CAB92E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45A54FB-EB2D-43A2-9606-A86FEC4E4B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B8C634D-7F9D-401D-8AE9-200E48F37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E40AA92-7E91-4685-AEE9-E53476FF2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695825B-4997-4AAA-9979-E7AA674B80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1819CA1-DAF3-40F3-BF58-49DB6F3724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404C499-467F-4B46-9209-E14080546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8D74AEA-8A60-4680-8A6A-3C90D142E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4E60306-2AE9-4B9A-8DBD-991F555596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D5B3E6-517B-4DE7-8C60-9468D3A69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0893F6B-30AD-473D-B451-CAF72715F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00F1761-2F1F-4850-A4DD-F29479193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2D64575-F821-4FC5-8D13-6D5B36FF9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4C26073-6CF5-4880-B5EC-CAB63D7500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4436E7B-D0DC-41A2-A64C-B1779799A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B97562-8F9E-41E7-82D7-E46DFC61E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56F1A6-00C1-4AD6-A53C-EF7F75F478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6AD4FEA-EFFE-406B-8F5A-4C2615DE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D5910F9-A614-4F47-A539-43C9DDB6A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56A7A0-6AD7-47F2-8A2E-A748AD1A0C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B742E62-18E2-489C-92B1-8B49A743B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397371-6ABF-4371-9B64-A0D67BB279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4F011704-F507-42D7-9D29-2AF7F1B2B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E55A08B-3B77-4C87-98D8-FB21932EF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4E60568-E957-4B7D-AFC5-FC8809208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8954D6B-4C05-435D-B2D8-AA1CF1D68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307C67A-C16E-4C26-A7C5-D41B7141F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83672CA-15F6-4D4B-A9C8-40E7B08B1D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AF4BBD-2350-4CDD-8150-74BF131B2A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1E403B7-3859-40C8-8C52-344FE5C84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95EDC99-BB09-4BE5-8D93-5928B08EC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5A77A8-6AA7-4987-A5AB-3B93E60F5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5DD5340-0397-4B19-A883-19278C3AB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028363D-C8DB-4B60-962D-0178170A8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DE8FD57-BEA4-4068-BD16-A83A6A134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76FA006-9394-4240-94EF-04D3741D7B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692D338-3338-44F5-85DE-E1940B4D50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188ADB78-C693-450D-BC51-05316DEB1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0D90091-7C2A-4C9F-B919-E8CB44471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CA475-9136-4D26-86C2-247BE04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F581651-F33B-4D87-833E-2C198B2AE7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C51427F-0269-4897-85F1-D639A3C22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7784CF-0C67-4847-B956-C4B991A1F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DE044E-D7FB-447D-BF7C-C19684A249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487BA74-F1F5-42F7-AD5E-06EC790347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7F32DC1-8463-4334-887D-6B747FC12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A6D8549-D26D-441C-BA99-E5F72F194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6CF5E55-51A3-44DF-9625-DD262E709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CEE579D-312C-471E-A330-D12202CE4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A773F5B-66A4-4DF2-AD1C-FFFE84E1B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4ED3B78-8299-436E-8E13-4AA7AAD9E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776C2B-C49E-4277-A6B3-BCD03C24EB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6DFD48-FE1E-4399-82F1-42E2EA403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F5E4638-26BA-4C00-A511-64C9CF5BD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122D5E5-470F-4F50-B867-EE7CC71AC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E32C3AB-09D7-4A11-BC74-EE9923A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EFC8C66-3EB0-4F33-9EE1-0F2447AA1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6E3F6F2-AF75-473E-A9AF-E3A5504370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6372C63-5683-471E-BE19-29BEBA2F43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ABFC36C-82BD-4FFB-8531-C6604955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B6FCE3-4DE9-4A41-BA3B-FD07865EFB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6FF4D31-E6BC-4E4E-9517-4DEDF1AA8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606AF1A-8FDE-4485-9E02-12D53A05A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5657CE2-53EA-4FEE-97B2-A55E286F61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E4F43FF-EADD-4F89-B701-0C990366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D83CC57-334E-4BEE-AC13-9A6D6C23F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E58E10D-F35A-490C-83C7-2A67E32DC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D01F004-B65B-4950-8629-5A19A4DE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B8562F9-C99F-4C30-9839-F6AB05D45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51C9272-07A2-4C54-B4DE-F74F63123E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CE80FE3-91B4-41E8-ADD6-7F346F619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ABF3AB-B55B-4CC7-91F4-B7F4D8D12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A02EBA-1FF5-4658-8AFA-A22DFA2ACE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D1EF576-1AAB-4246-9186-1BC63A7D0C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BD3F840-2343-444C-9456-9E2E31644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D0DF0E2-EC8C-4245-9641-7E1CAA5CF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C1D4F46-8B77-4F53-B869-A2EA1F5C1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23880B9-0FFE-497C-AE45-30820D346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83E7C2-8C21-49A8-9FDD-52FC15F134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3AFB6F0-36B5-45A6-A75A-162CA8F356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6B22A96-B48B-4538-847D-A310F881D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0BA8F25-6828-475D-BD23-D6C021A6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189837-52E5-4A28-BAE3-87FDFE82B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B974E0A-3574-44B8-9193-578C6E1AC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EF473C6-0628-4E83-A730-EAF303705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95CD562-1286-4C96-BBDB-487043EFA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AA5F96-4EC8-485F-8B62-CD421FFCD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9BFBF33-6800-4F4B-870E-C38616C96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94B4EA9-E206-4A7D-99F0-690D4BFD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EB3F37D-AE5B-43D1-9E02-693227EA1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81BC8D7-8EBA-411C-B4B6-38A129F019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222B9D-0F78-408A-B8EB-7C4FC0F4C1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E0E72CB-BBBD-43AA-84EE-F3B95A0DD7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E7D6F051-4789-4D47-A8AB-E8DC9CFAA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2FD5F02-6666-45C6-951F-50679A27E0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D09DDCC-BDD0-42C5-8D27-914578A18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4E166B-CB5B-49ED-BC3E-8F46F49216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187A3C7-5D4F-4EA1-9FBE-A541B6D2D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411592B-E7EE-47CE-AF1C-2C9146FC9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240621D-66D3-48B3-AE9F-7EAB8FFBC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79189A5-5E02-4C0F-A19B-984C95127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FEA8154-A582-4102-AFC6-68638C743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AB38D87-6C5E-4DF3-BD7F-7B5DD94C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4355937-AF31-41D3-91B0-CBC65772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929A720-6CCF-4FE6-9C1A-7FC11C4371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B62B582-DE65-4E1B-972D-224B4F546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85BFC54-C07A-4010-8152-20B991D39C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4A9E01A-6247-469A-837E-B78B1CA28E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58AAAD6-3ED5-4DEA-94E7-25E6D0100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8E4342-85CC-4C9D-A6C6-007A985933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30F1281-2C4B-4544-A5A4-2846970FA3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68C9877-15B2-42EC-907C-B5AAC8108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F6FD6D-1904-4130-AF20-07C17849AE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9F9A137-EFEE-4ACA-B64E-2BACD7E1E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5BB80B4-930A-4D4E-8741-D3130D27C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4FC8C46-BEEA-4882-B1F2-1951DE823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2BDE66D-04B4-4AA3-A372-64475E0D7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F19FD23-A95D-49F7-B5AA-8D14888B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951E05F-7E2C-4CD3-A2CB-75B4BF1427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C6C47E-19A3-4B21-8CAF-21CFC19DA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4584F0-A04A-4917-8D1F-EC5ED2F9B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C106041-9EEA-4472-BB2E-D12D17E67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315DE1D-05ED-4EE4-BD57-05AF943A8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B83D6B65-6FBC-4EA1-9289-0787A6B22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B7C586A9-29EB-41A1-9B6A-DB086E935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79221A-3520-4F80-8BDA-6F5410E21D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53D770C-6438-4A39-8314-BCF5C3746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670AB15-5280-4F17-982C-08FA61563B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014D70-B6EE-47A5-8BC0-940994B71B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16C13B1-A2FA-4D5E-A2D5-34AC4205C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21916C4-5A20-4FBC-8A7A-9518C372FD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6B60D001-388F-49A2-9B6A-8071A86731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096AD49-F21A-4AB1-94F7-9F46678E2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7688AE1-6F09-49F8-A3F6-D725FEC51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9D1233B-8262-4B13-A68D-9BD68C47E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866B65A-3AE7-4228-9B6A-8AD060761C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1CC832-25A8-4424-A6FF-BE8879C61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A737EE1-5A64-43FC-A403-0A78BD89A9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CCAB9B6-B7CC-42DE-8325-4CE76C5300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0F39B98-891F-493D-84BB-05EE41E2E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4119CA7-98E6-4AEE-A482-9377F1977A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ECCD5E2-E8DE-432D-88E8-50EEA9757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74248B6-331F-436D-AB7D-6463CC8B36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80E0F53-B3F4-4717-B75A-D652C1E58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F60E5E-B566-4E75-A1ED-95EDC8804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EF2126-0B74-4862-AA5F-DFF26A1ABC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FD4D0BD-014E-40A9-A053-505998911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83B55FD-0766-4482-AEAB-86B80D996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DF6CCBD-CC5C-4767-8C72-BEDB2C6AE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BA46E2-2342-49D1-B6BC-F221A4B21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ADE2768-C346-4598-A872-DD71710BD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7C1EFE5-8302-4788-978B-A739DC6F8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3E6809D-B960-4224-BBF0-53388B5278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4548D29-FD69-444A-9933-C8FC8886A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23C6B-7D94-4521-A22F-697AF04F6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45D528C-8FA9-4CC9-9E22-1ADBA4393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E54FF23-1727-494C-B49A-35CB5CBB3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D228A9B-E8ED-41C7-86AD-4915C859CF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66CE777-1776-40AC-B395-65C0D3F67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724140C-90E4-4CE9-ACA5-0F3BE624AE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256B23E-713D-4312-B260-FBD6B0CE1C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75FC373-A062-48E5-9597-CBAFEA6D3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486E804-AA11-41F4-A71C-8FC196E7E8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57EC674-7EB6-4535-A41E-ED5A1AA73B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CEA137C-B9DD-4D5F-8782-E5B748E21E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F30BD6C-CA08-448C-BA6E-4B70FCAF21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8F0C14-995D-4B8C-9352-E4D53F964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CB222FAB-10AE-4BE5-8665-424AE9A51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A305B54-91D8-44DA-B7C2-997F39F2A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3504471-752E-4ED1-BA04-681401CE1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19B2BE4-CDAC-49E9-BEDB-2BFCF9220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428E284-7DF3-40F5-98F6-5D389D8C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49E67E13-6225-4D3C-880D-46EBF6BA8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5A27B2D-068C-4154-805A-7C50B9E0A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C6A0F8E-5066-4191-B010-68195A645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2DEBF10-1C70-4A93-997F-97AA540AED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4FF78EC-0377-4C7B-B1A5-C1500A357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0EA1B79-35DB-4688-8F20-7FCA3B255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6F3A47F-E548-4459-8978-80C9C1888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80160BE-14E1-42A6-8F28-F5EB6FBD63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D747850-B612-43B6-981C-EE0447872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B58C45-B5DB-40B5-A192-6303447C1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8287B6A-8176-4D57-A5D0-B97A65E6BD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A66D68F-13D6-407C-BC37-38341C2FB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1482DC2-D51F-4F6F-88F6-4A94D9BE4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4998054-5A82-4837-ADC9-E13AD92FB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030F25D-F54F-4A31-8D13-3A78145BC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2FD0AB09-AF8D-4925-A904-B08E2D907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CD0449-D420-4739-ACD2-C44A5C929C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7796BB1-45BA-4B5B-A1B0-12E0D252E2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E1F866-8636-407F-A921-BC23B8179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B3BE2AC-6CCC-4763-851C-E009FB340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35C0324-6C4A-46CC-8D60-CA277047F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69B7FC6-5C36-496B-B519-44D19283B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233E5E-6EBE-45D6-8B32-1B393DFD34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6CC3132-811A-451E-9BDD-405C85EB62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02C3B8C-B414-4152-B02F-B99AC1A1C0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191707-7295-4125-A93C-822BC8F6B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328BEC8-1573-408D-84BC-A64E5F6EC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8818DE-8847-426D-8B63-D01C7E9D1A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848655A-2603-4CB8-BD2D-9121EC0BE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3BDD4F-BBD7-4B26-8976-DC5DFF8D1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435A141-1135-4BC2-AC2C-57E6082944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AFC0B44-A1CC-4B8B-BAEA-45560FBAC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ACC8D62-D0EA-4A75-B3C4-40868ECF8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F4D258-A070-417F-BCA3-ABD75AD43E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A42ED59-F036-4038-B7BA-4779D76B8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858A834-7081-42C4-814E-B14A178CF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9506316-7FF0-4976-93EC-2CC746512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24DE9C-A19A-48DC-87E3-9133A70B9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1BBD7F3-9E61-4C68-B4DD-AB22AE4DE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695133-2738-4896-A33E-F1BFEA9D8C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BDBD6C0-4034-4193-B7DE-187DBFFB0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63FC11F-716B-46AA-8C20-18704A1C0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5543DB-1E18-475A-8D88-E1D16A83B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2FAD28F-BE3F-4FE6-835E-D47BE3713C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673416E-F9F6-42C7-9F6B-298556E6A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A563844-95DC-4A60-B6CD-CF5F710236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ED9F6DE-701E-4257-B1FB-A382200202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D022C9B-6ACD-44E8-8C69-6B8968350A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F4352E6-F8BE-415A-8C97-3568C89F2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37248EF-BC79-428E-8CA1-87F388E548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CCE0E69-D2F3-4D65-B676-152CB56A1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B7715276-2E20-49A9-8FB5-77F8B062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6E2AED2-BA99-47FD-8C91-201340CE7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6FE14C1-5F87-4ED2-9E72-BB4451E28F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E111367-8352-4DDC-A970-C022C07538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64F12B7-31B2-4EB5-84A5-C00C405E33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F7BCC4-70F1-4931-A8C5-9510F6686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40052FA-3B6C-4F6A-916A-357C7D0D2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B58819B-F13D-4C39-A0B2-00A4C79C6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90F87E9-4AD2-46EC-A97F-138720A21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E96ABAF-C77A-4945-A59A-CFE8BA93B6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581C53B-DDB0-45CA-996E-8182C7B69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9D2BEE5-2940-44E4-80D7-0DE554256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0C5C685-C071-4DD4-88C8-FAE1D7FC9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CD3D644-A145-4B49-93DB-C17AA3D93E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7BF64E5-7736-45EA-B085-48DD70209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F7A11EB-9532-42BF-91C0-BA00387799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09D9AA1-9A03-4DFE-88ED-8E4426C44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B99C196-5ED6-4CA3-9DB2-0E47B825D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73D2D54-C5D8-42E1-ADC5-B90C92495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6682EAD-926E-4EB9-8159-CB07BFB6F5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8517259-3BF6-4DE3-B3F2-E93E259AB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E16E598-6B89-4F32-9DD8-605E0C1890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1BED347-60F0-4BFD-A973-C65AE96C2C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AA8465A-BF83-4973-AEBC-95EE7D736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72CB6DA-6EDC-4197-B12A-525E73AC3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220FB7E-7528-4D9C-B713-2FE7FEF04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A02EDD1-D9DF-4B0B-8E44-2C6D57A94A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B93B06F-5C4B-4588-AF7A-40867AB47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B046B30-9159-4BBE-915E-6FB218418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FBCC9F0-9AC9-4189-ADFC-57EC284A5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2EC2EE0E-F78E-4B7F-B1C6-8AD7CF051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7D4B62B-A46C-4479-BBE6-ADC623E5C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F3AA14B-B2BC-40C8-8251-C8C8EC76EE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272A15C-52E8-4F80-ADC1-5EA5425800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C936EC-5F1D-4549-8F88-E6EE485DF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0A20B56-0D15-4368-B7CF-7967D60990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D1E5097-81D2-4BE1-953F-7C8654BF7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B1F3459-CDF4-4347-8526-4C21BFB73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55C382B-3DC2-4706-8D09-401B12D80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61C4B01-1026-40B9-81FC-EF4ED07DB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55AA305-A50B-4C99-85AD-8AD39D181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7B4BE35-8D77-478E-BC5A-F60D6747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2A6BA76-5FB9-431E-9FA0-2741BE3D1D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05189F1-A7A8-454D-8A5F-3073D24863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501849F-2E2B-4745-A743-57B2E5BE5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509F2FB-73F0-474A-ADF4-92F7DE3AE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3455921-D766-4CBC-87D2-A58392AEA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0820A03-B7BA-480D-9F8A-87766F21D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406ADF3-0BC4-4DFA-A6F2-779D5B305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BD9F460-5846-41D2-B61B-C35B0D9C3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340D15-A868-4E8D-AE58-91C5604FF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3CB5ADD-FF06-4EDA-93E6-D3582CB4E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FA99E1-CCAF-4517-B9ED-5EF1D06EBE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6C45323-0D07-4B95-B937-A4E307408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674FA18-3174-48D6-AFE7-879EC8E060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D15E7CE-572E-4B75-AA87-C4E5F4866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3767D34-D1FF-4A20-825D-0F118B797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DCC9460-229D-4E21-923C-A3672DD25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1CC1416-600D-438F-B81A-4D2356CBE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5D137E9-4414-44CC-B8CD-0B8A07F67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262DCDC-8560-414E-B038-1E5FC316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F1A7592-67FC-4CA7-AD7D-419C860394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B032353-AFF7-4192-86EE-ABDA47F89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34A13AB-3D21-44B8-92B8-35CCC54CC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DC40381-0301-4546-8619-153FD568C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BB6CB75-56BB-4D17-A525-C0D8998D27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04069626-4282-4907-9D8A-99B8CDF4D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17F35E-23AB-420E-A12E-2F5A7DDC5B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C3B1153-3DDA-4878-BFAB-894DE198F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A52BAB6-DF90-4380-8B05-036D2F429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15EB95E-7E3F-45B4-8AEA-BA10000BD1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7E96C32-1AE6-4F3F-B5EA-C87097BA1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FC1A81-058D-4230-B272-BB6084B40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375E5E9-1681-43B7-BB06-C06B45C9A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272DC63-B1CA-4F45-A07F-D7D7265B0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FC8BDC6-18E1-41C1-AFDC-E21681479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651D05-AD25-4ADA-AEDD-6A82EE0D0F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9B12487-6E1A-4889-A463-A3DDAF211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D954B90-FE33-472E-8418-9BD2DBAE98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5D48849-5D3E-475E-A2D3-45BF4458E4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96185B-84E4-49A1-BCB9-42976C4455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A856D6B9-E13D-4193-9D98-B2D0B90AF2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92D4D1-22F4-4046-A9C2-EEB57059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C1586C0-AB89-47DD-B91C-63EAB8919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DC2882-28AF-4F94-A9A5-2FA3F7C45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4771789-DF01-4A47-80EB-F35400A22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703EBF7-9C29-49F1-9CBA-90E158A5E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3294F2-5A24-4CFE-8B60-81F5D2D703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34DFA-6B39-43D8-8DFA-B0BD758A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FC2027A7-B76A-4862-AEE9-A2E90667A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709A42-456A-4D54-8A06-89B8BA4DB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D721CF5-C796-4E18-887C-A738E4336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1EE347F5-6C43-47CB-8001-2DF2A1B76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7ADF0AF-A135-4E26-863C-71CB2D2E1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C1526F88-1063-409A-844A-34A3326087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57C86A-DC40-46D1-9A78-3170167E9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4207D9A-0527-4ED6-8D7F-FCE9BAF49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317C06B-3D76-4477-8C4B-E9BD16E20E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29FADEE-94AF-49FE-8119-9A04DA744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A8CE60-D544-4A95-91D6-334DC73A8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BFDDE6C-1002-4271-B3A5-2D7DC0E1E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0AD1CCB-C6C8-4209-8103-88B50C9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36AAD40-0C31-4FC9-A98A-8101E93CB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C43B792-161E-431A-B245-FCDF708EFC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421F2A-30CC-40FE-8623-783E41E3E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2067C3B-F5A9-4F5F-993F-8E86F8C19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E4797323-A6EB-4BCF-A908-1A79A1D55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4393A04-5EFC-4583-BC94-4843293787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80E3CB2-93C7-43F7-ACE6-80167BC28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C310A3D-9636-4CF6-9473-E576FB7C3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98CEA70-D239-4B9A-86F6-6D75874547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E6F2249-18A8-45F9-9AD9-AFA63E46B4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05C2330-AABF-4024-8429-D1BA88864A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E1D8E3D-1CF0-4D63-8BAA-D0FCEE18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16C45C0-8844-47DD-AA20-2D75386BE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FA91089-27FA-4933-AD3F-B3490DC4B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D3DAC3-8CB7-4525-A0CD-84E088F6A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60AE81-2186-454A-B16C-BA650157D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F5EAE6D-AEEF-4A80-819F-6E6E3E1D2E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318C187-2B54-40B2-B329-D9590278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5114CA9-E823-4D9C-BB09-A8EF72D2F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3F76FD6-DD3B-48BB-8823-E9A98AFDD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57F9EBE-3A48-4FBF-ADC4-A38915F6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85B3BC1-FEBF-47B9-B39B-89842C8B9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9541899-5ECD-4792-A147-50A550BE2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703A557-BF17-4B89-8E55-BFB101A02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A11B5DD6-D5E9-4299-BB61-ABFB356774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19CCD7-1ED8-4BD6-8A18-6214032C64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BF1E23A-03A7-4C96-A69A-9BA0B49FF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5030A1F-F89F-482D-8944-60426D052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81B9FB5-D738-48AE-B983-B163CEDEA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300A122-0708-4044-B323-70B5EC0F7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1F10271-935C-4D09-9710-2065F0F31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A3D649-D06F-4079-9722-1B40CAC3FE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F9C81A6-745A-4F79-863A-A65BDB7F9B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9521E78-70FE-40AF-911A-7444195E4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A2D996-8715-47CA-8E61-C0EA54201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F692D7F-4831-4679-B5E0-DA4DAC6CB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D0B4F6B-9801-4574-81B0-B91555AAD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7B0D82F-821E-49CF-9CE2-042AED6A5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79221B7-1749-4279-92F0-CACA0FCF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D750000-F9EB-48B6-A9C0-193CE9E34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83D4EED-B964-454B-A029-7FA737809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06761A2-DE2F-4861-AC89-68603F695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187E7F-E7BC-4E92-8C13-D709330B9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331C5E2-DA01-4832-A040-8BBE4CFBF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FF64E6C-789E-4DE5-A08C-61C89FFA5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B05DA36-36A8-4F3C-B99E-DE1F0C079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77C0C12-E5F8-435A-BF69-4465A7AE8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2A9D539-4349-4E09-B530-E6A3F2410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545F1E-C00D-4728-B3F0-E1C82D390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C89E303-F730-4E62-9840-E2CB74EAB7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9B81227-6CB0-4E9C-9688-D2D0446A47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E7234A4-8061-458F-BBBF-00F6426CFC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50C64B3-9119-4E58-8EEA-8030DF326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627F0B8-A8AB-4CEE-BDE4-F422E4F4D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996EB39-BC38-404D-AAE3-0AE6337CC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F2511A3-FA5B-451B-8612-C16982B70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C8758F43-3324-414F-868E-49FD39C8E3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8E128BA-3969-4D11-A03B-76A9127DC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E2BC72-C25E-4129-8A97-F27F3B7873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E1F1C30-07F7-4520-85F8-15BDB6C5F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1C50908-FECD-49E2-9477-1658C71E6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48AC7C7-0694-45DC-8AFF-13FDEBE0B1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6742CC5B-7EEE-489A-B13E-B674088B0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BED0000-6E72-4018-8528-3C05159479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8049D90B-FD00-4BF8-8436-0E2A151BF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22DE06E-E1C9-4347-975F-8F880F5C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3720B62-A135-4C2E-BE5A-0619E748A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E03C4F7-95FA-4F99-B0F3-FE4AED105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0E03E32-28D7-4DE9-893E-A9E372042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E416D1D-A11E-4947-A88E-F30ECB261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50216AA-EC5D-4FED-9C76-54AB82933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AFFF9F9-0DF0-480A-8324-4C5DFD9DC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A5D7CA2-8967-47DC-816A-BC094704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6E0923A-A826-41E7-94BE-5825AAC64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A598091-73C2-4E1C-9129-18E96C700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376F2BB-7827-4A91-98B0-93053A84C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F9C1125-1EE8-4C6E-A471-19F49E401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FBAA920-D8B0-41A6-A862-77D5D4F7E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B289A75-5577-4F83-9B85-32193194B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82846B1-D61A-4350-BF6F-6B4A340780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0B1DE64-DC5F-43A1-8BD4-4B4FC5FC05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A114F9E-B2F3-4C2C-96F4-AA6B9BD89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D3ACC88-1D33-40B9-AED4-E912AF3EC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F41E888-E771-498A-BEE3-C59043AEB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2599C5-708E-460C-827C-533E30EE6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4115D8C-00AE-418E-A3C3-01C6A82D6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A39C5BB-5C7A-495B-A6E5-74C43E512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8E40BC2-9A3B-4F07-B35F-C3505CD65C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2E9926B-A7C1-4FCC-86E9-3A3F26B1A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ABCC09B-7A81-4B64-BA45-49144BB98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1DE85E1-B957-4896-B4FD-712294D770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437B3D0C-6BF4-4161-96D4-A7CFB6684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309AB8-2A6E-40D4-93CC-F0910E2280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761AEE7-38B4-4750-99E4-7E696264A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E6D45CE-9376-4775-98AF-9AD3D1AB5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3DA6EB1-B01D-42EE-B093-5E1623F0FE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8B8E26C-4C76-41A9-B2E7-3122694B2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D47B134-AA8F-49BB-8172-660C43DB0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FBDBF65-71B3-4603-AD92-6C1C31089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FD68402-3463-40A5-BE7C-89BE0EE6C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8226942-76A1-44F9-8056-40FA64C5B1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3BF5030-84A7-48EA-AD4B-270B33EA4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487FE73-A787-4E47-BEE1-33D2454F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450938C-3981-422F-8423-8C6DCF200F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7465D2A-8E97-46A1-9D32-7DA3FBA86C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3B1BFB3-8B8B-40AF-82D8-9F98D17C8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DDFA0D1-98EB-4DA4-B1B6-2DE133C87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46F70C-C2BB-4A6C-9084-762FF3F7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82E6E02-FA27-44CA-9539-B071F9798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6352B0E-0ADC-4FAC-9BE3-879692BB3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2ED6B53-B6A8-4EC8-90AC-84A4155E0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8706958-5CA6-4B7A-97E3-02FBC0722A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68F5DEC-27B5-4F6C-A4CC-D55511AB4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C35E10E-D500-4916-B9AE-D47C065CAB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7050B6B-365C-4BFA-85FD-DE9888639B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BA1AC4-D594-4DF9-9378-5E4F054CA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0AB527-E338-4498-A983-F8A11E555A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34812F8-F6C7-4778-8DFD-22BE49C30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6718BC0-3383-4539-A16E-4EFE01633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6CECCE9-8B40-4EE7-BCEB-A7991273BF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0808E-50DA-4AFB-AE34-EE462D983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DA4E6376-0F87-466A-9870-5785CF45D3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2044B6C-8BB6-4D04-92F5-75B2808687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FE5FA9-4BEE-4975-B66A-2F09201870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FCD19E-216B-4206-AB2B-96D324DCB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3DB8E65-D5E3-4112-9391-99BE32957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A9EC001-8C8E-4804-927F-EC97A6FA1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150D8C9-2B4F-4A41-BBF2-9C4784E0E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49CB56-3FE1-46BA-9132-66E9AABD1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1D90A2F-C7B2-4929-AECD-99D730D810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4781212-20A5-4FB1-9DFB-D3CD0899D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95A501F-BDBD-4AAA-8F17-042DC86E00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FB46AFC-30DF-4300-B9E1-28A93F8AB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617BB5-3BFD-4BBD-904F-CFF760800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953D7E1-FDB5-4314-8F9E-3A7341B182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2999C4F-E573-45CC-9CAE-E9D3B9A227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DD66C3A-21D9-4D9E-867E-3821C5FEDB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BA44753-0397-4FD3-8B94-715364448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5EAF7E8-833B-4530-A3AA-CBEFB572F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DBFA3938-71E3-4260-80F3-73F38CE5B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13BCF37-1BF0-459A-BFF2-F52CD7D1D1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94CD115-8FFD-4C68-A159-46B038432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BE27668-8371-424E-A98F-FD99AF1EF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ECD1084-D319-45BB-BC91-A6430CC88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50B7758-715E-4181-A1A9-18D8593E3D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8B75AB-469F-46EC-8E72-8030D5108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B5A45EE-BE1F-464E-832E-E96E84013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096FF2-4B01-45FA-AA22-641034C7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DE78B5D-7E55-48A4-A61A-B5C436E95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66B3D3F-6EDD-4206-B4F5-D4FC84F30C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B57AC00-69C1-4B20-B6FD-517CF3478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BE5DB35-CA9E-4CA9-82A9-BF4300160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A13EEC-7038-4654-96F6-57147F6E91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EDB4693-3364-44A4-952C-CB806929F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0520CF7-2A1D-44EE-A219-A7DEABD4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855B85C-B17E-4762-A196-865F23593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910646D-4EB2-4E2B-B142-516C04AD1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AA67A8-812B-451C-BDBC-1CF1F22FB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03E89D9-CEB4-4524-8A4B-0B98EFFD0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815FB1C-5973-4819-AEB4-89E96E318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EF14E69-735C-4BFD-BC45-EBC247138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672B87-3CEC-4AE1-9778-924EBB28C5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AA82597-E5D2-4691-8427-636818E1AC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4594F-0CE0-47E4-BB2B-933BE9CFA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11FE55-537D-4E37-B99E-84DB4C3F4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8E12BD-D1E5-4CE1-96D9-7515D0484A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691C50B-8B92-4595-8FCD-AFB1C1DEF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89603D-A3A5-48F5-842B-B51EBC10D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329628C-4C56-4E2B-99A1-2C3D4AB0D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F2E8EE5-D318-4C80-9FCA-863BDC324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4DC129-6EE5-4AA3-85C6-A4C709681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7919506-B051-4D35-BA1D-714D8A20B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51FE335-B62A-4C6A-AD3F-F5F0F3D66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EC384A8-3E65-44B1-B625-AF3D8560AE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2693018-2D69-43B8-B92A-75CA2DEA8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383F9D-3D65-4AD1-9FB0-4600A4649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F86BAF-2A92-4182-9FAE-C7AEBAF3D9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4A9A3B8-FED5-41D1-8484-DAB4A5629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C3D6ABC-4948-4782-B0F5-723164A4C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C976916-10A6-4A47-9D8D-1548E024F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A8F5473-1151-4F05-82DC-E45223767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F0E3D46-2D1B-4191-933E-5C539407EC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2C504A9-9B38-40E9-8202-440B43B1E4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EBB486C-4B94-4730-8D1D-0B906D40C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7DF2D48-C3C9-4BC7-B07F-26AE024C1E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0BAD241-D6BA-470D-AE9E-14146D4095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72CF5CE-2E67-4A5A-A67F-1BB942547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70A405E-A8A1-4E4F-9BFA-E8E0E977F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689A7D1-8ABA-48A8-8E16-194BA6E37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D218A82-E894-4953-952C-C8EFED431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265D8B7-C088-4EB2-B59C-A1E05C030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DD46BAF-7699-4E40-BD2A-6774F7742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E93896C-6857-4580-B1E2-10FFF4BA27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1E3843D-43CE-41D5-B96C-5170AE2D8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82D83B3-5E79-471D-AFF8-08071C0A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5F7829B-474B-4C97-A730-1C433500F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84E1BE-9344-4A22-A07A-9C0DE8CFD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AE7B0D3-4B91-4851-91A3-D3349089A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CC9E74D-1D12-491A-A755-08A443992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2C8E9F9-E75A-405A-8F25-DBC172406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B2DB29E-91CC-4383-BA95-A04601450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34DBE89-A587-4FC8-8937-E700617B5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8835C40-6A74-45BA-964B-0BABA42F3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A7BAA20-9AFF-4D93-BB21-5616060E5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97B6D6E-2172-4D1B-88D3-1165E12866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684EFF4-90F9-40CA-8628-C7D28DA5F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658267A-2E86-4C25-8078-E62207A8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44E947-DF80-4D26-B045-D675E9F30D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9B95B26-9B7C-4A10-8F25-E042FBB1DA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6D7BDC-E243-4B89-9EBB-8902B692F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04875CA-A428-4187-BE37-8D2F5A8D6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EF0EAA-9322-49CF-9990-43BFD84BD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2564EED-592A-45CB-9DE1-E8F0E0856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7BC38C0-5844-44EC-A674-F22F7B33C5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C6352D3-2E79-4A0A-B080-BE88FD214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F53F317-95E2-4F75-8A88-06590224D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EEB91FD-0D7A-4A7A-84B7-D89283E1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9D7F361-F672-436C-9653-AF3B9EE32C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E8CF897-46F3-43E8-BF6E-D877B6F52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33FB419-7445-4F97-AF31-1094E656B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87C83CA-B7F2-40D2-AAA8-8DE86A332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0260504-95D6-4E10-867F-E602D75A9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8A590C-9089-48EC-AA51-FEB962E2A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7A991D5-88CE-490F-ADF8-46C9F094D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159BA2-7B52-4102-98F8-D88E0FAFAE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2CE336B-33DB-496E-B8C4-0D9CF4360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E0326F-4575-4354-BB81-BFA71026F2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DBFF1C-8A4F-4155-9C88-4D0E5BAD4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1805EB8-47C6-4F20-B6A2-36E5B64D5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AE3DCC-BE27-4761-8B5C-417122139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6D55C3-749E-4E7A-BB5B-21229F81D8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B5F3F0E-9DE6-4925-8992-8DCE406E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345CD62-A297-4EB1-9AE5-89F58A91F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B88DDB-C27A-4C08-A2F4-85B8D6334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B83B4BC-DF14-4A91-B600-1F4DE238B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A249FF7-576F-4E28-9BA1-57AB7FE6B0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49B4C2F-64D6-4948-8F9D-212ACFDAF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53CA00B-CEBF-48F2-AB16-AF9C0F4042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97C49BA-017C-4ADE-8C26-611DD566E8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9B22573-C896-49DA-A0C1-93EECDEB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BEB7A84-D824-4C0C-AF22-1872F2B18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93F2874-0F9D-4966-9028-83C366DA8C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2E745D-C72E-4CBA-A272-A86BD498D4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AB555BA-BEBF-46FE-B060-0AC99B13A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3274FB7-9AE5-4F54-AD7F-B277AD417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6C2AAC-8E85-47B8-9ACF-FD9D900F8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80BA501-B311-4A66-A912-A717D1E4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8E05CD2-0574-4EB0-840C-54F633BF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BC034646-63A8-4F12-B62B-DFBDE3B34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B2A87AE-C400-42AF-BF64-1DC8C0698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B52FABC-2DF1-44F8-9E5A-61C4F646B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575D36EC-98F3-4A00-A426-19D83E327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892DBAA-F4A4-4797-995E-30075F358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D67B149-B6B1-46D7-BE7D-4C5F20DD7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B939E75-636A-465F-B0DC-432F31AC4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8296A34-B385-4A36-9089-1EBEE645A0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F3EE374-3491-4676-868B-858D2F3C3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42B9850-945C-4651-8EB7-B053F3E49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F0AAFDD-500F-489F-A4C5-BFBB9FA63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F3F22B-5D35-4324-B298-F26EBF703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0F832D0-F04B-472B-9A85-1C5148669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DE8499-BCE2-4312-9FBD-52626476AD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01E799-D496-454E-BF94-0FD50488E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4555F1E-20BE-42C7-AFB6-BA0E010C9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FD475FC-6C89-4469-B30E-61B411E0E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4DF60D1-B0B5-422C-A694-19DD2D1D7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C481FC1-A62C-4C96-AF85-01B972403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0AF0509-1444-4205-95EE-FD352CB82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839DE4-806C-4DA4-9EEB-0E121742C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8459361-1620-42BE-BF08-9E95B99AB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AD2F8B-D1BB-440E-B21E-AAC51BA5D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E4238DC-E135-49B7-BE8E-41B995C56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1291FFB-96F9-4494-835E-B1071D6B49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615DCBD-E78B-4F42-999D-96EC99FF4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A1FDA43-5C36-45A6-B0CF-9CE30A59E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E3AF9DB-632A-4A60-8C49-1F92D930F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EB4CEC7-C1CC-438C-B86B-9EF348A8A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F5DB6D7-2979-469E-9C8A-9A73DFC246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5E46EC-6718-40D5-9B14-233FE702D3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A0A36F2-26A8-40D6-9EFA-567575C47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E60FD89-BF49-4908-A494-21DE2349D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88E36A0-43E1-4EDB-94B1-64362D50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7677305-5CB2-49FB-B135-C47C284D5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98F1BC0-EC42-4A6B-A43B-0AACBE19BB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9D270CB-EB1C-467B-B883-DD712A243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C8BFBDA-36AD-4966-AE41-48A2B84366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36FCF764-F532-4D9D-A814-F88768E25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97DF29B-388A-492B-9CC8-F909D0CEE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D9F24B4-275D-40F4-9D8A-188BAA879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38B7C87-7181-4328-AA96-7A852351CF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80FC24A-50BE-46FD-91A9-ED9383E90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068E37F-499C-40B7-8AD4-6C9822338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F54B37-23C7-471F-A440-9B71CD99F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FF81662-4D61-4C5D-899F-0E0F7A03F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2887463-13A9-4BAC-B870-338943576B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D5CFC52-B68E-4147-BB26-714A66CD8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48CC71F-EFEB-485B-9A48-87EB54FE8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3A38134-8270-4ABE-BE3E-C4716E63F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F2C43A2-1E37-4DF1-BECB-B57B490BD6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4017E5E-4F66-451D-A852-002411CCE4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D626D58-0693-4FB6-8601-3FDBBECCD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4EC028F-31AF-415C-AB81-EF862C033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9820630-285C-4836-92BC-1C9978455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2F93499-91CF-47A6-BB66-B4905AD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BA2A7EE-2C84-4CDE-9788-34D31E6D9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DCD02A8-A7C2-444A-A104-931839F8E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6707FD2-BE1D-4CEC-BBCB-6F77209B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AAE8058-C2EA-43C0-B291-7FBDECC9A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DAA9C99-3106-493E-97BF-4D1B25CA0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1F68B90-BBEC-41E7-8469-CE37B69DD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E25B51E-FB00-4B27-9728-949A52865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BFA36-CEA2-43EB-B089-AEB416C177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731D839-498D-4C5D-A45D-8A533D28A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BB64896-4134-4A0E-9ACF-04DBE02E2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890D2F4-FD77-4170-802E-BD0CBD862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1F0B7CB-E457-4771-B7FA-73176DFD16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4FE1700-CC08-4843-BB1E-E4F4A60E39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A46666F-EB37-40F5-9E6B-FA28A99799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1A2271E-2EAE-407C-8FD7-1388FE2B6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CA9C5E2-9AE6-4FF8-B3A0-7759532FB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5DBADD-FA9E-49AC-823C-68685A04D1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B5665B-962E-424A-BC74-D506C41DE2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C30F417-7C8F-4ED8-B342-37B7E32938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CD388F5-E29E-4BDF-8452-790138C17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ECEC14-4DCE-437A-8CD7-EF6E9E09A6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962AB57-6299-4D20-AE31-45112CA4B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488B516-6323-49BA-B8B5-CF2AE26DC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3056258-A37C-40DC-901B-E95B619B7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1C705D5-286A-492A-8126-D1670B0139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0480B69-4008-4496-B97F-46D480D5A0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3B7D831-3925-4770-845C-89D06B9EE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73CE502-F989-4BCA-B0F6-ED4A2094A6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C88C3133-C91E-43C8-B41C-4C06E5A52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E86EC5F-0516-4150-896E-9E6CC8DF2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C67CA68-7849-4BBD-993C-FF4ED0318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E950F4-01A7-4416-9C13-FAFF3F3632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4996466-B852-4DFC-B53C-F9508E68F8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82C13A7-FA07-4D44-9F5F-6737267FBD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DF5CCBB7-F21F-41EE-9BF5-573FED49A9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D8C9EB5-CECC-4250-8214-761D7C063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6BFE72B-5AC3-40A6-8B09-05A9F41A06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7E53521-4417-4A37-B59C-AA176FFAAC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5C9FEE-E6D3-4B23-9C6A-AAFC930CA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381FF8F-D7FF-4E43-9653-CB60CD50C7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BC0181D-0681-49FC-9CC5-581602D14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BF7183E-0F98-4140-A068-09E591FBFC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7123F91-F328-4534-858F-DBB4CF3E29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47C01F3-D316-4870-87DD-37C0C8BB82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73AFEEA-F17B-444F-9774-4434E21A4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A7B9E9A-B62B-4E62-ACD8-3534A2967B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326C976-49E8-4566-BB14-955EAB7C9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7D9F341-812C-446B-BA11-DBFBAF521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A36772C-9272-49CB-B8A2-56505DD624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15217C-DAF8-4A33-B6E5-B4DAEE30C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BC3276E1-18FE-41DD-BB08-753B5C082E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795AE64-C197-467E-90CD-D16FB9676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50C760B-D383-4CA3-9F71-FB2A091F5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97F8847-A14F-49DF-9F95-D6EF03784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2343570-F217-4AEA-AB66-2EEDEA8825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1495DF4-EC47-4095-9410-B2C61F044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275EA7E-F29A-4614-8993-FD5BD6F6B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4B92D13-FBB5-40CB-9640-86A731029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73A71F2-40AD-4179-A55D-272E99A63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DBD73C-187E-43D9-80FC-28629F24C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A0214AB-635C-42FA-948C-CEF88D998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D0352B4-C619-46E6-8914-CFFD32FBA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A0A21EC-C1CD-417A-905D-D097E6535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D3DFC14-FF93-4982-8EB8-704FD095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2015FEC-8783-4602-87AA-EF6213B15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DC1C99-2DF9-4265-B531-6E14E1E44B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42F6F16-785C-4282-9259-5B5F9A7AC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A6DFADF-465A-485A-88DB-A6E3561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AB833A8-C8DC-427C-83F6-107753C3D9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34DC866-33DB-4B09-8AC4-7F77C0CE14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2C6BF1F5-1184-4C7D-A3E7-196E8DFEF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8506113A-5F65-4E8D-9755-AA75A207F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5296E02-436E-45F4-B652-952152B5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B5BA0E9-65B2-4BB6-8674-24C967975D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BA5CC66-EAE9-41B4-B084-17706D17C5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AB42EB4-6B07-46E0-95BA-3C7DABD07B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76580E-7146-4654-B8A6-F36729E73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FB771A-66E0-4CC9-B3FB-D666AAF1F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C866A99-28E6-4474-9C66-93C8127C2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8E4E23F-2E3B-45C1-9D44-0B680B23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B0F6DFE-0FEC-42F5-ADF7-5EA13617E0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2DE5369-81AE-447A-8415-A648C6778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6B5133A-F10B-4130-A9B7-04B2CADD6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8AD9DE6-8D42-4C1D-8006-ABEDFD1CF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905B0BF-9620-4C78-BB3C-BF71049FB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34C3048-619C-4DC9-AC50-CA9495D5C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2BC8C1-57DD-42F5-8691-C8790D238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7F95DB3-FCA0-41AF-BADF-FDD8A7658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E1BA21C-5F6D-4ADD-BF04-F7CE84020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54B2AC2-004C-482C-A134-38ED296BA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F88F94C-8629-414E-AC4C-A8E70ECDC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B5BCC64-7971-48B8-82F1-EEDD1DBF00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C90EBBC-33E7-4906-AD3B-05D045ACA5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52F538B-FFC4-4FC4-860B-AAEFAB2A2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79AA55-D464-46B2-B2D1-4C2F710A7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BDF43DF-3CA1-494C-A39E-A07B03477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2346282D-277C-4FCE-96DF-8D78578082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23C22F0-7666-4CB7-B9C1-1283B9F14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1BB7FEB-EC64-4302-93F3-788FD2045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4066827-F001-474F-90FA-BCC9570E8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C4A7FE7-0FDC-4745-8DAA-FE6C6DD58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EB8F3DE-74F2-43DF-8080-971C879BAA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1363EE3-38A4-47D2-8D73-87E1EB30E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26F577-A37A-4EDA-BC66-FCAAE1AB6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7FB4B3B-C811-4184-BE13-46B2ACFAC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38EC11C-D5E0-4265-B161-199908A7E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92102B58-6C8C-43C9-A70D-8EC76E382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A1B0E9-BA43-477F-B55B-E5C7FDE32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A40AACE-B604-41CD-87C1-14AE3B0CD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9FF441-F54C-4107-8F25-77DEDF997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4533495-39AC-473F-A0D2-3B9D45D35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587E746-D04A-4E4F-BD1F-98FF8C31B3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A948F7E-11E8-4002-AA2B-BFCAA842BC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0E344C3-CE18-4857-8D22-299B108D8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F72731-B3A1-4114-96E2-9EFC10202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BA93BF-D82E-4EFD-8174-DB7BB5191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99551A6-5BAB-4764-B77F-73D9764CE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D35D11-7ED2-4B46-93FF-4C8DF74C8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8B47F26-F42F-4C08-B990-C8DE04E732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C747BBF-BBB7-4A7C-A2F5-F5680CB4E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449C735-78BF-4E26-92A7-BAB8F18BD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964563C-4862-4ED9-8FED-957C941AA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3622F01-EA13-47C6-B19B-C4BB3A74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EA48091-388B-4010-A23D-4843190E10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950F5BD-3B83-4C50-AF77-CFC4E1C5C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7F1F4E5-3B66-4808-ACBD-B03C89FF0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D8D7802-0904-4AF8-8DE8-E175F44E8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F3E161E-63C7-4366-ACDC-074C8A180D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5F2078F-6AB7-40DB-9F76-49416EBA4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5DCF943-1063-4FEF-A341-C98E48998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2DFC5D4-14D4-4ECE-94AE-F6DD2128CE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66744EF-33D7-4DE4-A58C-553FE165F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5E5AF4E-F1DA-44C7-8530-C9684DEF4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101370B-8214-4B29-B4A0-11E02EE9A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8975D91-5994-4B8A-9638-EE8CDF0EA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0519026-5B30-491A-8ED0-503F9DEF9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8435E0D-3030-4A94-A9F2-2251CA7260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4F1A41D-C3A1-40E6-9C87-752D90D16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A67E0E1-13BB-47B1-ACF5-163F2CD4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B955DEF-1B0F-4331-B29C-7B6ECB6EE0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063FB7F-D03F-4A86-B973-75FD01938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B906C6F-4E99-4BE0-8B25-CECC09B31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86D376C-6659-45CA-A2A0-A91FF4BC3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1B7E375-C2BF-4C4E-82DA-774E332E8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CEB26D6-8968-4342-821A-8449CEDF8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146DA63-EBB7-4818-BE0D-F9EDA3E94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45CC327-5722-4E36-9F09-4CB13C81A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F6FCED9-6413-416F-9E05-28C4361FB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356C209-F95C-48EC-ACEE-30DD53EC2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A086010-E7D0-468F-AF36-420644CF86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0692E2D-EE97-42A5-8F68-3ABDE26C2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0498529-C8FF-4CDA-915F-9CBE950D94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5070727-9FAE-47AD-A1D5-90FFAC3A1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FC8B9DC-29DD-41A2-81F6-6105189C55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E5CD707-D986-4CE5-9D17-31037FA75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A94DD3B-1C03-4B68-84B7-D6E03C0BB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0FEAD74-45D7-4956-B038-07653FC4CB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621E00E-4A31-4F1C-AC50-C069E7E16C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27BF48C-BA3F-45EB-8C6D-DF3704D3C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DF35C9-90D5-4818-B484-0213A929E6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2E7F45-5BA7-4BD8-A95A-3468631ED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88B04F-6B80-4489-8CC9-3DB7978DE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0EC2B56-122D-408D-AD59-3A5637159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5B000B-E43A-4F0E-BCE1-BBC233B12E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21352B-F6D5-4624-B0B5-870DA1A79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7E750A-B951-482C-A20A-AC3F7C8894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07EC16A-C6CB-482D-A47A-4744A534D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E2D3CE5-0B7B-4D2B-9B72-5A1E46349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2292CF-97E6-45B6-8326-03AFF35A3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93635BD-7861-44B4-93E4-BDDB3DF49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95B7B11-D83B-4826-B86F-D3198E85B8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2987BAC-AC8E-4A73-8971-18475E05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55989E6-0D04-42F3-8BB4-28892F254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0DAB20E-A8AD-4100-9B72-15C92F926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4E7FBA9-6088-447F-A028-B3AFBC8B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2891C4D-74FA-47AD-82D3-3A76D930B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6E5EEA-B551-416B-9B88-02A49E19EC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B81A96D-5969-4BD2-8AFF-6DB7389E20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94D7508-A775-46D4-9C5C-ECA3CB3F5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FBABC5-41DB-4B6E-A87C-71A66FDCC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397BD0E-D46A-48A2-9818-E734C75A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593266D-C686-407C-B5FA-8FDA5BA50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D6F76B-84B0-40C2-9A90-F63B57774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1A27F7-8444-4C66-9200-2435B4C1D6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C8C3F55-B4A8-46FD-8466-FDB6E0DD8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567E7025-AE4C-4F99-BDE0-B8B8BDC9D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D5C795B-99B8-46D8-9456-DE41204581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2D9EC-AFC0-45C7-8DD2-EDC71A6433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1FBBFFA-9398-4378-A1B3-56F1F4F28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A0A67E9-8B6E-4842-8018-CCC8D7850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024D44D-97F0-4F43-8220-D53737382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F19EECF-91FB-4606-A2C7-09DE1D96A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585655D-465E-4C46-A21F-FEC3434A4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F2E08B3-DC43-47D2-A2E6-443CA4022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3B23695-0029-4796-B5DD-1B11B54D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C4A4E6-D1C9-4D08-A8F0-2AC8049A2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0DF2E3E-13DA-4788-949C-F7CF78A00C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AD02DE-8185-43C0-B5E2-3D9E742C73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7C93E5-28DA-436F-A1FF-CF0C999B12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20C1510-F72E-418E-835B-3808B2239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1570216-BA7E-44F2-869C-0896410AC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D9787B-9824-4461-B167-8F81808CFC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D7F009AD-F6D0-4101-A915-C8C967761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FE1B5CC-4342-4738-B63C-85EDD4EF30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64D7D73-526D-4C14-8A04-E4C6300437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3BFE646-D733-44BB-A175-9D670F7893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0F500E7-0333-4C8A-B8BE-D2BF7B8F5C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9012484-6C56-4A13-802A-C640539DB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FDF20CE-A845-491A-9EF0-99F998935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AF1D1341-1BD1-416C-9BC3-ECD74C465C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2144945-F5B3-4504-976B-B501574EE0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CE47B74-7E29-438B-91C0-1A62AFDC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2BC3C11-8839-478F-B42E-976E7025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FE05F27-965F-4ADD-BAB0-9C21702E79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A4D98D3-75D9-47E7-BE66-0B1D67902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AD7466-475F-476E-9A13-6B1F52921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E9B61B-2B40-418B-BA1C-526BC6D23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B77D5DB-2EBC-4DF7-8915-83BDA0227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117EAFF-A7A4-4997-ACD4-C2BF31108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1F3FA26-95F7-43AD-A486-7D6874A01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3F01BC4-4279-4458-8F84-87E345965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07FB552-F661-4C4F-A762-8E0782091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A5D2C96-B9A1-4F8B-B70B-31B12F158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FD0B79-54B0-4EFC-99F3-533245718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6C097B-8700-4AE0-B95B-44254022F0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95BCD95-910B-48E5-B54C-6073CF3F0D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651166EF-E31F-4F6A-AF00-890F996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DDC4015-6248-46D5-AFC1-74B758386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4E2535-C46F-440A-B282-5F3F8308F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9E3AA2B2-079A-4C9C-B9CC-761F81FDF5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8A72180-BD25-41D4-9C47-D7D5EE97B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9E42A01-30F9-4530-BCD2-3B496E710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78E6D2F-C6B5-4DED-AD0D-47692D48CF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E72FFCF-0E1A-4E23-9725-626F702CD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F263A6B-78AF-4234-9642-0CC626FC1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8536703-80F6-434A-AC5C-E99F565F7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C861B7E-1448-40FE-8D0B-B73BF952A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A2B512-3C4F-4B70-9875-CEE94C35D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13E239-81B3-4300-BA97-DA9B753F2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6864F86-1673-43E1-B0D9-D7A048FB5A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D2EEE0D-55E2-4E18-9578-33EE68E07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765590-E944-4830-BC21-F4DFA6BA4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92F931-1B47-49B5-8A40-912DA4CB61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0A59E22-8765-41D8-A25D-9F97352D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48AB0D6-028E-4055-81E1-582ADABCD9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0B75AC1-E147-48FE-8500-732D3519A6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5ED4944-C39A-405D-ABA5-5298FA4ED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D3C398B-8C45-49DC-B1E1-2348B220F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A9C36BB-6CDF-45C9-9B7A-04C887EB4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E90C80D-14BF-4B13-8693-3B86443D6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AF2338E-4332-4BFF-ACD4-6F4DCAAF8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F67863-4A29-452F-9F9C-9D3B8841B3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E42CFCF-6E4B-4BAF-AD8D-605B209D7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CB182CD-D618-4904-B68F-B09FEE13A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7847C68-E48F-4193-9E44-C10617E16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17E87E8-9FC4-4EB8-A4B2-F7842F4F8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FD2D1A0-8824-43F7-84A8-DF6E6EA87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16553FD-7082-492F-AA13-ABE8587AA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2FE10A-A05B-4374-859E-C6D144BE7B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FF5E3F-27D8-4C9D-85D2-36419D45CD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80D43C6-E5A2-4330-A8B1-7D3932C2B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74C898A-56D9-48D5-A400-8C845B2AF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9A3071D-5624-4C22-ADEB-E8C8B9BE3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2501FE3-2BC7-457C-84C6-6434D99E99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6ACA69A-F676-4881-9AB9-B692A5585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75274F3-A577-424D-86EE-29DCAE14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5A1BC43-31A5-4474-9FA9-7FDA24D89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74C1F52-5628-4708-A9D4-3CB6B7E24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BD2C7D-8AC1-4639-A350-4F11EE55C6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3C4E7DE-7D1F-47E8-B728-B56A16242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C2084C-F30F-49CA-B81D-28051E455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3AE471C-BB33-41C8-BFF5-0380FF0AE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F8EECE7-8CD5-47AD-9AA8-6E00FDB6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13F7302-E7F9-447C-B3D0-028966D49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153D24C-8639-465A-9584-30B6A93436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6BA0E4F-6F76-413F-AD6B-C65D8CC30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7BAA68B-3394-4332-B3B1-1D159123E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CAD870-6251-41BE-A107-152243474B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911A623-DAB6-4DFB-A6CA-E2175245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BC65D81-4F1A-48DB-B112-5F21294F1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F773BB7-C823-4EC9-ADF7-905F94A2C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461540C-0DAB-412B-89CC-36890FABF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C495E96-F0F4-410C-B01C-8021765C55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754AAE1-6107-42F1-8AFC-F0E9F8A01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AF4312F-6C48-422C-83B7-4DCB352BA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880D361-135A-488F-B663-74A158000A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7ADCBA3-5F7B-42DC-B553-226FA002B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DAE13D2-FA94-4CEE-AD10-D813C0E13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0D6653E-DDEC-4281-B8E2-0984FBC9B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80301BB-19AB-4B5F-993F-5532C3A2E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8E350B1-CA86-4A28-AFCC-3CC104B55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533F654-3473-497C-BB76-FB414B59E1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125F8C8-E0D1-4519-B494-1948200EDE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8C5D6B-E624-4C95-8D15-DDBF23AB2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1E17943-ED07-4613-ADC9-E30928DADF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E66FE00-9755-40C3-84B3-7A1B27D3E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A6AAEE8-BFC7-4EAC-860F-ADF38F1A16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317C3BF-6EDB-44A6-BDFE-DF5F099F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6F9700C-8F15-4C76-B6D6-B540EE5A2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E69327E-7008-485D-AB47-A6D1B5445F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231BAB-E489-459F-8F4B-AC961BBAF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586D5C6-8868-441C-B2CF-C87B2FC3B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E8BDF5C-E9BA-42C3-BCA6-30D4D8FDCD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91ED4C8-5DC2-4238-95FC-1087C1629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EBB1C19-18E3-46FF-930A-30F8B0D879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C770513-A6EF-481D-82C2-3264B85E0C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95F952-80CF-4852-BB45-675D1EA2D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353EE20-8E6A-4824-ACDF-1185A34F1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C72DE25-AECF-443C-B956-5EEFACE3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AC6E727-BF25-4BFE-83C9-F704082C5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6F48211-CE71-49BA-BB50-ACB6D8F3B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29CCF98-9A9B-4A8D-9BE5-5569A754E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34072BB-17BB-4818-8F41-FED05B355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BE9928-960D-499B-BB32-D3DCFB32D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1A8AB7F-1C64-48B0-91AA-E9D285FCD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763EE8E-1907-4853-A575-0C149240B5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6859D88-556B-4C56-BAC7-E244E9E3B8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174AAF1-E307-4CB6-9177-60533AB7F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B9ACC3E-8319-4E2E-B50F-BFC8309BF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E4E2AC-57FA-4DC6-9D2A-6342757E7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2D2DB02-C027-4E08-9176-63E2F8C7B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7359A4E-74A0-4413-BF0D-A181CB6D2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E027911-BA64-4F6B-8994-15A00B5C0F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B4A7D2-F2D5-4EB9-B189-B289064AD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3A79378-64D4-4684-8BDE-4B74EF5554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AC682E0-7D20-4DAD-9AB9-0A3D50A49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8AA9738-C971-4EE4-8F1A-C76075538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2182E38-829A-4BEC-8C19-6318FFF2F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BDF1F5F-D226-4293-9A50-8E2176389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DA601D-2186-4418-BECC-CE1DFB9FB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EF32743-4970-4075-B25F-526A09C90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31D0DF5-5591-4724-8C94-C14014C5C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53D6FF4-7D32-4CF2-AE8E-DA8C8D8E2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A8E43F2-E27E-42AE-AB4A-E4B54A6C0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61AFA07-DDCD-4DD7-B543-C51ADE312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EA3DC6B-9C73-417E-B8F0-B3FDD8710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576F1EA-1B21-4837-87F8-B6709129C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8BBEE8E-6B39-4F0F-A24B-8C0A514CE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636F898-C834-4FBA-AC84-9CE5B9205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F2C5F11-328E-4CC3-A29A-4A4B3DF32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DC6C741-083C-457D-9895-CB7DFD386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58A1FE-C8B8-4FF3-AF93-9387F9D41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65E0DF7-D515-44A1-96A0-545EA76FB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771F71F-4775-463B-AAE8-90FB9B0E2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932B088-2AF6-47CA-9D0D-F84030E51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B266B0-C2EB-4980-9DBA-E1BE79ECA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FC326DE-68A2-4C2B-A1E4-631F3B5C25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A9DE060-4E5B-49CD-9322-71CA3E397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44AA61-2DA5-437F-941F-175F792F0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465A042-B748-4653-B122-5463FFA24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372C37-0705-4071-8CD5-13BD8369B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5BA594FE-EF35-4170-AFA3-CE89A0384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53D988D-0150-4388-B764-261694C3E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E091E99-6D7F-466E-B324-B88D68733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4848D51-1F58-46BD-A0D1-F08D6E729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8696A8C-C670-4184-B803-FB7360535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44563FE-F72D-4E29-ADB4-85108FD7D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0207220-C2E8-404A-99CF-69CCED7A0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0657F67-EC1E-4F4A-8DBD-FC3E3B1CA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8BEE2B3-4A1D-4E8B-8C2E-A97849201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5C2D8-95EF-4552-91A1-34DD1FB649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191884-7C64-4528-BECA-2493C2F108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94456E5-E0C4-43D1-82C6-0552ED9BA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7852003-4FEF-4F72-A22D-D3E90172F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7F347E7-95A9-4AB4-983F-CE62577BF5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625A49A-379C-41EB-9D42-DC6B6A3BA7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243F7B2-E5EE-44CB-99B5-4CCE622F9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1CEE191-3353-407F-BBFC-08FFCA83B8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9689A4F-D324-4DE1-A093-B0F285F913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89A54BF-49F6-449D-AAF2-E488B5E73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1F43AE5-ED05-44FD-A418-B9914D7E3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CB7C687-928B-4541-A09D-8DEB27390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4782805-C651-4833-A63A-7168A4D1E4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DF0B1A46-B7D8-4D0D-A96A-B07F8C64A9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334EE9F-FBDD-417D-B83A-3AE7611C2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3AE4E16-0420-4B60-80BF-BA691F58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AA39123-73DF-4B88-844E-7033FDB30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C113EB1-AC02-4A3F-8541-1D959612D0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3D71C73-4F84-4FC3-8548-4623D6188B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ABC9D18-2D55-4102-AC19-4129BCC95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E589062-03DA-4EB9-B620-EE5748012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2B91E09-9CAD-4A5C-A12A-7A184556D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7CC78B-60F9-4A64-9BB3-8170E8B0A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8870AB9-695E-4ABA-9963-CC3A07954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B7B771E-5443-4D50-8ED8-C15B28F8C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CB06237-447D-48EE-A337-33E612F94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309A94C-B29C-47D8-8D5E-621DA3298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D8E02E-1D0B-4E70-B324-62654E4A6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333577D-6432-4912-BAF6-FABE1FC93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475EDB-D09C-49ED-9BB2-2908976B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E0C40E4-E9F3-44FD-BCD1-541965370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3240F52C-2B1E-4D79-85BC-0D1D638E2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92090C7-A3B5-4350-9E97-B178C2A1EE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06A8DA0-8CB7-45C1-A73C-610FC22D91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E6DE700-CCC7-48A1-890A-F9730A93C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889F798-9FC1-432A-AFA3-F0CA15929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C6C3205-D13C-4EFD-8084-AEEA9875D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12F0659-ACA8-4A3A-AEA2-2F446BA08B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405C099-1EEE-4D11-8C32-F7B92974A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A4571B1-67D4-47EA-9F4A-8A81DB45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2D37C18-C9DA-4108-9C82-2C72529D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6670B31-1B47-46AB-9EFB-EAE0987460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74CEC1-BF21-486F-BA4E-61668C04FC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EC6C94C-3654-4D84-8FC1-0D314E37D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E6E300F-A164-4221-BE11-002BD7E85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A616FA-4C5A-4957-B81E-B01519146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2048813-28E4-49C1-AEFD-29318C252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160838B-A8EF-4F95-84DD-C48157C0F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028EDE6-1B3C-4C25-9337-63007CD13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3FD0618-ADEE-4720-9D40-ECAFF1D241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E6581C-1FE5-4705-A0A6-3E12B6DE3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F3FD0D0-8AD1-44EB-B646-ADE0F9DC2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B89685D-0752-4E23-A9A3-14AA28BF1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B93C7B1-9F57-4CD5-8548-024B772638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3C6A2C-5D92-4CB6-A6CF-9BFD3662B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88E7A43-12C7-4BDE-85C9-D4A8E6F46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1B2E2D3-4817-4221-850C-56BD41F9E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B28584F-BBB7-45C7-B618-821953E40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4F77A9-1F73-4739-B40F-F03FBD63E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03A4626-4125-4CA2-85E9-AA49693E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625B09D-316C-4373-B141-52F3A8A391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C20EA9DD-9585-456D-9559-1FF0A47B4B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AD804FF-C947-483F-BF9F-F0E2E670A6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94BA678-6793-420E-A467-246588A779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C15B9E2A-3F8F-4A09-B9D0-288D8A3F1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BDCDB8A-C417-433D-8A59-B1D5DDBBC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B41F24B-D5E4-47A0-B721-53DC65CA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A272043-CA1A-405E-AC28-53628F150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712D86E-D51F-4029-AF3E-D7D902422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D499AF9-D83F-4E53-890D-0490B906E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EBCE354-DF0B-4D4E-B052-803180C7FE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5B8A1E7-BA43-46C5-B412-90D7E239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65EFCB-C502-49AD-88BB-D5F686BB42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FE2D260-3531-4120-B1C0-C699E1B0C5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8B13562-C549-49B4-922A-A5E5DF985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593C881-5AE7-4563-96DF-6067F946A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64225BD-578C-4444-9807-4D0E2F11BD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5B2F68-ADDC-4173-9FF3-CC11BA9F8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4C185F7-6234-473A-8B84-94F8D7490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2134E3E4-6563-4DE1-BE28-F03C62B4CD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51DEDAC-49DF-47F7-8834-B37382BC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55B31BB-3A77-43B9-A3EA-69D6476AD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F5CCFCE-3FF5-4330-87AB-06B27C2FB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B27BD3F-C67F-4905-94C1-69614E31C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6A2E6E2-A5B0-4AE1-A5EF-D61986EB80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2911E3B-42A6-4B0C-B58D-4AC8EBA8D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012F0C-9E73-4568-82D6-B39FFB616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4A6759-9614-4084-9B53-D570E661F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074740-239A-471E-83CF-BC7C7B2F6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BD708C2-F09B-4E4D-86FA-2C492B4A5A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99242CB-0B37-4BD3-9D3C-90BFFEF43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60CB1B6-DD58-433A-852D-40868D96A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FE2C006-DF61-43F1-925C-04C118F4D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08BBC1B-8EFE-4B99-BE7E-EE81D2CE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CD5C365-C070-49B7-B2B6-9EC64ED02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60282A5-2B43-4EA6-8848-D1130FC9E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07FBA5A1-0C60-443F-9041-6307FF9C3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EB2192D-1E15-4F61-A82A-FD2C0610B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3AA1D54-FF72-4291-AF63-82905A5B4B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7E2-0B3F-46AF-85C3-CD976949A140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98" t="s">
        <v>75</v>
      </c>
      <c r="B1" s="99"/>
      <c r="C1" s="99"/>
      <c r="D1" s="99"/>
      <c r="E1" s="100" t="s">
        <v>0</v>
      </c>
      <c r="F1" s="101"/>
      <c r="G1" s="101"/>
      <c r="H1" s="101"/>
      <c r="J1" s="102" t="s">
        <v>1</v>
      </c>
      <c r="K1" s="99"/>
      <c r="L1" s="1" t="s">
        <v>2</v>
      </c>
      <c r="M1" s="1" t="s">
        <v>3</v>
      </c>
      <c r="N1" s="1" t="s">
        <v>4</v>
      </c>
      <c r="O1" s="102" t="s">
        <v>5</v>
      </c>
      <c r="P1" s="99"/>
      <c r="Q1" s="9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03" t="s">
        <v>7</v>
      </c>
      <c r="F2" s="104"/>
      <c r="G2" s="105" t="s">
        <v>8</v>
      </c>
      <c r="H2" s="105"/>
      <c r="I2" s="106" t="s">
        <v>9</v>
      </c>
      <c r="J2" s="107"/>
      <c r="K2" s="105" t="s">
        <v>10</v>
      </c>
      <c r="L2" s="105"/>
      <c r="M2" s="106" t="s">
        <v>11</v>
      </c>
      <c r="N2" s="107"/>
      <c r="O2" s="105" t="s">
        <v>12</v>
      </c>
      <c r="P2" s="105"/>
      <c r="Q2" s="106" t="s">
        <v>13</v>
      </c>
      <c r="R2" s="107"/>
      <c r="S2" s="105" t="s">
        <v>14</v>
      </c>
      <c r="T2" s="105"/>
      <c r="U2" s="106" t="s">
        <v>15</v>
      </c>
      <c r="V2" s="107"/>
      <c r="W2" s="105" t="s">
        <v>16</v>
      </c>
      <c r="X2" s="105"/>
      <c r="Y2" s="108" t="s">
        <v>17</v>
      </c>
      <c r="Z2" s="109"/>
    </row>
    <row r="3" spans="1:26" ht="18.75" x14ac:dyDescent="0.2">
      <c r="A3" s="7"/>
      <c r="C3" s="112"/>
      <c r="D3" s="113"/>
      <c r="E3" s="114" t="s">
        <v>53</v>
      </c>
      <c r="F3" s="115"/>
      <c r="G3" s="116" t="s">
        <v>54</v>
      </c>
      <c r="H3" s="116"/>
      <c r="I3" s="114" t="s">
        <v>55</v>
      </c>
      <c r="J3" s="115"/>
      <c r="K3" s="116" t="s">
        <v>56</v>
      </c>
      <c r="L3" s="116"/>
      <c r="M3" s="114" t="s">
        <v>57</v>
      </c>
      <c r="N3" s="115"/>
      <c r="O3" s="116">
        <v>26</v>
      </c>
      <c r="P3" s="116"/>
      <c r="Q3" s="114" t="s">
        <v>58</v>
      </c>
      <c r="R3" s="115"/>
      <c r="S3" s="116" t="s">
        <v>59</v>
      </c>
      <c r="T3" s="116"/>
      <c r="U3" s="114" t="s">
        <v>60</v>
      </c>
      <c r="V3" s="115"/>
      <c r="W3" s="116">
        <v>40</v>
      </c>
      <c r="X3" s="116"/>
      <c r="Y3" s="110"/>
      <c r="Z3" s="11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660</v>
      </c>
      <c r="F5" s="14">
        <v>45326</v>
      </c>
      <c r="G5" s="15">
        <v>30</v>
      </c>
      <c r="H5" s="16">
        <v>5440</v>
      </c>
      <c r="I5" s="13">
        <v>859</v>
      </c>
      <c r="J5" s="14">
        <v>743298</v>
      </c>
      <c r="K5" s="17">
        <v>1645</v>
      </c>
      <c r="L5" s="18">
        <v>3262920</v>
      </c>
      <c r="M5" s="13">
        <v>847</v>
      </c>
      <c r="N5" s="75">
        <v>225990</v>
      </c>
      <c r="O5" s="19">
        <v>847</v>
      </c>
      <c r="P5" s="18">
        <v>41070</v>
      </c>
      <c r="Q5" s="13">
        <v>13942</v>
      </c>
      <c r="R5" s="14">
        <v>2208814</v>
      </c>
      <c r="S5" s="19">
        <v>15953</v>
      </c>
      <c r="T5" s="18">
        <v>4332072</v>
      </c>
      <c r="U5" s="13">
        <v>2416</v>
      </c>
      <c r="V5" s="14">
        <v>807311</v>
      </c>
      <c r="W5" s="13">
        <v>249</v>
      </c>
      <c r="X5" s="18">
        <v>90750</v>
      </c>
      <c r="Y5" s="20">
        <f t="shared" ref="Y5:Z19" si="0">+W5+U5+S5+Q5+O5+M5+K5+I5+G5+E5</f>
        <v>37448</v>
      </c>
      <c r="Z5" s="21">
        <f t="shared" si="0"/>
        <v>11762991</v>
      </c>
    </row>
    <row r="6" spans="1:26" ht="18.95" customHeight="1" x14ac:dyDescent="0.15">
      <c r="A6" s="7"/>
      <c r="B6" s="22"/>
      <c r="C6" s="83"/>
      <c r="D6" s="81" t="s">
        <v>22</v>
      </c>
      <c r="E6" s="23">
        <v>896</v>
      </c>
      <c r="F6" s="24">
        <v>61429</v>
      </c>
      <c r="G6" s="25">
        <v>30</v>
      </c>
      <c r="H6" s="26">
        <v>5460</v>
      </c>
      <c r="I6" s="27">
        <v>1814</v>
      </c>
      <c r="J6" s="21">
        <v>1497946</v>
      </c>
      <c r="K6" s="25">
        <v>1807</v>
      </c>
      <c r="L6" s="26">
        <v>3577898</v>
      </c>
      <c r="M6" s="27">
        <v>721</v>
      </c>
      <c r="N6" s="76">
        <v>248476</v>
      </c>
      <c r="O6" s="25">
        <v>818</v>
      </c>
      <c r="P6" s="26">
        <v>45896</v>
      </c>
      <c r="Q6" s="27">
        <v>12958</v>
      </c>
      <c r="R6" s="21">
        <v>2062795</v>
      </c>
      <c r="S6" s="25">
        <v>16539</v>
      </c>
      <c r="T6" s="26">
        <v>4629940</v>
      </c>
      <c r="U6" s="27">
        <v>2168</v>
      </c>
      <c r="V6" s="21">
        <v>1204749</v>
      </c>
      <c r="W6" s="27">
        <v>303</v>
      </c>
      <c r="X6" s="26">
        <v>124759</v>
      </c>
      <c r="Y6" s="20">
        <f t="shared" si="0"/>
        <v>38054</v>
      </c>
      <c r="Z6" s="21">
        <f t="shared" si="0"/>
        <v>13459348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1190.4000000000001</v>
      </c>
      <c r="F7" s="36">
        <v>224262</v>
      </c>
      <c r="G7" s="29">
        <v>151</v>
      </c>
      <c r="H7" s="30">
        <v>74138</v>
      </c>
      <c r="I7" s="31">
        <v>2469</v>
      </c>
      <c r="J7" s="32">
        <v>2463681</v>
      </c>
      <c r="K7" s="77">
        <v>7217.2999999999993</v>
      </c>
      <c r="L7" s="30">
        <v>4686594</v>
      </c>
      <c r="M7" s="23">
        <v>1536.7</v>
      </c>
      <c r="N7" s="24">
        <v>354464.25</v>
      </c>
      <c r="O7" s="33">
        <v>2968</v>
      </c>
      <c r="P7" s="34">
        <v>573080</v>
      </c>
      <c r="Q7" s="23">
        <v>33864.5</v>
      </c>
      <c r="R7" s="24">
        <v>5325296.5</v>
      </c>
      <c r="S7" s="33">
        <v>28031</v>
      </c>
      <c r="T7" s="34">
        <v>2650422</v>
      </c>
      <c r="U7" s="23">
        <v>3752.2</v>
      </c>
      <c r="V7" s="24">
        <v>1532985.5</v>
      </c>
      <c r="W7" s="23">
        <v>1349.6999999999998</v>
      </c>
      <c r="X7" s="34">
        <v>339924.5</v>
      </c>
      <c r="Y7" s="31">
        <f t="shared" si="0"/>
        <v>82529.799999999988</v>
      </c>
      <c r="Z7" s="24">
        <f t="shared" si="0"/>
        <v>18224847.75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157.30799999999999</v>
      </c>
      <c r="H8" s="16">
        <v>89681</v>
      </c>
      <c r="I8" s="13">
        <v>255</v>
      </c>
      <c r="J8" s="14">
        <v>106709</v>
      </c>
      <c r="K8" s="17">
        <v>69</v>
      </c>
      <c r="L8" s="18">
        <v>1404</v>
      </c>
      <c r="M8" s="13">
        <v>5580</v>
      </c>
      <c r="N8" s="75">
        <v>1114947</v>
      </c>
      <c r="O8" s="19">
        <v>0</v>
      </c>
      <c r="P8" s="18">
        <v>0</v>
      </c>
      <c r="Q8" s="13">
        <v>5675</v>
      </c>
      <c r="R8" s="14">
        <v>1025743</v>
      </c>
      <c r="S8" s="19">
        <v>29377</v>
      </c>
      <c r="T8" s="18">
        <v>3913720</v>
      </c>
      <c r="U8" s="13">
        <v>816</v>
      </c>
      <c r="V8" s="14">
        <v>70674</v>
      </c>
      <c r="W8" s="13">
        <v>169</v>
      </c>
      <c r="X8" s="18">
        <v>8245</v>
      </c>
      <c r="Y8" s="13">
        <f t="shared" si="0"/>
        <v>42264.307999999997</v>
      </c>
      <c r="Z8" s="14">
        <f t="shared" si="0"/>
        <v>6358417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155</v>
      </c>
      <c r="F9" s="24">
        <v>24760</v>
      </c>
      <c r="G9" s="25">
        <v>204.11999999999998</v>
      </c>
      <c r="H9" s="26">
        <v>97400</v>
      </c>
      <c r="I9" s="27">
        <v>242</v>
      </c>
      <c r="J9" s="21">
        <v>90555</v>
      </c>
      <c r="K9" s="25">
        <v>111</v>
      </c>
      <c r="L9" s="26">
        <v>2205</v>
      </c>
      <c r="M9" s="27">
        <v>5612.7</v>
      </c>
      <c r="N9" s="76">
        <v>1057758</v>
      </c>
      <c r="O9" s="25">
        <v>0</v>
      </c>
      <c r="P9" s="26">
        <v>0</v>
      </c>
      <c r="Q9" s="27">
        <v>6842</v>
      </c>
      <c r="R9" s="21">
        <v>1148129</v>
      </c>
      <c r="S9" s="25">
        <v>28396</v>
      </c>
      <c r="T9" s="26">
        <v>3846632</v>
      </c>
      <c r="U9" s="27">
        <v>920</v>
      </c>
      <c r="V9" s="21">
        <v>79350</v>
      </c>
      <c r="W9" s="27">
        <v>25</v>
      </c>
      <c r="X9" s="26">
        <v>1090</v>
      </c>
      <c r="Y9" s="20">
        <f t="shared" si="0"/>
        <v>42507.82</v>
      </c>
      <c r="Z9" s="21">
        <f t="shared" si="0"/>
        <v>6347879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19393</v>
      </c>
      <c r="G10" s="29">
        <v>184.06400000000008</v>
      </c>
      <c r="H10" s="30">
        <v>106081</v>
      </c>
      <c r="I10" s="37">
        <v>388</v>
      </c>
      <c r="J10" s="38">
        <v>74583</v>
      </c>
      <c r="K10" s="77">
        <v>322</v>
      </c>
      <c r="L10" s="30">
        <v>7763</v>
      </c>
      <c r="M10" s="35">
        <v>9326</v>
      </c>
      <c r="N10" s="36">
        <v>1793494</v>
      </c>
      <c r="O10" s="29">
        <v>0</v>
      </c>
      <c r="P10" s="30">
        <v>0</v>
      </c>
      <c r="Q10" s="35">
        <v>12673</v>
      </c>
      <c r="R10" s="36">
        <v>1621797</v>
      </c>
      <c r="S10" s="29">
        <v>5952</v>
      </c>
      <c r="T10" s="30">
        <v>779266</v>
      </c>
      <c r="U10" s="35">
        <v>1263</v>
      </c>
      <c r="V10" s="36">
        <v>77513</v>
      </c>
      <c r="W10" s="35">
        <v>169</v>
      </c>
      <c r="X10" s="30">
        <v>7455</v>
      </c>
      <c r="Y10" s="37">
        <f t="shared" si="0"/>
        <v>30406.063999999998</v>
      </c>
      <c r="Z10" s="36">
        <f t="shared" si="0"/>
        <v>4487345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1400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2478</v>
      </c>
      <c r="R11" s="14">
        <v>545658</v>
      </c>
      <c r="S11" s="19">
        <v>0</v>
      </c>
      <c r="T11" s="18">
        <v>0</v>
      </c>
      <c r="U11" s="13">
        <v>12</v>
      </c>
      <c r="V11" s="14">
        <v>1266</v>
      </c>
      <c r="W11" s="13">
        <v>0</v>
      </c>
      <c r="X11" s="18">
        <v>0</v>
      </c>
      <c r="Y11" s="13">
        <f>+W11+U11+S11+Q11+O11+M11+K11+I11+G11+E11</f>
        <v>2601</v>
      </c>
      <c r="Z11" s="14">
        <f t="shared" si="0"/>
        <v>638324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4691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2291</v>
      </c>
      <c r="R12" s="21">
        <v>555531</v>
      </c>
      <c r="S12" s="25">
        <v>0</v>
      </c>
      <c r="T12" s="26">
        <v>100</v>
      </c>
      <c r="U12" s="27">
        <v>4</v>
      </c>
      <c r="V12" s="21">
        <v>833</v>
      </c>
      <c r="W12" s="27">
        <v>0</v>
      </c>
      <c r="X12" s="26">
        <v>0</v>
      </c>
      <c r="Y12" s="20">
        <f t="shared" ref="Y12:Y19" si="1">+W12+U12+S12+Q12+O12+M12+K12+I12+G12+E12</f>
        <v>2436</v>
      </c>
      <c r="Z12" s="21">
        <f t="shared" si="0"/>
        <v>651155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137</v>
      </c>
      <c r="J13" s="38">
        <v>33104.300000000003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7044</v>
      </c>
      <c r="R13" s="36">
        <v>1957516.6</v>
      </c>
      <c r="S13" s="29">
        <v>2</v>
      </c>
      <c r="T13" s="30">
        <v>2150</v>
      </c>
      <c r="U13" s="35">
        <v>461</v>
      </c>
      <c r="V13" s="36">
        <v>96781</v>
      </c>
      <c r="W13" s="35">
        <v>10</v>
      </c>
      <c r="X13" s="30">
        <v>30145</v>
      </c>
      <c r="Y13" s="37">
        <f t="shared" si="1"/>
        <v>7868.1</v>
      </c>
      <c r="Z13" s="36">
        <f t="shared" si="0"/>
        <v>2333696.9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1410</v>
      </c>
      <c r="N14" s="75">
        <v>187616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1410</v>
      </c>
      <c r="Z14" s="14">
        <f t="shared" si="0"/>
        <v>187616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902</v>
      </c>
      <c r="N15" s="76">
        <v>123338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902</v>
      </c>
      <c r="Z15" s="24">
        <f t="shared" si="0"/>
        <v>123338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5619</v>
      </c>
      <c r="N16" s="36">
        <v>1004572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5619</v>
      </c>
      <c r="Z16" s="36">
        <f t="shared" si="0"/>
        <v>1004572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33</v>
      </c>
      <c r="F17" s="14">
        <v>3650</v>
      </c>
      <c r="G17" s="19">
        <v>777</v>
      </c>
      <c r="H17" s="18">
        <v>234975</v>
      </c>
      <c r="I17" s="13">
        <v>191</v>
      </c>
      <c r="J17" s="14">
        <v>179050</v>
      </c>
      <c r="K17" s="19">
        <v>53</v>
      </c>
      <c r="L17" s="18">
        <v>39340</v>
      </c>
      <c r="M17" s="13">
        <v>660.12799999999993</v>
      </c>
      <c r="N17" s="75">
        <v>253905</v>
      </c>
      <c r="O17" s="19">
        <v>3233</v>
      </c>
      <c r="P17" s="18">
        <v>1282429</v>
      </c>
      <c r="Q17" s="13">
        <v>4523</v>
      </c>
      <c r="R17" s="14">
        <v>1115251</v>
      </c>
      <c r="S17" s="19">
        <v>235</v>
      </c>
      <c r="T17" s="18">
        <v>56456</v>
      </c>
      <c r="U17" s="13">
        <v>3</v>
      </c>
      <c r="V17" s="14">
        <v>660</v>
      </c>
      <c r="W17" s="13">
        <v>5479.335</v>
      </c>
      <c r="X17" s="18">
        <v>1209892</v>
      </c>
      <c r="Y17" s="41">
        <f t="shared" si="1"/>
        <v>15187.463</v>
      </c>
      <c r="Z17" s="42">
        <f t="shared" si="0"/>
        <v>4375608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48</v>
      </c>
      <c r="F18" s="21">
        <v>12620</v>
      </c>
      <c r="G18" s="25">
        <v>805</v>
      </c>
      <c r="H18" s="26">
        <v>239878</v>
      </c>
      <c r="I18" s="27">
        <v>181</v>
      </c>
      <c r="J18" s="21">
        <v>150009</v>
      </c>
      <c r="K18" s="25">
        <v>57</v>
      </c>
      <c r="L18" s="26">
        <v>42965</v>
      </c>
      <c r="M18" s="27">
        <v>651.16</v>
      </c>
      <c r="N18" s="21">
        <v>263534</v>
      </c>
      <c r="O18" s="25">
        <v>3144</v>
      </c>
      <c r="P18" s="26">
        <v>1263489</v>
      </c>
      <c r="Q18" s="27">
        <v>4537</v>
      </c>
      <c r="R18" s="21">
        <v>1145071</v>
      </c>
      <c r="S18" s="25">
        <v>238</v>
      </c>
      <c r="T18" s="26">
        <v>55541</v>
      </c>
      <c r="U18" s="27">
        <v>8</v>
      </c>
      <c r="V18" s="21">
        <v>1760</v>
      </c>
      <c r="W18" s="27">
        <v>5620.5068000000001</v>
      </c>
      <c r="X18" s="26">
        <v>1289838</v>
      </c>
      <c r="Y18" s="23">
        <f t="shared" si="1"/>
        <v>15289.666799999999</v>
      </c>
      <c r="Z18" s="24">
        <f t="shared" si="0"/>
        <v>4464705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450.00799999999998</v>
      </c>
      <c r="F19" s="24">
        <v>98018</v>
      </c>
      <c r="G19" s="33">
        <v>1149</v>
      </c>
      <c r="H19" s="34">
        <v>359901</v>
      </c>
      <c r="I19" s="23">
        <v>439</v>
      </c>
      <c r="J19" s="24">
        <v>215222</v>
      </c>
      <c r="K19" s="78">
        <v>198</v>
      </c>
      <c r="L19" s="34">
        <v>142795</v>
      </c>
      <c r="M19" s="23">
        <v>1623.08</v>
      </c>
      <c r="N19" s="24">
        <v>554702</v>
      </c>
      <c r="O19" s="33">
        <v>1848</v>
      </c>
      <c r="P19" s="34">
        <v>797445</v>
      </c>
      <c r="Q19" s="23">
        <v>7759</v>
      </c>
      <c r="R19" s="24">
        <v>2274463</v>
      </c>
      <c r="S19" s="33">
        <v>121</v>
      </c>
      <c r="T19" s="34">
        <v>27316</v>
      </c>
      <c r="U19" s="23">
        <v>65</v>
      </c>
      <c r="V19" s="24">
        <v>14300</v>
      </c>
      <c r="W19" s="23">
        <v>6407.0371999999998</v>
      </c>
      <c r="X19" s="34">
        <v>1594595</v>
      </c>
      <c r="Y19" s="35">
        <f t="shared" si="1"/>
        <v>20059.125200000002</v>
      </c>
      <c r="Z19" s="36">
        <f t="shared" si="0"/>
        <v>6078757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859</v>
      </c>
      <c r="F20" s="14">
        <f t="shared" ref="F20:X22" si="2">F5+F8+F11+F14+F17</f>
        <v>76270</v>
      </c>
      <c r="G20" s="19">
        <f>G5+G8+G11+G14+G17</f>
        <v>1039.308</v>
      </c>
      <c r="H20" s="18">
        <f t="shared" si="2"/>
        <v>405096</v>
      </c>
      <c r="I20" s="13">
        <f t="shared" si="2"/>
        <v>1326</v>
      </c>
      <c r="J20" s="14">
        <f t="shared" si="2"/>
        <v>1030457</v>
      </c>
      <c r="K20" s="19">
        <f t="shared" si="2"/>
        <v>1767</v>
      </c>
      <c r="L20" s="18">
        <f t="shared" si="2"/>
        <v>3303664</v>
      </c>
      <c r="M20" s="13">
        <f t="shared" si="2"/>
        <v>8512.1280000000006</v>
      </c>
      <c r="N20" s="14">
        <f t="shared" si="2"/>
        <v>1797458</v>
      </c>
      <c r="O20" s="19">
        <f t="shared" si="2"/>
        <v>4080</v>
      </c>
      <c r="P20" s="18">
        <f t="shared" si="2"/>
        <v>1323499</v>
      </c>
      <c r="Q20" s="13">
        <f t="shared" si="2"/>
        <v>26618</v>
      </c>
      <c r="R20" s="14">
        <f t="shared" si="2"/>
        <v>4895466</v>
      </c>
      <c r="S20" s="19">
        <f t="shared" si="2"/>
        <v>45565</v>
      </c>
      <c r="T20" s="18">
        <f t="shared" si="2"/>
        <v>8302248</v>
      </c>
      <c r="U20" s="13">
        <f t="shared" si="2"/>
        <v>3247</v>
      </c>
      <c r="V20" s="14">
        <f t="shared" si="2"/>
        <v>879911</v>
      </c>
      <c r="W20" s="13">
        <f t="shared" si="2"/>
        <v>5897.335</v>
      </c>
      <c r="X20" s="18">
        <f t="shared" si="2"/>
        <v>1308887</v>
      </c>
      <c r="Y20" s="31">
        <f t="shared" ref="Y20:Z22" si="3">+Y17+Y14+Y11+Y8+Y5</f>
        <v>98910.770999999993</v>
      </c>
      <c r="Z20" s="32">
        <f t="shared" si="3"/>
        <v>23322956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1099</v>
      </c>
      <c r="F21" s="21">
        <f t="shared" si="4"/>
        <v>98809</v>
      </c>
      <c r="G21" s="25">
        <f t="shared" si="4"/>
        <v>1114.1199999999999</v>
      </c>
      <c r="H21" s="26">
        <f t="shared" si="4"/>
        <v>417738</v>
      </c>
      <c r="I21" s="27">
        <f t="shared" si="4"/>
        <v>2288</v>
      </c>
      <c r="J21" s="21">
        <f t="shared" si="4"/>
        <v>1743201</v>
      </c>
      <c r="K21" s="25">
        <f t="shared" si="4"/>
        <v>1975</v>
      </c>
      <c r="L21" s="26">
        <f t="shared" si="4"/>
        <v>3623068</v>
      </c>
      <c r="M21" s="27">
        <f t="shared" si="4"/>
        <v>7901.86</v>
      </c>
      <c r="N21" s="21">
        <f t="shared" si="4"/>
        <v>1708106</v>
      </c>
      <c r="O21" s="25">
        <f t="shared" si="4"/>
        <v>3962</v>
      </c>
      <c r="P21" s="26">
        <f t="shared" si="4"/>
        <v>1309385</v>
      </c>
      <c r="Q21" s="27">
        <f t="shared" si="4"/>
        <v>26628</v>
      </c>
      <c r="R21" s="21">
        <f t="shared" si="4"/>
        <v>4911526</v>
      </c>
      <c r="S21" s="25">
        <f t="shared" si="4"/>
        <v>45173</v>
      </c>
      <c r="T21" s="26">
        <f t="shared" si="4"/>
        <v>8532213</v>
      </c>
      <c r="U21" s="27">
        <f t="shared" si="2"/>
        <v>3100</v>
      </c>
      <c r="V21" s="21">
        <f t="shared" si="2"/>
        <v>1286692</v>
      </c>
      <c r="W21" s="27">
        <f t="shared" si="2"/>
        <v>5948.5068000000001</v>
      </c>
      <c r="X21" s="26">
        <f t="shared" si="2"/>
        <v>1415687</v>
      </c>
      <c r="Y21" s="23">
        <f t="shared" si="3"/>
        <v>99189.486799999999</v>
      </c>
      <c r="Z21" s="24">
        <f t="shared" si="3"/>
        <v>25046425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1769.4080000000001</v>
      </c>
      <c r="F22" s="24">
        <f t="shared" si="2"/>
        <v>341673</v>
      </c>
      <c r="G22" s="33">
        <f t="shared" si="2"/>
        <v>1679.0640000000001</v>
      </c>
      <c r="H22" s="34">
        <f t="shared" si="2"/>
        <v>735120</v>
      </c>
      <c r="I22" s="23">
        <f t="shared" si="2"/>
        <v>3433</v>
      </c>
      <c r="J22" s="24">
        <f t="shared" si="2"/>
        <v>2786590.3</v>
      </c>
      <c r="K22" s="33">
        <f t="shared" si="2"/>
        <v>7737.2999999999993</v>
      </c>
      <c r="L22" s="34">
        <f t="shared" si="2"/>
        <v>4837152</v>
      </c>
      <c r="M22" s="23">
        <f t="shared" si="2"/>
        <v>18123.880000000005</v>
      </c>
      <c r="N22" s="24">
        <f t="shared" si="2"/>
        <v>3726232.25</v>
      </c>
      <c r="O22" s="33">
        <f t="shared" si="2"/>
        <v>4816</v>
      </c>
      <c r="P22" s="34">
        <f t="shared" si="2"/>
        <v>1370525</v>
      </c>
      <c r="Q22" s="23">
        <f t="shared" si="2"/>
        <v>61340.5</v>
      </c>
      <c r="R22" s="24">
        <f t="shared" si="2"/>
        <v>11179073.1</v>
      </c>
      <c r="S22" s="33">
        <f t="shared" si="2"/>
        <v>34106</v>
      </c>
      <c r="T22" s="34">
        <f t="shared" si="2"/>
        <v>3459154</v>
      </c>
      <c r="U22" s="23">
        <f t="shared" si="2"/>
        <v>5541.2</v>
      </c>
      <c r="V22" s="24">
        <f t="shared" si="2"/>
        <v>1721579.5</v>
      </c>
      <c r="W22" s="23">
        <f t="shared" si="2"/>
        <v>7935.7371999999996</v>
      </c>
      <c r="X22" s="34">
        <f t="shared" si="2"/>
        <v>1972119.5</v>
      </c>
      <c r="Y22" s="23">
        <f t="shared" si="3"/>
        <v>146482.08919999999</v>
      </c>
      <c r="Z22" s="24">
        <f t="shared" si="3"/>
        <v>32129218.649999999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17">
        <f>(E20+E21)/(E22+E41)*100</f>
        <v>51.815171736332225</v>
      </c>
      <c r="F23" s="118"/>
      <c r="G23" s="117">
        <f>(G20+G21)/(G22+G41)*100</f>
        <v>62.728390242765677</v>
      </c>
      <c r="H23" s="118"/>
      <c r="I23" s="117">
        <f>(I20+I21)/(I22+I41)*100</f>
        <v>46.167603474706183</v>
      </c>
      <c r="J23" s="118"/>
      <c r="K23" s="117">
        <f>(K20+K21)/(K22+K41)*100</f>
        <v>23.860839401629836</v>
      </c>
      <c r="L23" s="118"/>
      <c r="M23" s="117">
        <f>(M20+M21)/(M22+M41)*100</f>
        <v>46.058201851016896</v>
      </c>
      <c r="N23" s="118"/>
      <c r="O23" s="117">
        <f>(O20+O21)/(O22+O41)*100</f>
        <v>84.528063905823004</v>
      </c>
      <c r="P23" s="118"/>
      <c r="Q23" s="117">
        <f>(Q20+Q21)/(Q22+Q41)*100</f>
        <v>43.398456284487047</v>
      </c>
      <c r="R23" s="118"/>
      <c r="S23" s="117">
        <f>(S20+S21)/(S22+S41)*100</f>
        <v>133.7923916248894</v>
      </c>
      <c r="T23" s="118"/>
      <c r="U23" s="117">
        <f>(U20+U21)/(U22+U41)*100</f>
        <v>58.040858130475335</v>
      </c>
      <c r="V23" s="118"/>
      <c r="W23" s="117">
        <f>(W20+W21)/(W22+W41)*100</f>
        <v>74.396187990410795</v>
      </c>
      <c r="X23" s="118"/>
      <c r="Y23" s="117">
        <f>(Y20+Y21)/(Y22+Y41)*100</f>
        <v>67.555007032801271</v>
      </c>
      <c r="Z23" s="11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19">
        <f>F22/E22*1000</f>
        <v>193100.17813867689</v>
      </c>
      <c r="F24" s="120"/>
      <c r="G24" s="121">
        <f>H22/G22*1000</f>
        <v>437815.35426880693</v>
      </c>
      <c r="H24" s="122"/>
      <c r="I24" s="123">
        <f>J22/I22*1000</f>
        <v>811707.04922808032</v>
      </c>
      <c r="J24" s="124"/>
      <c r="K24" s="121">
        <f>L22/K22*1000</f>
        <v>625173.12240704137</v>
      </c>
      <c r="L24" s="122"/>
      <c r="M24" s="123">
        <f>N22/M22*1000</f>
        <v>205597.93212049513</v>
      </c>
      <c r="N24" s="124"/>
      <c r="O24" s="121">
        <f>P22/O22*1000</f>
        <v>284577.45016611298</v>
      </c>
      <c r="P24" s="122"/>
      <c r="Q24" s="123">
        <f>R22/Q22*1000</f>
        <v>182246.20112323831</v>
      </c>
      <c r="R24" s="124"/>
      <c r="S24" s="121">
        <f>T22/S22*1000</f>
        <v>101423.62047733537</v>
      </c>
      <c r="T24" s="122"/>
      <c r="U24" s="123">
        <f>V22/U22*1000</f>
        <v>310687.12553237565</v>
      </c>
      <c r="V24" s="124"/>
      <c r="W24" s="121">
        <f>X22/W22*1000</f>
        <v>248511.19061755223</v>
      </c>
      <c r="X24" s="122"/>
      <c r="Y24" s="123">
        <f>Z22/Y22*1000</f>
        <v>219338.888634584</v>
      </c>
      <c r="Z24" s="12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1.2079347104232867</v>
      </c>
      <c r="F25" s="49"/>
      <c r="G25" s="50">
        <f>G22/Y22*100</f>
        <v>1.1462589106764325</v>
      </c>
      <c r="H25" s="51"/>
      <c r="I25" s="48">
        <f>I22/Y22*100</f>
        <v>2.3436312376134518</v>
      </c>
      <c r="J25" s="49"/>
      <c r="K25" s="50">
        <f>K22/Y22*100</f>
        <v>5.2820792236488661</v>
      </c>
      <c r="L25" s="51"/>
      <c r="M25" s="48">
        <f>M22/Y22*100</f>
        <v>12.372761816125166</v>
      </c>
      <c r="N25" s="49"/>
      <c r="O25" s="50">
        <f>O22/Y22*100</f>
        <v>3.2877739703892761</v>
      </c>
      <c r="P25" s="51"/>
      <c r="Q25" s="48">
        <f>Q22/Y22*100</f>
        <v>41.875768112679268</v>
      </c>
      <c r="R25" s="49"/>
      <c r="S25" s="50">
        <f>S22/Y22*100</f>
        <v>23.28339265658153</v>
      </c>
      <c r="T25" s="51"/>
      <c r="U25" s="48">
        <f>U22/Y22*100</f>
        <v>3.7828515624420791</v>
      </c>
      <c r="V25" s="49"/>
      <c r="W25" s="50">
        <f>W22/Y22*100</f>
        <v>5.417547799420654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25" t="s">
        <v>42</v>
      </c>
      <c r="C27" s="4" t="s">
        <v>43</v>
      </c>
      <c r="D27" s="54" t="s">
        <v>21</v>
      </c>
      <c r="E27" s="176">
        <v>828</v>
      </c>
      <c r="F27" s="177">
        <v>64910</v>
      </c>
      <c r="G27" s="178">
        <v>1166</v>
      </c>
      <c r="H27" s="179">
        <v>423015</v>
      </c>
      <c r="I27" s="180">
        <v>2371</v>
      </c>
      <c r="J27" s="177">
        <v>5974330</v>
      </c>
      <c r="K27" s="178">
        <v>2099</v>
      </c>
      <c r="L27" s="179">
        <v>4620748</v>
      </c>
      <c r="M27" s="180">
        <v>10227</v>
      </c>
      <c r="N27" s="177">
        <v>1960892</v>
      </c>
      <c r="O27" s="178">
        <v>3717</v>
      </c>
      <c r="P27" s="179">
        <v>1298719</v>
      </c>
      <c r="Q27" s="180">
        <v>29613</v>
      </c>
      <c r="R27" s="177">
        <v>5478326</v>
      </c>
      <c r="S27" s="178">
        <v>42276</v>
      </c>
      <c r="T27" s="179">
        <v>9754849</v>
      </c>
      <c r="U27" s="180">
        <v>2778</v>
      </c>
      <c r="V27" s="177">
        <v>656241</v>
      </c>
      <c r="W27" s="180">
        <v>7177</v>
      </c>
      <c r="X27" s="179">
        <v>1402290</v>
      </c>
      <c r="Y27" s="181">
        <v>102252</v>
      </c>
      <c r="Z27" s="182">
        <v>31634320</v>
      </c>
    </row>
    <row r="28" spans="1:28" ht="18.95" customHeight="1" x14ac:dyDescent="0.15">
      <c r="A28" s="22"/>
      <c r="B28" s="126"/>
      <c r="C28" s="7"/>
      <c r="D28" s="55" t="s">
        <v>22</v>
      </c>
      <c r="E28" s="183">
        <v>1322</v>
      </c>
      <c r="F28" s="184">
        <v>188029</v>
      </c>
      <c r="G28" s="185">
        <v>1068</v>
      </c>
      <c r="H28" s="186">
        <v>392500</v>
      </c>
      <c r="I28" s="183">
        <v>2302</v>
      </c>
      <c r="J28" s="184">
        <v>5662966</v>
      </c>
      <c r="K28" s="185">
        <v>2552</v>
      </c>
      <c r="L28" s="186">
        <v>4031296</v>
      </c>
      <c r="M28" s="183">
        <v>8446</v>
      </c>
      <c r="N28" s="184">
        <v>1808423</v>
      </c>
      <c r="O28" s="185">
        <v>3466</v>
      </c>
      <c r="P28" s="186">
        <v>1261430</v>
      </c>
      <c r="Q28" s="183">
        <v>28366</v>
      </c>
      <c r="R28" s="184">
        <v>5373156</v>
      </c>
      <c r="S28" s="185">
        <v>43544</v>
      </c>
      <c r="T28" s="186">
        <v>10046258</v>
      </c>
      <c r="U28" s="183">
        <v>2894</v>
      </c>
      <c r="V28" s="184">
        <v>540556</v>
      </c>
      <c r="W28" s="183">
        <v>6666</v>
      </c>
      <c r="X28" s="186">
        <v>1364807</v>
      </c>
      <c r="Y28" s="187">
        <v>100626</v>
      </c>
      <c r="Z28" s="188">
        <v>30669421</v>
      </c>
    </row>
    <row r="29" spans="1:28" ht="18.95" customHeight="1" thickBot="1" x14ac:dyDescent="0.2">
      <c r="A29" s="22"/>
      <c r="B29" s="126"/>
      <c r="C29" s="7"/>
      <c r="D29" s="55" t="s">
        <v>24</v>
      </c>
      <c r="E29" s="187">
        <v>2457</v>
      </c>
      <c r="F29" s="188">
        <v>439378</v>
      </c>
      <c r="G29" s="189">
        <v>1592</v>
      </c>
      <c r="H29" s="190">
        <v>705658</v>
      </c>
      <c r="I29" s="187">
        <v>2444</v>
      </c>
      <c r="J29" s="188">
        <v>2507292</v>
      </c>
      <c r="K29" s="189">
        <v>4056</v>
      </c>
      <c r="L29" s="190">
        <v>7245808</v>
      </c>
      <c r="M29" s="187">
        <v>17080</v>
      </c>
      <c r="N29" s="188">
        <v>3329323</v>
      </c>
      <c r="O29" s="189">
        <v>4886</v>
      </c>
      <c r="P29" s="190">
        <v>1348397</v>
      </c>
      <c r="Q29" s="187">
        <v>61320</v>
      </c>
      <c r="R29" s="188">
        <v>10564309</v>
      </c>
      <c r="S29" s="189">
        <v>29175</v>
      </c>
      <c r="T29" s="190">
        <v>2565323</v>
      </c>
      <c r="U29" s="187">
        <v>4458</v>
      </c>
      <c r="V29" s="188">
        <v>1500837</v>
      </c>
      <c r="W29" s="187">
        <v>8541</v>
      </c>
      <c r="X29" s="190">
        <v>1982634</v>
      </c>
      <c r="Y29" s="187">
        <v>136009</v>
      </c>
      <c r="Z29" s="188">
        <v>32188959</v>
      </c>
    </row>
    <row r="30" spans="1:28" ht="18.95" customHeight="1" thickBot="1" x14ac:dyDescent="0.2">
      <c r="A30" s="22" t="s">
        <v>29</v>
      </c>
      <c r="B30" s="126"/>
      <c r="C30" s="7"/>
      <c r="D30" s="56" t="s">
        <v>44</v>
      </c>
      <c r="E30" s="191">
        <v>34.6</v>
      </c>
      <c r="F30" s="192"/>
      <c r="G30" s="191">
        <v>79.400000000000006</v>
      </c>
      <c r="H30" s="192"/>
      <c r="I30" s="191">
        <v>106.9</v>
      </c>
      <c r="J30" s="192"/>
      <c r="K30" s="191">
        <v>54.3</v>
      </c>
      <c r="L30" s="192"/>
      <c r="M30" s="191">
        <v>57.6</v>
      </c>
      <c r="N30" s="192"/>
      <c r="O30" s="191">
        <v>75.599999999999994</v>
      </c>
      <c r="P30" s="192"/>
      <c r="Q30" s="191">
        <v>47.7</v>
      </c>
      <c r="R30" s="192"/>
      <c r="S30" s="191">
        <v>144</v>
      </c>
      <c r="T30" s="192"/>
      <c r="U30" s="191">
        <v>61.5</v>
      </c>
      <c r="V30" s="192"/>
      <c r="W30" s="191">
        <v>82.6</v>
      </c>
      <c r="X30" s="192"/>
      <c r="Y30" s="191">
        <v>74.900000000000006</v>
      </c>
      <c r="Z30" s="193"/>
    </row>
    <row r="31" spans="1:28" ht="18.95" customHeight="1" x14ac:dyDescent="0.15">
      <c r="A31" s="22"/>
      <c r="B31" s="126"/>
      <c r="C31" s="4" t="s">
        <v>45</v>
      </c>
      <c r="D31" s="85" t="s">
        <v>21</v>
      </c>
      <c r="E31" s="90">
        <f>E20-E27</f>
        <v>31</v>
      </c>
      <c r="F31" s="91">
        <f t="shared" ref="F31:Z33" si="5">F20-F27</f>
        <v>11360</v>
      </c>
      <c r="G31" s="92">
        <f t="shared" si="5"/>
        <v>-126.69200000000001</v>
      </c>
      <c r="H31" s="93">
        <f t="shared" si="5"/>
        <v>-17919</v>
      </c>
      <c r="I31" s="90">
        <f t="shared" si="5"/>
        <v>-1045</v>
      </c>
      <c r="J31" s="91">
        <f t="shared" si="5"/>
        <v>-4943873</v>
      </c>
      <c r="K31" s="92">
        <f t="shared" si="5"/>
        <v>-332</v>
      </c>
      <c r="L31" s="93">
        <f t="shared" si="5"/>
        <v>-1317084</v>
      </c>
      <c r="M31" s="90">
        <f t="shared" si="5"/>
        <v>-1714.8719999999994</v>
      </c>
      <c r="N31" s="91">
        <f t="shared" si="5"/>
        <v>-163434</v>
      </c>
      <c r="O31" s="92">
        <f t="shared" si="5"/>
        <v>363</v>
      </c>
      <c r="P31" s="93">
        <f t="shared" si="5"/>
        <v>24780</v>
      </c>
      <c r="Q31" s="90">
        <f t="shared" si="5"/>
        <v>-2995</v>
      </c>
      <c r="R31" s="91">
        <f t="shared" si="5"/>
        <v>-582860</v>
      </c>
      <c r="S31" s="92">
        <f t="shared" si="5"/>
        <v>3289</v>
      </c>
      <c r="T31" s="93">
        <f t="shared" si="5"/>
        <v>-1452601</v>
      </c>
      <c r="U31" s="90">
        <f t="shared" si="5"/>
        <v>469</v>
      </c>
      <c r="V31" s="91">
        <f t="shared" si="5"/>
        <v>223670</v>
      </c>
      <c r="W31" s="92">
        <f t="shared" si="5"/>
        <v>-1279.665</v>
      </c>
      <c r="X31" s="93">
        <f t="shared" si="5"/>
        <v>-93403</v>
      </c>
      <c r="Y31" s="90">
        <f t="shared" si="5"/>
        <v>-3341.2290000000066</v>
      </c>
      <c r="Z31" s="91">
        <f t="shared" si="5"/>
        <v>-8311364</v>
      </c>
    </row>
    <row r="32" spans="1:28" ht="18.95" customHeight="1" x14ac:dyDescent="0.15">
      <c r="A32" s="22" t="s">
        <v>46</v>
      </c>
      <c r="B32" s="126"/>
      <c r="C32" s="7"/>
      <c r="D32" s="81" t="s">
        <v>22</v>
      </c>
      <c r="E32" s="94">
        <f t="shared" ref="E32:T33" si="6">E21-E28</f>
        <v>-223</v>
      </c>
      <c r="F32" s="95">
        <f t="shared" si="6"/>
        <v>-89220</v>
      </c>
      <c r="G32" s="96">
        <f t="shared" si="6"/>
        <v>46.119999999999891</v>
      </c>
      <c r="H32" s="97">
        <f t="shared" si="6"/>
        <v>25238</v>
      </c>
      <c r="I32" s="94">
        <f t="shared" si="6"/>
        <v>-14</v>
      </c>
      <c r="J32" s="95">
        <f t="shared" si="6"/>
        <v>-3919765</v>
      </c>
      <c r="K32" s="96">
        <f t="shared" si="6"/>
        <v>-577</v>
      </c>
      <c r="L32" s="97">
        <f t="shared" si="6"/>
        <v>-408228</v>
      </c>
      <c r="M32" s="94">
        <f t="shared" si="6"/>
        <v>-544.14000000000033</v>
      </c>
      <c r="N32" s="95">
        <f t="shared" si="6"/>
        <v>-100317</v>
      </c>
      <c r="O32" s="96">
        <f t="shared" si="6"/>
        <v>496</v>
      </c>
      <c r="P32" s="97">
        <f t="shared" si="6"/>
        <v>47955</v>
      </c>
      <c r="Q32" s="94">
        <f t="shared" si="6"/>
        <v>-1738</v>
      </c>
      <c r="R32" s="95">
        <f t="shared" si="6"/>
        <v>-461630</v>
      </c>
      <c r="S32" s="96">
        <f t="shared" si="6"/>
        <v>1629</v>
      </c>
      <c r="T32" s="97">
        <f t="shared" si="6"/>
        <v>-1514045</v>
      </c>
      <c r="U32" s="94">
        <f t="shared" si="5"/>
        <v>206</v>
      </c>
      <c r="V32" s="95">
        <f t="shared" si="5"/>
        <v>746136</v>
      </c>
      <c r="W32" s="96">
        <f t="shared" si="5"/>
        <v>-717.49319999999989</v>
      </c>
      <c r="X32" s="97">
        <f t="shared" si="5"/>
        <v>50880</v>
      </c>
      <c r="Y32" s="94">
        <f t="shared" si="5"/>
        <v>-1436.5132000000012</v>
      </c>
      <c r="Z32" s="95">
        <f t="shared" si="5"/>
        <v>-5622996</v>
      </c>
    </row>
    <row r="33" spans="1:38" ht="18.95" customHeight="1" x14ac:dyDescent="0.15">
      <c r="A33" s="22"/>
      <c r="B33" s="126"/>
      <c r="C33" s="7"/>
      <c r="D33" s="81" t="s">
        <v>24</v>
      </c>
      <c r="E33" s="94">
        <f t="shared" si="6"/>
        <v>-687.59199999999987</v>
      </c>
      <c r="F33" s="95">
        <f t="shared" si="5"/>
        <v>-97705</v>
      </c>
      <c r="G33" s="96">
        <f t="shared" si="5"/>
        <v>87.064000000000078</v>
      </c>
      <c r="H33" s="97">
        <f t="shared" si="5"/>
        <v>29462</v>
      </c>
      <c r="I33" s="94">
        <f t="shared" si="5"/>
        <v>989</v>
      </c>
      <c r="J33" s="95">
        <f t="shared" si="5"/>
        <v>279298.29999999981</v>
      </c>
      <c r="K33" s="96">
        <f t="shared" si="5"/>
        <v>3681.2999999999993</v>
      </c>
      <c r="L33" s="97">
        <f t="shared" si="5"/>
        <v>-2408656</v>
      </c>
      <c r="M33" s="94">
        <f t="shared" si="5"/>
        <v>1043.8800000000047</v>
      </c>
      <c r="N33" s="95">
        <f t="shared" si="5"/>
        <v>396909.25</v>
      </c>
      <c r="O33" s="96">
        <f t="shared" si="5"/>
        <v>-70</v>
      </c>
      <c r="P33" s="97">
        <f t="shared" si="5"/>
        <v>22128</v>
      </c>
      <c r="Q33" s="94">
        <f t="shared" si="5"/>
        <v>20.5</v>
      </c>
      <c r="R33" s="95">
        <f t="shared" si="5"/>
        <v>614764.09999999963</v>
      </c>
      <c r="S33" s="96">
        <f t="shared" si="5"/>
        <v>4931</v>
      </c>
      <c r="T33" s="97">
        <f t="shared" si="5"/>
        <v>893831</v>
      </c>
      <c r="U33" s="94">
        <f t="shared" si="5"/>
        <v>1083.1999999999998</v>
      </c>
      <c r="V33" s="95">
        <f t="shared" si="5"/>
        <v>220742.5</v>
      </c>
      <c r="W33" s="96">
        <f t="shared" si="5"/>
        <v>-605.26280000000042</v>
      </c>
      <c r="X33" s="97">
        <f t="shared" si="5"/>
        <v>-10514.5</v>
      </c>
      <c r="Y33" s="94">
        <f t="shared" si="5"/>
        <v>10473.089199999988</v>
      </c>
      <c r="Z33" s="95">
        <f t="shared" si="5"/>
        <v>-59740.35000000149</v>
      </c>
    </row>
    <row r="34" spans="1:38" ht="18.95" customHeight="1" thickBot="1" x14ac:dyDescent="0.2">
      <c r="A34" s="22" t="s">
        <v>47</v>
      </c>
      <c r="B34" s="126"/>
      <c r="C34" s="57"/>
      <c r="D34" s="28" t="s">
        <v>44</v>
      </c>
      <c r="E34" s="128">
        <f>+E23-E30</f>
        <v>17.215171736332223</v>
      </c>
      <c r="F34" s="129"/>
      <c r="G34" s="128">
        <f t="shared" ref="G34" si="7">+G23-G30</f>
        <v>-16.671609757234329</v>
      </c>
      <c r="H34" s="129"/>
      <c r="I34" s="128">
        <f t="shared" ref="I34" si="8">+I23-I30</f>
        <v>-60.732396525293822</v>
      </c>
      <c r="J34" s="129"/>
      <c r="K34" s="128">
        <f t="shared" ref="K34" si="9">+K23-K30</f>
        <v>-30.439160598370162</v>
      </c>
      <c r="L34" s="129"/>
      <c r="M34" s="128">
        <f t="shared" ref="M34" si="10">+M23-M30</f>
        <v>-11.541798148983105</v>
      </c>
      <c r="N34" s="129"/>
      <c r="O34" s="128">
        <f t="shared" ref="O34" si="11">+O23-O30</f>
        <v>8.9280639058230093</v>
      </c>
      <c r="P34" s="129"/>
      <c r="Q34" s="128">
        <f t="shared" ref="Q34" si="12">+Q23-Q30</f>
        <v>-4.3015437155129561</v>
      </c>
      <c r="R34" s="129"/>
      <c r="S34" s="128">
        <f t="shared" ref="S34" si="13">+S23-S30</f>
        <v>-10.207608375110595</v>
      </c>
      <c r="T34" s="129"/>
      <c r="U34" s="128">
        <f t="shared" ref="U34" si="14">+U23-U30</f>
        <v>-3.4591418695246645</v>
      </c>
      <c r="V34" s="129"/>
      <c r="W34" s="128">
        <f t="shared" ref="W34" si="15">+W23-W30</f>
        <v>-8.2038120095891998</v>
      </c>
      <c r="X34" s="129"/>
      <c r="Y34" s="128">
        <f t="shared" ref="Y34" si="16">+Y23-Y30</f>
        <v>-7.3449929671987348</v>
      </c>
      <c r="Z34" s="130"/>
    </row>
    <row r="35" spans="1:38" ht="18.95" customHeight="1" x14ac:dyDescent="0.15">
      <c r="A35" s="22"/>
      <c r="B35" s="126"/>
      <c r="C35" s="7" t="s">
        <v>48</v>
      </c>
      <c r="D35" s="58" t="s">
        <v>21</v>
      </c>
      <c r="E35" s="59">
        <f t="shared" ref="E35:Z37" si="17">E20/E27*100</f>
        <v>103.743961352657</v>
      </c>
      <c r="F35" s="60">
        <f t="shared" si="17"/>
        <v>117.50115544600214</v>
      </c>
      <c r="G35" s="61">
        <f t="shared" si="17"/>
        <v>89.134476843910804</v>
      </c>
      <c r="H35" s="62">
        <f t="shared" si="17"/>
        <v>95.763980000709196</v>
      </c>
      <c r="I35" s="59">
        <f t="shared" si="17"/>
        <v>55.925769717418802</v>
      </c>
      <c r="J35" s="60">
        <f t="shared" si="17"/>
        <v>17.248076353331669</v>
      </c>
      <c r="K35" s="61">
        <f t="shared" si="17"/>
        <v>84.182944259171038</v>
      </c>
      <c r="L35" s="62">
        <f t="shared" si="17"/>
        <v>71.496303195932782</v>
      </c>
      <c r="M35" s="59">
        <f t="shared" si="17"/>
        <v>83.23191551774714</v>
      </c>
      <c r="N35" s="60">
        <f t="shared" si="17"/>
        <v>91.665323740420178</v>
      </c>
      <c r="O35" s="61">
        <f t="shared" si="17"/>
        <v>109.76594027441485</v>
      </c>
      <c r="P35" s="62">
        <f t="shared" si="17"/>
        <v>101.90803399349666</v>
      </c>
      <c r="Q35" s="59">
        <f t="shared" si="17"/>
        <v>89.886198628980523</v>
      </c>
      <c r="R35" s="60">
        <f t="shared" si="17"/>
        <v>89.360618553915927</v>
      </c>
      <c r="S35" s="61">
        <f t="shared" si="17"/>
        <v>107.77982779827798</v>
      </c>
      <c r="T35" s="62">
        <f t="shared" si="17"/>
        <v>85.108934028604637</v>
      </c>
      <c r="U35" s="59">
        <f t="shared" si="17"/>
        <v>116.88264938804895</v>
      </c>
      <c r="V35" s="60">
        <f t="shared" si="17"/>
        <v>134.08351505011115</v>
      </c>
      <c r="W35" s="61">
        <f t="shared" si="17"/>
        <v>82.169917792949704</v>
      </c>
      <c r="X35" s="62">
        <f t="shared" si="17"/>
        <v>93.339252223149288</v>
      </c>
      <c r="Y35" s="59">
        <f t="shared" si="17"/>
        <v>96.732358291280363</v>
      </c>
      <c r="Z35" s="60">
        <f t="shared" si="17"/>
        <v>73.726749934880857</v>
      </c>
    </row>
    <row r="36" spans="1:38" ht="18.95" customHeight="1" x14ac:dyDescent="0.15">
      <c r="A36" s="22" t="s">
        <v>49</v>
      </c>
      <c r="B36" s="126"/>
      <c r="C36" s="7" t="s">
        <v>62</v>
      </c>
      <c r="D36" s="56" t="s">
        <v>22</v>
      </c>
      <c r="E36" s="63">
        <f t="shared" si="17"/>
        <v>83.131618759455378</v>
      </c>
      <c r="F36" s="64">
        <f t="shared" si="17"/>
        <v>52.549872626031089</v>
      </c>
      <c r="G36" s="65">
        <f t="shared" si="17"/>
        <v>104.31835205992508</v>
      </c>
      <c r="H36" s="66">
        <f t="shared" si="17"/>
        <v>106.4300636942675</v>
      </c>
      <c r="I36" s="63">
        <f t="shared" si="17"/>
        <v>99.391833188531706</v>
      </c>
      <c r="J36" s="64">
        <f t="shared" si="17"/>
        <v>30.782473354069229</v>
      </c>
      <c r="K36" s="65">
        <f t="shared" si="17"/>
        <v>77.390282131661451</v>
      </c>
      <c r="L36" s="66">
        <f t="shared" si="17"/>
        <v>89.873529505151694</v>
      </c>
      <c r="M36" s="63">
        <f t="shared" si="17"/>
        <v>93.557423632488749</v>
      </c>
      <c r="N36" s="64">
        <f t="shared" si="17"/>
        <v>94.452791188787131</v>
      </c>
      <c r="O36" s="65">
        <f t="shared" si="17"/>
        <v>114.31044431621467</v>
      </c>
      <c r="P36" s="66">
        <f t="shared" si="17"/>
        <v>103.80163782373972</v>
      </c>
      <c r="Q36" s="63">
        <f t="shared" si="17"/>
        <v>93.872946485228795</v>
      </c>
      <c r="R36" s="64">
        <f t="shared" si="17"/>
        <v>91.408587429808478</v>
      </c>
      <c r="S36" s="65">
        <f t="shared" si="17"/>
        <v>103.74104354216425</v>
      </c>
      <c r="T36" s="66">
        <f t="shared" si="17"/>
        <v>84.929264209619149</v>
      </c>
      <c r="U36" s="63">
        <f t="shared" si="17"/>
        <v>107.11817553559089</v>
      </c>
      <c r="V36" s="64">
        <f t="shared" si="17"/>
        <v>238.03121230732799</v>
      </c>
      <c r="W36" s="65">
        <f t="shared" si="17"/>
        <v>89.236525652565263</v>
      </c>
      <c r="X36" s="66">
        <f t="shared" si="17"/>
        <v>103.72799963657866</v>
      </c>
      <c r="Y36" s="63">
        <f t="shared" si="17"/>
        <v>98.572423429332375</v>
      </c>
      <c r="Z36" s="64">
        <f t="shared" si="17"/>
        <v>81.665790169302511</v>
      </c>
    </row>
    <row r="37" spans="1:38" ht="18.95" customHeight="1" thickBot="1" x14ac:dyDescent="0.2">
      <c r="A37" s="22"/>
      <c r="B37" s="127"/>
      <c r="C37" s="57"/>
      <c r="D37" s="47" t="s">
        <v>24</v>
      </c>
      <c r="E37" s="67">
        <f t="shared" si="17"/>
        <v>72.01497761497761</v>
      </c>
      <c r="F37" s="68">
        <f t="shared" si="17"/>
        <v>77.762882984582745</v>
      </c>
      <c r="G37" s="69">
        <f t="shared" si="17"/>
        <v>105.46884422110554</v>
      </c>
      <c r="H37" s="70">
        <f t="shared" si="17"/>
        <v>104.17511032256419</v>
      </c>
      <c r="I37" s="67">
        <f t="shared" si="17"/>
        <v>140.46644844517184</v>
      </c>
      <c r="J37" s="68">
        <f t="shared" si="17"/>
        <v>111.13944048000791</v>
      </c>
      <c r="K37" s="69">
        <f t="shared" si="17"/>
        <v>190.7618343195266</v>
      </c>
      <c r="L37" s="70">
        <f t="shared" si="17"/>
        <v>66.757937831087986</v>
      </c>
      <c r="M37" s="67">
        <f t="shared" si="17"/>
        <v>106.11170960187357</v>
      </c>
      <c r="N37" s="68">
        <f t="shared" si="17"/>
        <v>111.92162040150504</v>
      </c>
      <c r="O37" s="69">
        <f t="shared" si="17"/>
        <v>98.567335243553018</v>
      </c>
      <c r="P37" s="70">
        <f t="shared" si="17"/>
        <v>101.64105971757576</v>
      </c>
      <c r="Q37" s="67">
        <f t="shared" si="17"/>
        <v>100.03343118069145</v>
      </c>
      <c r="R37" s="68">
        <f t="shared" si="17"/>
        <v>105.81925519217583</v>
      </c>
      <c r="S37" s="69">
        <f t="shared" si="17"/>
        <v>116.90145672664953</v>
      </c>
      <c r="T37" s="70">
        <f t="shared" si="17"/>
        <v>134.84282486065106</v>
      </c>
      <c r="U37" s="67">
        <f t="shared" si="17"/>
        <v>124.29789143113503</v>
      </c>
      <c r="V37" s="68">
        <f t="shared" si="17"/>
        <v>114.7079596251958</v>
      </c>
      <c r="W37" s="69">
        <f t="shared" si="17"/>
        <v>92.913443390703662</v>
      </c>
      <c r="X37" s="70">
        <f t="shared" si="17"/>
        <v>99.469670145876648</v>
      </c>
      <c r="Y37" s="67">
        <f t="shared" si="17"/>
        <v>107.70029130425192</v>
      </c>
      <c r="Z37" s="68">
        <f t="shared" si="17"/>
        <v>99.814407325194949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31" t="s">
        <v>51</v>
      </c>
      <c r="C39" s="12" t="s">
        <v>43</v>
      </c>
      <c r="D39" s="86" t="s">
        <v>21</v>
      </c>
      <c r="E39" s="194">
        <f>+'(令和5年4月)'!E20</f>
        <v>958</v>
      </c>
      <c r="F39" s="195">
        <f>+'(令和5年4月)'!F20</f>
        <v>80733</v>
      </c>
      <c r="G39" s="194">
        <f>+'(令和5年4月)'!G20</f>
        <v>1305.626</v>
      </c>
      <c r="H39" s="195">
        <f>+'(令和5年4月)'!H20</f>
        <v>469288</v>
      </c>
      <c r="I39" s="194">
        <f>+'(令和5年4月)'!I20</f>
        <v>1855</v>
      </c>
      <c r="J39" s="195">
        <f>+'(令和5年4月)'!J20</f>
        <v>1420015</v>
      </c>
      <c r="K39" s="194">
        <f>+'(令和5年4月)'!K20</f>
        <v>2159</v>
      </c>
      <c r="L39" s="195">
        <f>+'(令和5年4月)'!L20</f>
        <v>4160342</v>
      </c>
      <c r="M39" s="194">
        <f>+'(令和5年4月)'!M20</f>
        <v>8086.8279999999995</v>
      </c>
      <c r="N39" s="195">
        <f>+'(令和5年4月)'!N20</f>
        <v>1989551</v>
      </c>
      <c r="O39" s="194">
        <f>+'(令和5年4月)'!O20</f>
        <v>3833</v>
      </c>
      <c r="P39" s="195">
        <f>+'(令和5年4月)'!P20</f>
        <v>1285413</v>
      </c>
      <c r="Q39" s="194">
        <f>+'(令和5年4月)'!Q20</f>
        <v>28174</v>
      </c>
      <c r="R39" s="195">
        <f>+'(令和5年4月)'!R20</f>
        <v>5249586</v>
      </c>
      <c r="S39" s="196">
        <f>+'(令和5年4月)'!S20</f>
        <v>52843</v>
      </c>
      <c r="T39" s="197">
        <f>+'(令和5年4月)'!T20</f>
        <v>9599469</v>
      </c>
      <c r="U39" s="194">
        <f>+'(令和5年4月)'!U20</f>
        <v>3797</v>
      </c>
      <c r="V39" s="195">
        <f>+'(令和5年4月)'!V20</f>
        <v>1050505</v>
      </c>
      <c r="W39" s="194">
        <f>+'(令和5年4月)'!W20</f>
        <v>5934.5940000000001</v>
      </c>
      <c r="X39" s="195">
        <f>+'(令和5年4月)'!X20</f>
        <v>1368097</v>
      </c>
      <c r="Y39" s="198">
        <f>+'(令和5年4月)'!Y20</f>
        <v>108946.048</v>
      </c>
      <c r="Z39" s="199">
        <f>+'(令和5年4月)'!Z20</f>
        <v>26672999</v>
      </c>
    </row>
    <row r="40" spans="1:38" ht="18.95" customHeight="1" x14ac:dyDescent="0.15">
      <c r="A40" s="22"/>
      <c r="B40" s="132"/>
      <c r="C40" s="22"/>
      <c r="D40" s="82" t="s">
        <v>22</v>
      </c>
      <c r="E40" s="200">
        <f>+'(令和5年4月)'!E21</f>
        <v>987</v>
      </c>
      <c r="F40" s="201">
        <f>+'(令和5年4月)'!F21</f>
        <v>97030</v>
      </c>
      <c r="G40" s="200">
        <f>+'(令和5年4月)'!G21</f>
        <v>1304.652</v>
      </c>
      <c r="H40" s="201">
        <f>+'(令和5年4月)'!H21</f>
        <v>478582</v>
      </c>
      <c r="I40" s="200">
        <f>+'(令和5年4月)'!I21</f>
        <v>2366</v>
      </c>
      <c r="J40" s="201">
        <f>+'(令和5年4月)'!J21</f>
        <v>1734897</v>
      </c>
      <c r="K40" s="200">
        <f>+'(令和5年4月)'!K21</f>
        <v>1541</v>
      </c>
      <c r="L40" s="201">
        <f>+'(令和5年4月)'!L21</f>
        <v>2944948</v>
      </c>
      <c r="M40" s="200">
        <f>+'(令和5年4月)'!M21</f>
        <v>7835.1</v>
      </c>
      <c r="N40" s="201">
        <f>+'(令和5年4月)'!N21</f>
        <v>1746702</v>
      </c>
      <c r="O40" s="200">
        <f>+'(令和5年4月)'!O21</f>
        <v>4018</v>
      </c>
      <c r="P40" s="201">
        <f>+'(令和5年4月)'!P21</f>
        <v>1304421</v>
      </c>
      <c r="Q40" s="200">
        <f>+'(令和5年4月)'!Q21</f>
        <v>26437</v>
      </c>
      <c r="R40" s="201">
        <f>+'(令和5年4月)'!R21</f>
        <v>4952306</v>
      </c>
      <c r="S40" s="196">
        <f>+'(令和5年4月)'!S21</f>
        <v>49496</v>
      </c>
      <c r="T40" s="197">
        <f>+'(令和5年4月)'!T21</f>
        <v>8796735</v>
      </c>
      <c r="U40" s="200">
        <f>+'(令和5年4月)'!U21</f>
        <v>3980</v>
      </c>
      <c r="V40" s="201">
        <f>+'(令和5年4月)'!V21</f>
        <v>436441</v>
      </c>
      <c r="W40" s="200">
        <f>+'(令和5年4月)'!W21</f>
        <v>5791.6260000000002</v>
      </c>
      <c r="X40" s="201">
        <f>+'(令和5年4月)'!X21</f>
        <v>1289363</v>
      </c>
      <c r="Y40" s="202">
        <f>+'(令和5年4月)'!Y21</f>
        <v>103756.378</v>
      </c>
      <c r="Z40" s="203">
        <f>+'(令和5年4月)'!Z21</f>
        <v>23781425</v>
      </c>
    </row>
    <row r="41" spans="1:38" ht="18.95" customHeight="1" x14ac:dyDescent="0.15">
      <c r="A41" s="22" t="s">
        <v>52</v>
      </c>
      <c r="B41" s="132"/>
      <c r="C41" s="22"/>
      <c r="D41" s="82" t="s">
        <v>24</v>
      </c>
      <c r="E41" s="200">
        <f>+'(令和5年4月)'!E22</f>
        <v>2009.4080000000001</v>
      </c>
      <c r="F41" s="201">
        <f>+'(令和5年4月)'!F22</f>
        <v>364212</v>
      </c>
      <c r="G41" s="200">
        <f>+'(令和5年4月)'!G22</f>
        <v>1753.876</v>
      </c>
      <c r="H41" s="201">
        <f>+'(令和5年4月)'!H22</f>
        <v>747762</v>
      </c>
      <c r="I41" s="200">
        <f>+'(令和5年4月)'!I22</f>
        <v>4395</v>
      </c>
      <c r="J41" s="201">
        <f>+'(令和5年4月)'!J22</f>
        <v>3499334.3</v>
      </c>
      <c r="K41" s="200">
        <f>+'(令和5年4月)'!K22</f>
        <v>7945.2999999999993</v>
      </c>
      <c r="L41" s="201">
        <f>+'(令和5年4月)'!L22</f>
        <v>5156556</v>
      </c>
      <c r="M41" s="200">
        <f>+'(令和5年4月)'!M22</f>
        <v>17513.612000000001</v>
      </c>
      <c r="N41" s="201">
        <f>+'(令和5年4月)'!N22</f>
        <v>3636880.25</v>
      </c>
      <c r="O41" s="200">
        <f>+'(令和5年4月)'!O22</f>
        <v>4698</v>
      </c>
      <c r="P41" s="201">
        <f>+'(令和5年4月)'!P22</f>
        <v>1356411</v>
      </c>
      <c r="Q41" s="200">
        <f>+'(令和5年4月)'!Q22</f>
        <v>61350.5</v>
      </c>
      <c r="R41" s="201">
        <f>+'(令和5年4月)'!R22</f>
        <v>11195133.1</v>
      </c>
      <c r="S41" s="196">
        <f>+'(令和5年4月)'!S22</f>
        <v>33714</v>
      </c>
      <c r="T41" s="197">
        <f>+'(令和5年4月)'!T22</f>
        <v>3689119</v>
      </c>
      <c r="U41" s="200">
        <f>+'(令和5年4月)'!U22</f>
        <v>5394.2</v>
      </c>
      <c r="V41" s="201">
        <f>+'(令和5年4月)'!V22</f>
        <v>2128360.5</v>
      </c>
      <c r="W41" s="200">
        <f>+'(令和5年4月)'!W22</f>
        <v>7986.9089999999987</v>
      </c>
      <c r="X41" s="201">
        <f>+'(令和5年4月)'!X22</f>
        <v>2078919.5</v>
      </c>
      <c r="Y41" s="202">
        <f>+'(令和5年4月)'!Y22</f>
        <v>146760.80499999999</v>
      </c>
      <c r="Z41" s="203">
        <f>+'(令和5年4月)'!Z22</f>
        <v>33852687.649999999</v>
      </c>
    </row>
    <row r="42" spans="1:38" ht="18.95" customHeight="1" thickBot="1" x14ac:dyDescent="0.2">
      <c r="A42" s="22"/>
      <c r="B42" s="132"/>
      <c r="C42" s="22"/>
      <c r="D42" s="89" t="s">
        <v>44</v>
      </c>
      <c r="E42" s="204">
        <f>+'(令和5年4月)'!E23</f>
        <v>48.050603090654313</v>
      </c>
      <c r="F42" s="205">
        <f>+'(令和5年4月)'!F23</f>
        <v>0</v>
      </c>
      <c r="G42" s="204">
        <f>+'(令和5年4月)'!G23</f>
        <v>74.435222303778573</v>
      </c>
      <c r="H42" s="205">
        <f>+'(令和5年4月)'!H23</f>
        <v>0</v>
      </c>
      <c r="I42" s="204">
        <f>+'(令和5年4月)'!I23</f>
        <v>45.367583834909716</v>
      </c>
      <c r="J42" s="205">
        <f>+'(令和5年4月)'!J23</f>
        <v>0</v>
      </c>
      <c r="K42" s="204">
        <f>+'(令和5年4月)'!K23</f>
        <v>24.226392362793504</v>
      </c>
      <c r="L42" s="205">
        <f>+'(令和5年4月)'!L23</f>
        <v>0</v>
      </c>
      <c r="M42" s="204">
        <f>+'(令和5年4月)'!M23</f>
        <v>45.784905555337012</v>
      </c>
      <c r="N42" s="205">
        <f>+'(令和5年4月)'!N23</f>
        <v>0</v>
      </c>
      <c r="O42" s="204">
        <f>+'(令和5年4月)'!O23</f>
        <v>81.943429704623739</v>
      </c>
      <c r="P42" s="205">
        <f>+'(令和5年4月)'!P23</f>
        <v>0</v>
      </c>
      <c r="Q42" s="204">
        <f>+'(令和5年4月)'!Q23</f>
        <v>45.148356054530872</v>
      </c>
      <c r="R42" s="205">
        <f>+'(令和5年4月)'!R23</f>
        <v>0</v>
      </c>
      <c r="S42" s="204">
        <f>+'(令和5年4月)'!S23</f>
        <v>159.69757970132486</v>
      </c>
      <c r="T42" s="205">
        <f>+'(令和5年4月)'!T23</f>
        <v>0</v>
      </c>
      <c r="U42" s="204">
        <f>+'(令和5年4月)'!U23</f>
        <v>70.884299177862445</v>
      </c>
      <c r="V42" s="205">
        <f>+'(令和5年4月)'!V23</f>
        <v>0</v>
      </c>
      <c r="W42" s="204">
        <f>+'(令和5年4月)'!W23</f>
        <v>74.071954443381145</v>
      </c>
      <c r="X42" s="205">
        <f>+'(令和5年4月)'!X23</f>
        <v>0</v>
      </c>
      <c r="Y42" s="204">
        <f>+'(令和5年4月)'!Y23</f>
        <v>73.76998399830417</v>
      </c>
      <c r="Z42" s="205">
        <f>+'(令和5年4月)'!Z23</f>
        <v>0</v>
      </c>
    </row>
    <row r="43" spans="1:38" ht="18.95" customHeight="1" x14ac:dyDescent="0.15">
      <c r="A43" s="22"/>
      <c r="B43" s="132"/>
      <c r="C43" s="12" t="s">
        <v>45</v>
      </c>
      <c r="D43" s="86" t="s">
        <v>21</v>
      </c>
      <c r="E43" s="90">
        <f t="shared" ref="E43:Z46" si="18">E20-E39</f>
        <v>-99</v>
      </c>
      <c r="F43" s="93">
        <f t="shared" si="18"/>
        <v>-4463</v>
      </c>
      <c r="G43" s="90">
        <f t="shared" si="18"/>
        <v>-266.31799999999998</v>
      </c>
      <c r="H43" s="91">
        <f t="shared" si="18"/>
        <v>-64192</v>
      </c>
      <c r="I43" s="92">
        <f t="shared" si="18"/>
        <v>-529</v>
      </c>
      <c r="J43" s="93">
        <f t="shared" si="18"/>
        <v>-389558</v>
      </c>
      <c r="K43" s="90">
        <f t="shared" si="18"/>
        <v>-392</v>
      </c>
      <c r="L43" s="91">
        <f t="shared" si="18"/>
        <v>-856678</v>
      </c>
      <c r="M43" s="92">
        <f t="shared" si="18"/>
        <v>425.30000000000109</v>
      </c>
      <c r="N43" s="93">
        <f t="shared" si="18"/>
        <v>-192093</v>
      </c>
      <c r="O43" s="90">
        <f t="shared" si="18"/>
        <v>247</v>
      </c>
      <c r="P43" s="91">
        <f t="shared" si="18"/>
        <v>38086</v>
      </c>
      <c r="Q43" s="92">
        <f t="shared" si="18"/>
        <v>-1556</v>
      </c>
      <c r="R43" s="93">
        <f t="shared" si="18"/>
        <v>-354120</v>
      </c>
      <c r="S43" s="90">
        <f t="shared" si="18"/>
        <v>-7278</v>
      </c>
      <c r="T43" s="91">
        <f t="shared" si="18"/>
        <v>-1297221</v>
      </c>
      <c r="U43" s="92">
        <f t="shared" si="18"/>
        <v>-550</v>
      </c>
      <c r="V43" s="93">
        <f t="shared" si="18"/>
        <v>-170594</v>
      </c>
      <c r="W43" s="90">
        <f t="shared" si="18"/>
        <v>-37.259000000000015</v>
      </c>
      <c r="X43" s="91">
        <f t="shared" si="18"/>
        <v>-59210</v>
      </c>
      <c r="Y43" s="90">
        <f t="shared" si="18"/>
        <v>-10035.277000000002</v>
      </c>
      <c r="Z43" s="91">
        <f t="shared" si="18"/>
        <v>-3350043</v>
      </c>
    </row>
    <row r="44" spans="1:38" ht="18.95" customHeight="1" x14ac:dyDescent="0.15">
      <c r="A44" s="22"/>
      <c r="B44" s="132"/>
      <c r="C44" s="22"/>
      <c r="D44" s="82" t="s">
        <v>22</v>
      </c>
      <c r="E44" s="94">
        <f t="shared" si="18"/>
        <v>112</v>
      </c>
      <c r="F44" s="97">
        <f t="shared" si="18"/>
        <v>1779</v>
      </c>
      <c r="G44" s="94">
        <f t="shared" si="18"/>
        <v>-190.53200000000015</v>
      </c>
      <c r="H44" s="95">
        <f t="shared" si="18"/>
        <v>-60844</v>
      </c>
      <c r="I44" s="96">
        <f t="shared" si="18"/>
        <v>-78</v>
      </c>
      <c r="J44" s="97">
        <f t="shared" si="18"/>
        <v>8304</v>
      </c>
      <c r="K44" s="94">
        <f t="shared" si="18"/>
        <v>434</v>
      </c>
      <c r="L44" s="95">
        <f t="shared" si="18"/>
        <v>678120</v>
      </c>
      <c r="M44" s="96">
        <f t="shared" si="18"/>
        <v>66.759999999999309</v>
      </c>
      <c r="N44" s="97">
        <f t="shared" si="18"/>
        <v>-38596</v>
      </c>
      <c r="O44" s="94">
        <f t="shared" si="18"/>
        <v>-56</v>
      </c>
      <c r="P44" s="95">
        <f t="shared" si="18"/>
        <v>4964</v>
      </c>
      <c r="Q44" s="96">
        <f t="shared" si="18"/>
        <v>191</v>
      </c>
      <c r="R44" s="97">
        <f t="shared" si="18"/>
        <v>-40780</v>
      </c>
      <c r="S44" s="94">
        <f t="shared" si="18"/>
        <v>-4323</v>
      </c>
      <c r="T44" s="95">
        <f t="shared" si="18"/>
        <v>-264522</v>
      </c>
      <c r="U44" s="96">
        <f t="shared" si="18"/>
        <v>-880</v>
      </c>
      <c r="V44" s="97">
        <f t="shared" si="18"/>
        <v>850251</v>
      </c>
      <c r="W44" s="94">
        <f t="shared" si="18"/>
        <v>156.88079999999991</v>
      </c>
      <c r="X44" s="95">
        <f t="shared" si="18"/>
        <v>126324</v>
      </c>
      <c r="Y44" s="94">
        <f t="shared" si="18"/>
        <v>-4566.8911999999982</v>
      </c>
      <c r="Z44" s="95">
        <f t="shared" si="18"/>
        <v>1265000</v>
      </c>
    </row>
    <row r="45" spans="1:38" ht="18.95" customHeight="1" x14ac:dyDescent="0.15">
      <c r="A45" s="22"/>
      <c r="B45" s="132"/>
      <c r="C45" s="22"/>
      <c r="D45" s="82" t="s">
        <v>24</v>
      </c>
      <c r="E45" s="94">
        <f t="shared" si="18"/>
        <v>-240</v>
      </c>
      <c r="F45" s="97">
        <f t="shared" si="18"/>
        <v>-22539</v>
      </c>
      <c r="G45" s="94">
        <f t="shared" si="18"/>
        <v>-74.811999999999898</v>
      </c>
      <c r="H45" s="95">
        <f t="shared" si="18"/>
        <v>-12642</v>
      </c>
      <c r="I45" s="96">
        <f t="shared" si="18"/>
        <v>-962</v>
      </c>
      <c r="J45" s="97">
        <f t="shared" si="18"/>
        <v>-712744</v>
      </c>
      <c r="K45" s="94">
        <f t="shared" si="18"/>
        <v>-208</v>
      </c>
      <c r="L45" s="95">
        <f t="shared" si="18"/>
        <v>-319404</v>
      </c>
      <c r="M45" s="96">
        <f t="shared" si="18"/>
        <v>610.26800000000367</v>
      </c>
      <c r="N45" s="97">
        <f t="shared" si="18"/>
        <v>89352</v>
      </c>
      <c r="O45" s="94">
        <f t="shared" si="18"/>
        <v>118</v>
      </c>
      <c r="P45" s="95">
        <f t="shared" si="18"/>
        <v>14114</v>
      </c>
      <c r="Q45" s="96">
        <f t="shared" si="18"/>
        <v>-10</v>
      </c>
      <c r="R45" s="97">
        <f t="shared" si="18"/>
        <v>-16060</v>
      </c>
      <c r="S45" s="94">
        <f t="shared" si="18"/>
        <v>392</v>
      </c>
      <c r="T45" s="95">
        <f t="shared" si="18"/>
        <v>-229965</v>
      </c>
      <c r="U45" s="96">
        <f t="shared" si="18"/>
        <v>147</v>
      </c>
      <c r="V45" s="97">
        <f t="shared" si="18"/>
        <v>-406781</v>
      </c>
      <c r="W45" s="94">
        <f t="shared" si="18"/>
        <v>-51.171799999999166</v>
      </c>
      <c r="X45" s="95">
        <f t="shared" si="18"/>
        <v>-106800</v>
      </c>
      <c r="Y45" s="94">
        <f t="shared" si="18"/>
        <v>-278.7158000000054</v>
      </c>
      <c r="Z45" s="95">
        <f t="shared" si="18"/>
        <v>-1723469</v>
      </c>
    </row>
    <row r="46" spans="1:38" ht="18.95" customHeight="1" thickBot="1" x14ac:dyDescent="0.2">
      <c r="A46" s="22"/>
      <c r="B46" s="132"/>
      <c r="C46" s="46"/>
      <c r="D46" s="89" t="s">
        <v>44</v>
      </c>
      <c r="E46" s="134">
        <f>E23-E42</f>
        <v>3.7645686456779117</v>
      </c>
      <c r="F46" s="130"/>
      <c r="G46" s="134">
        <f>G23-G42</f>
        <v>-11.706832061012896</v>
      </c>
      <c r="H46" s="130"/>
      <c r="I46" s="134">
        <f>I23-I42</f>
        <v>0.80001963979646717</v>
      </c>
      <c r="J46" s="130"/>
      <c r="K46" s="134">
        <f>K23-K42</f>
        <v>-0.36555296116366875</v>
      </c>
      <c r="L46" s="130"/>
      <c r="M46" s="134">
        <f>M23-M42</f>
        <v>0.27329629567988434</v>
      </c>
      <c r="N46" s="130"/>
      <c r="O46" s="134">
        <f t="shared" si="18"/>
        <v>2.5846342011992647</v>
      </c>
      <c r="P46" s="130"/>
      <c r="Q46" s="134">
        <f t="shared" si="18"/>
        <v>-1.7498997700438252</v>
      </c>
      <c r="R46" s="130"/>
      <c r="S46" s="134">
        <f t="shared" si="18"/>
        <v>-25.905188076435451</v>
      </c>
      <c r="T46" s="130"/>
      <c r="U46" s="134">
        <f t="shared" si="18"/>
        <v>-12.84344104738711</v>
      </c>
      <c r="V46" s="130"/>
      <c r="W46" s="134">
        <f t="shared" si="18"/>
        <v>0.32423354702964957</v>
      </c>
      <c r="X46" s="130"/>
      <c r="Y46" s="134">
        <f t="shared" si="18"/>
        <v>-6.214976965502899</v>
      </c>
      <c r="Z46" s="130"/>
      <c r="AA46" s="135"/>
      <c r="AB46" s="136"/>
      <c r="AC46" s="135"/>
      <c r="AD46" s="136"/>
      <c r="AE46" s="135"/>
      <c r="AF46" s="13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32"/>
      <c r="C47" s="22" t="s">
        <v>48</v>
      </c>
      <c r="D47" s="54" t="s">
        <v>21</v>
      </c>
      <c r="E47" s="71">
        <f t="shared" ref="E47:Z49" si="19">E20/E39*100</f>
        <v>89.665970772442591</v>
      </c>
      <c r="F47" s="72">
        <f t="shared" si="19"/>
        <v>94.471901205207288</v>
      </c>
      <c r="G47" s="71">
        <f t="shared" si="19"/>
        <v>79.602275077242652</v>
      </c>
      <c r="H47" s="73">
        <f t="shared" si="19"/>
        <v>86.321406044902062</v>
      </c>
      <c r="I47" s="74">
        <f t="shared" si="19"/>
        <v>71.482479784366575</v>
      </c>
      <c r="J47" s="72">
        <f t="shared" si="19"/>
        <v>72.566627817311797</v>
      </c>
      <c r="K47" s="71">
        <f t="shared" si="19"/>
        <v>81.843446039833253</v>
      </c>
      <c r="L47" s="73">
        <f t="shared" si="19"/>
        <v>79.408471707374062</v>
      </c>
      <c r="M47" s="74">
        <f t="shared" si="19"/>
        <v>105.25916960271692</v>
      </c>
      <c r="N47" s="72">
        <f t="shared" si="19"/>
        <v>90.344906966446203</v>
      </c>
      <c r="O47" s="71">
        <f t="shared" si="19"/>
        <v>106.44403861205322</v>
      </c>
      <c r="P47" s="73">
        <f t="shared" si="19"/>
        <v>102.96293875976048</v>
      </c>
      <c r="Q47" s="74">
        <f t="shared" si="19"/>
        <v>94.477177539575493</v>
      </c>
      <c r="R47" s="72">
        <f t="shared" si="19"/>
        <v>93.254325198215625</v>
      </c>
      <c r="S47" s="71">
        <f t="shared" si="19"/>
        <v>86.227125636318902</v>
      </c>
      <c r="T47" s="73">
        <f t="shared" si="19"/>
        <v>86.486533786400059</v>
      </c>
      <c r="U47" s="74">
        <f t="shared" si="19"/>
        <v>85.514880168554114</v>
      </c>
      <c r="V47" s="72">
        <f t="shared" si="19"/>
        <v>83.760762680805897</v>
      </c>
      <c r="W47" s="71">
        <f t="shared" si="19"/>
        <v>99.372172721503787</v>
      </c>
      <c r="X47" s="73">
        <f t="shared" si="19"/>
        <v>95.672090502354735</v>
      </c>
      <c r="Y47" s="71">
        <f t="shared" si="19"/>
        <v>90.78876454518111</v>
      </c>
      <c r="Z47" s="73">
        <f t="shared" si="19"/>
        <v>87.440321202726395</v>
      </c>
    </row>
    <row r="48" spans="1:38" ht="18.95" customHeight="1" x14ac:dyDescent="0.15">
      <c r="A48" s="22"/>
      <c r="B48" s="132"/>
      <c r="C48" s="22"/>
      <c r="D48" s="55" t="s">
        <v>22</v>
      </c>
      <c r="E48" s="63">
        <f t="shared" si="19"/>
        <v>111.34751773049645</v>
      </c>
      <c r="F48" s="66">
        <f t="shared" si="19"/>
        <v>101.8334535710605</v>
      </c>
      <c r="G48" s="63">
        <f t="shared" si="19"/>
        <v>85.395952330583157</v>
      </c>
      <c r="H48" s="64">
        <f t="shared" si="19"/>
        <v>87.286609191319357</v>
      </c>
      <c r="I48" s="65">
        <f t="shared" si="19"/>
        <v>96.703296703296701</v>
      </c>
      <c r="J48" s="66">
        <f t="shared" si="19"/>
        <v>100.47864512994143</v>
      </c>
      <c r="K48" s="63">
        <f t="shared" si="19"/>
        <v>128.16353017521089</v>
      </c>
      <c r="L48" s="64">
        <f t="shared" si="19"/>
        <v>123.0265525910814</v>
      </c>
      <c r="M48" s="65">
        <f t="shared" si="19"/>
        <v>100.85206315171472</v>
      </c>
      <c r="N48" s="66">
        <f t="shared" si="19"/>
        <v>97.790350042537312</v>
      </c>
      <c r="O48" s="63">
        <f t="shared" si="19"/>
        <v>98.606271777003485</v>
      </c>
      <c r="P48" s="64">
        <f t="shared" si="19"/>
        <v>100.38055198436702</v>
      </c>
      <c r="Q48" s="65">
        <f t="shared" si="19"/>
        <v>100.7224722926202</v>
      </c>
      <c r="R48" s="66">
        <f t="shared" si="19"/>
        <v>99.17654522963646</v>
      </c>
      <c r="S48" s="63">
        <f t="shared" si="19"/>
        <v>91.265960885728134</v>
      </c>
      <c r="T48" s="64">
        <f t="shared" si="19"/>
        <v>96.992952498853271</v>
      </c>
      <c r="U48" s="65">
        <f t="shared" si="19"/>
        <v>77.889447236180914</v>
      </c>
      <c r="V48" s="66">
        <f t="shared" si="19"/>
        <v>294.81464848627883</v>
      </c>
      <c r="W48" s="63">
        <f t="shared" si="19"/>
        <v>102.70875225713816</v>
      </c>
      <c r="X48" s="64">
        <f t="shared" si="19"/>
        <v>109.79739607852869</v>
      </c>
      <c r="Y48" s="63">
        <f t="shared" si="19"/>
        <v>95.598447740725874</v>
      </c>
      <c r="Z48" s="64">
        <f t="shared" si="19"/>
        <v>105.31927754539521</v>
      </c>
    </row>
    <row r="49" spans="1:26" ht="18.95" customHeight="1" thickBot="1" x14ac:dyDescent="0.2">
      <c r="A49" s="46"/>
      <c r="B49" s="133"/>
      <c r="C49" s="46"/>
      <c r="D49" s="47" t="s">
        <v>24</v>
      </c>
      <c r="E49" s="67">
        <f t="shared" si="19"/>
        <v>88.0561837118196</v>
      </c>
      <c r="F49" s="70">
        <f t="shared" si="19"/>
        <v>93.811571282659543</v>
      </c>
      <c r="G49" s="67">
        <f t="shared" si="19"/>
        <v>95.734476097512029</v>
      </c>
      <c r="H49" s="68">
        <f t="shared" si="19"/>
        <v>98.309355115665142</v>
      </c>
      <c r="I49" s="69">
        <f t="shared" si="19"/>
        <v>78.111490329920358</v>
      </c>
      <c r="J49" s="70">
        <f t="shared" si="19"/>
        <v>79.632011722915408</v>
      </c>
      <c r="K49" s="67">
        <f t="shared" si="19"/>
        <v>97.382100109498694</v>
      </c>
      <c r="L49" s="68">
        <f t="shared" si="19"/>
        <v>93.805865775529256</v>
      </c>
      <c r="M49" s="69">
        <f t="shared" si="19"/>
        <v>103.48453534313768</v>
      </c>
      <c r="N49" s="70">
        <f t="shared" si="19"/>
        <v>102.45683096109639</v>
      </c>
      <c r="O49" s="67">
        <f t="shared" si="19"/>
        <v>102.51170710940826</v>
      </c>
      <c r="P49" s="68">
        <f t="shared" si="19"/>
        <v>101.04054007229372</v>
      </c>
      <c r="Q49" s="69">
        <f t="shared" si="19"/>
        <v>99.983700214342193</v>
      </c>
      <c r="R49" s="70">
        <f t="shared" si="19"/>
        <v>99.856544805170742</v>
      </c>
      <c r="S49" s="67">
        <f t="shared" si="19"/>
        <v>101.16272171798066</v>
      </c>
      <c r="T49" s="68">
        <f t="shared" si="19"/>
        <v>93.766397885240352</v>
      </c>
      <c r="U49" s="69">
        <f t="shared" si="19"/>
        <v>102.72514923436285</v>
      </c>
      <c r="V49" s="70">
        <f t="shared" si="19"/>
        <v>80.887589297019929</v>
      </c>
      <c r="W49" s="67">
        <f t="shared" si="19"/>
        <v>99.35930408121591</v>
      </c>
      <c r="X49" s="68">
        <f t="shared" si="19"/>
        <v>94.862715944508665</v>
      </c>
      <c r="Y49" s="67">
        <f t="shared" si="19"/>
        <v>99.810088395195166</v>
      </c>
      <c r="Z49" s="68">
        <f t="shared" si="19"/>
        <v>94.908915304395336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O30:P30"/>
    <mergeCell ref="Q30:R30"/>
    <mergeCell ref="S30:T30"/>
    <mergeCell ref="U30:V30"/>
    <mergeCell ref="W30:X30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U3:V3"/>
    <mergeCell ref="W3:X3"/>
    <mergeCell ref="Q2:R2"/>
    <mergeCell ref="S2:T2"/>
    <mergeCell ref="U2:V2"/>
    <mergeCell ref="W2:X2"/>
    <mergeCell ref="Y2:Z3"/>
    <mergeCell ref="C3:D3"/>
    <mergeCell ref="E3:F3"/>
    <mergeCell ref="G3:H3"/>
    <mergeCell ref="I3:J3"/>
    <mergeCell ref="K3:L3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7189-A1E0-4B43-B322-4D27C33345CE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98" t="s">
        <v>74</v>
      </c>
      <c r="B1" s="99"/>
      <c r="C1" s="99"/>
      <c r="D1" s="99"/>
      <c r="E1" s="100" t="s">
        <v>0</v>
      </c>
      <c r="F1" s="101"/>
      <c r="G1" s="101"/>
      <c r="H1" s="101"/>
      <c r="J1" s="102" t="s">
        <v>1</v>
      </c>
      <c r="K1" s="99"/>
      <c r="L1" s="1" t="s">
        <v>2</v>
      </c>
      <c r="M1" s="1" t="s">
        <v>3</v>
      </c>
      <c r="N1" s="1" t="s">
        <v>4</v>
      </c>
      <c r="O1" s="102" t="s">
        <v>5</v>
      </c>
      <c r="P1" s="99"/>
      <c r="Q1" s="9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03" t="s">
        <v>7</v>
      </c>
      <c r="F2" s="104"/>
      <c r="G2" s="105" t="s">
        <v>8</v>
      </c>
      <c r="H2" s="105"/>
      <c r="I2" s="106" t="s">
        <v>9</v>
      </c>
      <c r="J2" s="107"/>
      <c r="K2" s="105" t="s">
        <v>10</v>
      </c>
      <c r="L2" s="105"/>
      <c r="M2" s="106" t="s">
        <v>11</v>
      </c>
      <c r="N2" s="107"/>
      <c r="O2" s="105" t="s">
        <v>12</v>
      </c>
      <c r="P2" s="105"/>
      <c r="Q2" s="106" t="s">
        <v>13</v>
      </c>
      <c r="R2" s="107"/>
      <c r="S2" s="105" t="s">
        <v>14</v>
      </c>
      <c r="T2" s="105"/>
      <c r="U2" s="106" t="s">
        <v>15</v>
      </c>
      <c r="V2" s="107"/>
      <c r="W2" s="105" t="s">
        <v>16</v>
      </c>
      <c r="X2" s="105"/>
      <c r="Y2" s="108" t="s">
        <v>17</v>
      </c>
      <c r="Z2" s="109"/>
    </row>
    <row r="3" spans="1:26" ht="18.75" x14ac:dyDescent="0.2">
      <c r="A3" s="7"/>
      <c r="C3" s="112"/>
      <c r="D3" s="113"/>
      <c r="E3" s="114" t="s">
        <v>53</v>
      </c>
      <c r="F3" s="115"/>
      <c r="G3" s="116" t="s">
        <v>54</v>
      </c>
      <c r="H3" s="116"/>
      <c r="I3" s="114" t="s">
        <v>55</v>
      </c>
      <c r="J3" s="115"/>
      <c r="K3" s="116" t="s">
        <v>56</v>
      </c>
      <c r="L3" s="116"/>
      <c r="M3" s="114" t="s">
        <v>57</v>
      </c>
      <c r="N3" s="115"/>
      <c r="O3" s="116">
        <v>26</v>
      </c>
      <c r="P3" s="116"/>
      <c r="Q3" s="114" t="s">
        <v>58</v>
      </c>
      <c r="R3" s="115"/>
      <c r="S3" s="116" t="s">
        <v>59</v>
      </c>
      <c r="T3" s="116"/>
      <c r="U3" s="114" t="s">
        <v>60</v>
      </c>
      <c r="V3" s="115"/>
      <c r="W3" s="116">
        <v>40</v>
      </c>
      <c r="X3" s="116"/>
      <c r="Y3" s="110"/>
      <c r="Z3" s="11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800</v>
      </c>
      <c r="F5" s="14">
        <v>54812</v>
      </c>
      <c r="G5" s="15">
        <v>30</v>
      </c>
      <c r="H5" s="16">
        <v>5440</v>
      </c>
      <c r="I5" s="13">
        <v>1381</v>
      </c>
      <c r="J5" s="14">
        <v>1205666</v>
      </c>
      <c r="K5" s="17">
        <v>2081</v>
      </c>
      <c r="L5" s="18">
        <v>4106742</v>
      </c>
      <c r="M5" s="13">
        <v>789</v>
      </c>
      <c r="N5" s="75">
        <v>256517</v>
      </c>
      <c r="O5" s="19">
        <v>754</v>
      </c>
      <c r="P5" s="18">
        <v>42807</v>
      </c>
      <c r="Q5" s="13">
        <v>14082</v>
      </c>
      <c r="R5" s="14">
        <v>2226257</v>
      </c>
      <c r="S5" s="19">
        <v>18954</v>
      </c>
      <c r="T5" s="18">
        <v>5313499</v>
      </c>
      <c r="U5" s="13">
        <v>2549</v>
      </c>
      <c r="V5" s="14">
        <v>932864</v>
      </c>
      <c r="W5" s="13">
        <v>101</v>
      </c>
      <c r="X5" s="18">
        <v>66783</v>
      </c>
      <c r="Y5" s="20">
        <f t="shared" ref="Y5:Z19" si="0">+W5+U5+S5+Q5+O5+M5+K5+I5+G5+E5</f>
        <v>41521</v>
      </c>
      <c r="Z5" s="21">
        <f t="shared" si="0"/>
        <v>14211387</v>
      </c>
    </row>
    <row r="6" spans="1:26" ht="18.95" customHeight="1" x14ac:dyDescent="0.15">
      <c r="A6" s="7"/>
      <c r="B6" s="22"/>
      <c r="C6" s="83"/>
      <c r="D6" s="81" t="s">
        <v>22</v>
      </c>
      <c r="E6" s="23">
        <v>747</v>
      </c>
      <c r="F6" s="24">
        <v>51227</v>
      </c>
      <c r="G6" s="25">
        <v>30</v>
      </c>
      <c r="H6" s="26">
        <v>5440</v>
      </c>
      <c r="I6" s="27">
        <v>1914</v>
      </c>
      <c r="J6" s="21">
        <v>1503018</v>
      </c>
      <c r="K6" s="25">
        <v>1463</v>
      </c>
      <c r="L6" s="26">
        <v>2888396</v>
      </c>
      <c r="M6" s="27">
        <v>720</v>
      </c>
      <c r="N6" s="76">
        <v>232328</v>
      </c>
      <c r="O6" s="25">
        <v>853</v>
      </c>
      <c r="P6" s="26">
        <v>39965</v>
      </c>
      <c r="Q6" s="27">
        <v>12711</v>
      </c>
      <c r="R6" s="21">
        <v>2042147</v>
      </c>
      <c r="S6" s="25">
        <v>16178</v>
      </c>
      <c r="T6" s="26">
        <v>4565388</v>
      </c>
      <c r="U6" s="27">
        <v>2334</v>
      </c>
      <c r="V6" s="21">
        <v>285404</v>
      </c>
      <c r="W6" s="27">
        <v>148</v>
      </c>
      <c r="X6" s="26">
        <v>67042</v>
      </c>
      <c r="Y6" s="20">
        <f t="shared" si="0"/>
        <v>37098</v>
      </c>
      <c r="Z6" s="21">
        <f t="shared" si="0"/>
        <v>11680355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1426.4</v>
      </c>
      <c r="F7" s="36">
        <v>240365</v>
      </c>
      <c r="G7" s="29">
        <v>151</v>
      </c>
      <c r="H7" s="30">
        <v>74158</v>
      </c>
      <c r="I7" s="31">
        <v>3424</v>
      </c>
      <c r="J7" s="32">
        <v>3218329</v>
      </c>
      <c r="K7" s="77">
        <v>7379.2999999999993</v>
      </c>
      <c r="L7" s="30">
        <v>5001572</v>
      </c>
      <c r="M7" s="23">
        <v>1410.7</v>
      </c>
      <c r="N7" s="24">
        <v>376950.25</v>
      </c>
      <c r="O7" s="33">
        <v>2939</v>
      </c>
      <c r="P7" s="34">
        <v>577906</v>
      </c>
      <c r="Q7" s="23">
        <v>32880.5</v>
      </c>
      <c r="R7" s="24">
        <v>5179277.5</v>
      </c>
      <c r="S7" s="33">
        <v>28617</v>
      </c>
      <c r="T7" s="34">
        <v>2948290</v>
      </c>
      <c r="U7" s="23">
        <v>3504.2</v>
      </c>
      <c r="V7" s="24">
        <v>1930423.5</v>
      </c>
      <c r="W7" s="23">
        <v>1403.6999999999998</v>
      </c>
      <c r="X7" s="34">
        <v>373933.5</v>
      </c>
      <c r="Y7" s="31">
        <f t="shared" si="0"/>
        <v>83135.799999999988</v>
      </c>
      <c r="Z7" s="24">
        <f t="shared" si="0"/>
        <v>19921204.75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163.626</v>
      </c>
      <c r="H8" s="16">
        <v>98800</v>
      </c>
      <c r="I8" s="13">
        <v>217</v>
      </c>
      <c r="J8" s="14">
        <v>78668</v>
      </c>
      <c r="K8" s="17">
        <v>0</v>
      </c>
      <c r="L8" s="18">
        <v>0</v>
      </c>
      <c r="M8" s="13">
        <v>5182.7</v>
      </c>
      <c r="N8" s="75">
        <v>947362</v>
      </c>
      <c r="O8" s="19">
        <v>0</v>
      </c>
      <c r="P8" s="18">
        <v>0</v>
      </c>
      <c r="Q8" s="13">
        <v>7287</v>
      </c>
      <c r="R8" s="14">
        <v>1272399</v>
      </c>
      <c r="S8" s="19">
        <v>33540</v>
      </c>
      <c r="T8" s="18">
        <v>4209132</v>
      </c>
      <c r="U8" s="13">
        <v>1225</v>
      </c>
      <c r="V8" s="14">
        <v>106662</v>
      </c>
      <c r="W8" s="13">
        <v>23</v>
      </c>
      <c r="X8" s="18">
        <v>1000</v>
      </c>
      <c r="Y8" s="13">
        <f t="shared" si="0"/>
        <v>47786.325999999994</v>
      </c>
      <c r="Z8" s="14">
        <f t="shared" si="0"/>
        <v>6737170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185.65199999999999</v>
      </c>
      <c r="H9" s="26">
        <v>104200</v>
      </c>
      <c r="I9" s="27">
        <v>227</v>
      </c>
      <c r="J9" s="21">
        <v>82472</v>
      </c>
      <c r="K9" s="25">
        <v>3</v>
      </c>
      <c r="L9" s="26">
        <v>842</v>
      </c>
      <c r="M9" s="27">
        <v>5162</v>
      </c>
      <c r="N9" s="76">
        <v>857499</v>
      </c>
      <c r="O9" s="25">
        <v>0</v>
      </c>
      <c r="P9" s="26">
        <v>0</v>
      </c>
      <c r="Q9" s="27">
        <v>7050</v>
      </c>
      <c r="R9" s="21">
        <v>1218357</v>
      </c>
      <c r="S9" s="25">
        <v>32973</v>
      </c>
      <c r="T9" s="26">
        <v>4154822</v>
      </c>
      <c r="U9" s="27">
        <v>1628</v>
      </c>
      <c r="V9" s="21">
        <v>141045</v>
      </c>
      <c r="W9" s="27">
        <v>23</v>
      </c>
      <c r="X9" s="26">
        <v>1000</v>
      </c>
      <c r="Y9" s="20">
        <f t="shared" si="0"/>
        <v>47416.652000000002</v>
      </c>
      <c r="Z9" s="21">
        <f t="shared" si="0"/>
        <v>6587301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118</v>
      </c>
      <c r="F10" s="36">
        <v>16859</v>
      </c>
      <c r="G10" s="29">
        <v>230.87600000000003</v>
      </c>
      <c r="H10" s="30">
        <v>113800</v>
      </c>
      <c r="I10" s="37">
        <v>375</v>
      </c>
      <c r="J10" s="38">
        <v>58429</v>
      </c>
      <c r="K10" s="77">
        <v>364</v>
      </c>
      <c r="L10" s="30">
        <v>8564</v>
      </c>
      <c r="M10" s="35">
        <v>9358.7000000000007</v>
      </c>
      <c r="N10" s="36">
        <v>1736305</v>
      </c>
      <c r="O10" s="29">
        <v>0</v>
      </c>
      <c r="P10" s="30">
        <v>0</v>
      </c>
      <c r="Q10" s="35">
        <v>13840</v>
      </c>
      <c r="R10" s="36">
        <v>1744183</v>
      </c>
      <c r="S10" s="29">
        <v>4971</v>
      </c>
      <c r="T10" s="30">
        <v>712178</v>
      </c>
      <c r="U10" s="35">
        <v>1367</v>
      </c>
      <c r="V10" s="36">
        <v>86189</v>
      </c>
      <c r="W10" s="35">
        <v>25</v>
      </c>
      <c r="X10" s="30">
        <v>300</v>
      </c>
      <c r="Y10" s="37">
        <f t="shared" si="0"/>
        <v>30649.576000000001</v>
      </c>
      <c r="Z10" s="36">
        <f t="shared" si="0"/>
        <v>4476807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28</v>
      </c>
      <c r="J11" s="14">
        <v>3951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2278</v>
      </c>
      <c r="R11" s="14">
        <v>606018</v>
      </c>
      <c r="S11" s="19">
        <v>0</v>
      </c>
      <c r="T11" s="18">
        <v>0</v>
      </c>
      <c r="U11" s="13">
        <v>7</v>
      </c>
      <c r="V11" s="14">
        <v>1179</v>
      </c>
      <c r="W11" s="13">
        <v>0</v>
      </c>
      <c r="X11" s="18">
        <v>0</v>
      </c>
      <c r="Y11" s="13">
        <f>+W11+U11+S11+Q11+O11+M11+K11+I11+G11+E11</f>
        <v>2403</v>
      </c>
      <c r="Z11" s="14">
        <f t="shared" si="0"/>
        <v>701148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2277</v>
      </c>
      <c r="R12" s="21">
        <v>565276</v>
      </c>
      <c r="S12" s="25">
        <v>0</v>
      </c>
      <c r="T12" s="26">
        <v>0</v>
      </c>
      <c r="U12" s="27">
        <v>7</v>
      </c>
      <c r="V12" s="21">
        <v>1292</v>
      </c>
      <c r="W12" s="27">
        <v>0</v>
      </c>
      <c r="X12" s="26">
        <v>0</v>
      </c>
      <c r="Y12" s="20">
        <f t="shared" ref="Y12:Y19" si="1">+W12+U12+S12+Q12+O12+M12+K12+I12+G12+E12</f>
        <v>2386</v>
      </c>
      <c r="Z12" s="21">
        <f t="shared" si="0"/>
        <v>658619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167</v>
      </c>
      <c r="J13" s="38">
        <v>36395.300000000003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6857</v>
      </c>
      <c r="R13" s="36">
        <v>1967389.6</v>
      </c>
      <c r="S13" s="29">
        <v>2</v>
      </c>
      <c r="T13" s="30">
        <v>2250</v>
      </c>
      <c r="U13" s="35">
        <v>453</v>
      </c>
      <c r="V13" s="36">
        <v>96348</v>
      </c>
      <c r="W13" s="35">
        <v>10</v>
      </c>
      <c r="X13" s="30">
        <v>30145</v>
      </c>
      <c r="Y13" s="37">
        <f t="shared" si="1"/>
        <v>7703.1</v>
      </c>
      <c r="Z13" s="36">
        <f t="shared" si="0"/>
        <v>2346527.9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1330</v>
      </c>
      <c r="N14" s="75">
        <v>208660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1330</v>
      </c>
      <c r="Z14" s="14">
        <f t="shared" si="0"/>
        <v>208660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1111</v>
      </c>
      <c r="N15" s="76">
        <v>122829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1111</v>
      </c>
      <c r="Z15" s="24">
        <f t="shared" si="0"/>
        <v>122829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5111</v>
      </c>
      <c r="N16" s="36">
        <v>940294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5111</v>
      </c>
      <c r="Z16" s="36">
        <f t="shared" si="0"/>
        <v>940294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10</v>
      </c>
      <c r="F17" s="14">
        <v>2774</v>
      </c>
      <c r="G17" s="19">
        <v>1037</v>
      </c>
      <c r="H17" s="18">
        <v>290048</v>
      </c>
      <c r="I17" s="13">
        <v>229</v>
      </c>
      <c r="J17" s="14">
        <v>131730</v>
      </c>
      <c r="K17" s="19">
        <v>78</v>
      </c>
      <c r="L17" s="18">
        <v>53600</v>
      </c>
      <c r="M17" s="13">
        <v>770.12799999999993</v>
      </c>
      <c r="N17" s="75">
        <v>562012</v>
      </c>
      <c r="O17" s="19">
        <v>3079</v>
      </c>
      <c r="P17" s="18">
        <v>1242606</v>
      </c>
      <c r="Q17" s="13">
        <v>4527</v>
      </c>
      <c r="R17" s="14">
        <v>1144912</v>
      </c>
      <c r="S17" s="19">
        <v>349</v>
      </c>
      <c r="T17" s="18">
        <v>76838</v>
      </c>
      <c r="U17" s="13">
        <v>16</v>
      </c>
      <c r="V17" s="14">
        <v>9800</v>
      </c>
      <c r="W17" s="13">
        <v>5810.5940000000001</v>
      </c>
      <c r="X17" s="18">
        <v>1300314</v>
      </c>
      <c r="Y17" s="41">
        <f t="shared" si="1"/>
        <v>15905.722000000002</v>
      </c>
      <c r="Z17" s="42">
        <f t="shared" si="0"/>
        <v>4814634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18739</v>
      </c>
      <c r="G18" s="25">
        <v>1014</v>
      </c>
      <c r="H18" s="26">
        <v>293942</v>
      </c>
      <c r="I18" s="27">
        <v>213</v>
      </c>
      <c r="J18" s="21">
        <v>147356</v>
      </c>
      <c r="K18" s="25">
        <v>75</v>
      </c>
      <c r="L18" s="26">
        <v>55710</v>
      </c>
      <c r="M18" s="27">
        <v>827.1</v>
      </c>
      <c r="N18" s="21">
        <v>519046</v>
      </c>
      <c r="O18" s="25">
        <v>3165</v>
      </c>
      <c r="P18" s="26">
        <v>1264456</v>
      </c>
      <c r="Q18" s="27">
        <v>4399</v>
      </c>
      <c r="R18" s="21">
        <v>1126526</v>
      </c>
      <c r="S18" s="25">
        <v>345</v>
      </c>
      <c r="T18" s="26">
        <v>76525</v>
      </c>
      <c r="U18" s="27">
        <v>11</v>
      </c>
      <c r="V18" s="21">
        <v>8700</v>
      </c>
      <c r="W18" s="27">
        <v>5620.6260000000002</v>
      </c>
      <c r="X18" s="26">
        <v>1221321</v>
      </c>
      <c r="Y18" s="23">
        <f t="shared" si="1"/>
        <v>15744.726000000001</v>
      </c>
      <c r="Z18" s="24">
        <f t="shared" si="0"/>
        <v>4732321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465.00799999999998</v>
      </c>
      <c r="F19" s="24">
        <v>106988</v>
      </c>
      <c r="G19" s="33">
        <v>1177</v>
      </c>
      <c r="H19" s="34">
        <v>364804</v>
      </c>
      <c r="I19" s="23">
        <v>429</v>
      </c>
      <c r="J19" s="24">
        <v>186181</v>
      </c>
      <c r="K19" s="78">
        <v>202</v>
      </c>
      <c r="L19" s="34">
        <v>146420</v>
      </c>
      <c r="M19" s="23">
        <v>1614.1120000000001</v>
      </c>
      <c r="N19" s="24">
        <v>564331</v>
      </c>
      <c r="O19" s="33">
        <v>1759</v>
      </c>
      <c r="P19" s="34">
        <v>778505</v>
      </c>
      <c r="Q19" s="23">
        <v>7773</v>
      </c>
      <c r="R19" s="24">
        <v>2304283</v>
      </c>
      <c r="S19" s="33">
        <v>124</v>
      </c>
      <c r="T19" s="34">
        <v>26401</v>
      </c>
      <c r="U19" s="23">
        <v>70</v>
      </c>
      <c r="V19" s="24">
        <v>15400</v>
      </c>
      <c r="W19" s="23">
        <v>6548.2089999999989</v>
      </c>
      <c r="X19" s="34">
        <v>1674541</v>
      </c>
      <c r="Y19" s="35">
        <f t="shared" si="1"/>
        <v>20161.329000000002</v>
      </c>
      <c r="Z19" s="36">
        <f t="shared" si="0"/>
        <v>6167854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958</v>
      </c>
      <c r="F20" s="14">
        <f t="shared" ref="F20:X22" si="2">F5+F8+F11+F14+F17</f>
        <v>80733</v>
      </c>
      <c r="G20" s="19">
        <f>G5+G8+G11+G14+G17</f>
        <v>1305.626</v>
      </c>
      <c r="H20" s="18">
        <f t="shared" si="2"/>
        <v>469288</v>
      </c>
      <c r="I20" s="13">
        <f t="shared" si="2"/>
        <v>1855</v>
      </c>
      <c r="J20" s="14">
        <f t="shared" si="2"/>
        <v>1420015</v>
      </c>
      <c r="K20" s="19">
        <f t="shared" si="2"/>
        <v>2159</v>
      </c>
      <c r="L20" s="18">
        <f t="shared" si="2"/>
        <v>4160342</v>
      </c>
      <c r="M20" s="13">
        <f t="shared" si="2"/>
        <v>8086.8279999999995</v>
      </c>
      <c r="N20" s="14">
        <f t="shared" si="2"/>
        <v>1989551</v>
      </c>
      <c r="O20" s="19">
        <f t="shared" si="2"/>
        <v>3833</v>
      </c>
      <c r="P20" s="18">
        <f t="shared" si="2"/>
        <v>1285413</v>
      </c>
      <c r="Q20" s="13">
        <f t="shared" si="2"/>
        <v>28174</v>
      </c>
      <c r="R20" s="14">
        <f t="shared" si="2"/>
        <v>5249586</v>
      </c>
      <c r="S20" s="19">
        <f t="shared" si="2"/>
        <v>52843</v>
      </c>
      <c r="T20" s="18">
        <f t="shared" si="2"/>
        <v>9599469</v>
      </c>
      <c r="U20" s="13">
        <f t="shared" si="2"/>
        <v>3797</v>
      </c>
      <c r="V20" s="14">
        <f t="shared" si="2"/>
        <v>1050505</v>
      </c>
      <c r="W20" s="13">
        <f t="shared" si="2"/>
        <v>5934.5940000000001</v>
      </c>
      <c r="X20" s="18">
        <f t="shared" si="2"/>
        <v>1368097</v>
      </c>
      <c r="Y20" s="31">
        <f t="shared" ref="Y20:Z22" si="3">+Y17+Y14+Y11+Y8+Y5</f>
        <v>108946.048</v>
      </c>
      <c r="Z20" s="32">
        <f t="shared" si="3"/>
        <v>26672999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987</v>
      </c>
      <c r="F21" s="21">
        <f t="shared" si="4"/>
        <v>97030</v>
      </c>
      <c r="G21" s="25">
        <f t="shared" si="4"/>
        <v>1304.652</v>
      </c>
      <c r="H21" s="26">
        <f t="shared" si="4"/>
        <v>478582</v>
      </c>
      <c r="I21" s="27">
        <f t="shared" si="4"/>
        <v>2366</v>
      </c>
      <c r="J21" s="21">
        <f t="shared" si="4"/>
        <v>1734897</v>
      </c>
      <c r="K21" s="25">
        <f t="shared" si="4"/>
        <v>1541</v>
      </c>
      <c r="L21" s="26">
        <f t="shared" si="4"/>
        <v>2944948</v>
      </c>
      <c r="M21" s="27">
        <f t="shared" si="4"/>
        <v>7835.1</v>
      </c>
      <c r="N21" s="21">
        <f t="shared" si="4"/>
        <v>1746702</v>
      </c>
      <c r="O21" s="25">
        <f t="shared" si="4"/>
        <v>4018</v>
      </c>
      <c r="P21" s="26">
        <f t="shared" si="4"/>
        <v>1304421</v>
      </c>
      <c r="Q21" s="27">
        <f t="shared" si="4"/>
        <v>26437</v>
      </c>
      <c r="R21" s="21">
        <f t="shared" si="4"/>
        <v>4952306</v>
      </c>
      <c r="S21" s="25">
        <f t="shared" si="4"/>
        <v>49496</v>
      </c>
      <c r="T21" s="26">
        <f t="shared" si="4"/>
        <v>8796735</v>
      </c>
      <c r="U21" s="27">
        <f t="shared" si="2"/>
        <v>3980</v>
      </c>
      <c r="V21" s="21">
        <f t="shared" si="2"/>
        <v>436441</v>
      </c>
      <c r="W21" s="27">
        <f t="shared" si="2"/>
        <v>5791.6260000000002</v>
      </c>
      <c r="X21" s="26">
        <f t="shared" si="2"/>
        <v>1289363</v>
      </c>
      <c r="Y21" s="23">
        <f t="shared" si="3"/>
        <v>103756.378</v>
      </c>
      <c r="Z21" s="24">
        <f t="shared" si="3"/>
        <v>23781425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2009.4080000000001</v>
      </c>
      <c r="F22" s="24">
        <f t="shared" si="2"/>
        <v>364212</v>
      </c>
      <c r="G22" s="33">
        <f t="shared" si="2"/>
        <v>1753.876</v>
      </c>
      <c r="H22" s="34">
        <f t="shared" si="2"/>
        <v>747762</v>
      </c>
      <c r="I22" s="23">
        <f t="shared" si="2"/>
        <v>4395</v>
      </c>
      <c r="J22" s="24">
        <f t="shared" si="2"/>
        <v>3499334.3</v>
      </c>
      <c r="K22" s="33">
        <f t="shared" si="2"/>
        <v>7945.2999999999993</v>
      </c>
      <c r="L22" s="34">
        <f t="shared" si="2"/>
        <v>5156556</v>
      </c>
      <c r="M22" s="23">
        <f t="shared" si="2"/>
        <v>17513.612000000001</v>
      </c>
      <c r="N22" s="24">
        <f t="shared" si="2"/>
        <v>3636880.25</v>
      </c>
      <c r="O22" s="33">
        <f t="shared" si="2"/>
        <v>4698</v>
      </c>
      <c r="P22" s="34">
        <f t="shared" si="2"/>
        <v>1356411</v>
      </c>
      <c r="Q22" s="23">
        <f t="shared" si="2"/>
        <v>61350.5</v>
      </c>
      <c r="R22" s="24">
        <f t="shared" si="2"/>
        <v>11195133.1</v>
      </c>
      <c r="S22" s="33">
        <f t="shared" si="2"/>
        <v>33714</v>
      </c>
      <c r="T22" s="34">
        <f t="shared" si="2"/>
        <v>3689119</v>
      </c>
      <c r="U22" s="23">
        <f t="shared" si="2"/>
        <v>5394.2</v>
      </c>
      <c r="V22" s="24">
        <f t="shared" si="2"/>
        <v>2128360.5</v>
      </c>
      <c r="W22" s="23">
        <f t="shared" si="2"/>
        <v>7986.9089999999987</v>
      </c>
      <c r="X22" s="34">
        <f t="shared" si="2"/>
        <v>2078919.5</v>
      </c>
      <c r="Y22" s="23">
        <f t="shared" si="3"/>
        <v>146760.80499999999</v>
      </c>
      <c r="Z22" s="24">
        <f t="shared" si="3"/>
        <v>33852687.649999999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17">
        <f>(E20+E21)/(E22+E41)*100</f>
        <v>48.050603090654313</v>
      </c>
      <c r="F23" s="118"/>
      <c r="G23" s="117">
        <f>(G20+G21)/(G22+G41)*100</f>
        <v>74.435222303778573</v>
      </c>
      <c r="H23" s="118"/>
      <c r="I23" s="117">
        <f>(I20+I21)/(I22+I41)*100</f>
        <v>45.367583834909716</v>
      </c>
      <c r="J23" s="118"/>
      <c r="K23" s="117">
        <f>(K20+K21)/(K22+K41)*100</f>
        <v>24.226392362793504</v>
      </c>
      <c r="L23" s="118"/>
      <c r="M23" s="117">
        <f>(M20+M21)/(M22+M41)*100</f>
        <v>45.784905555337012</v>
      </c>
      <c r="N23" s="118"/>
      <c r="O23" s="117">
        <f>(O20+O21)/(O22+O41)*100</f>
        <v>81.943429704623739</v>
      </c>
      <c r="P23" s="118"/>
      <c r="Q23" s="117">
        <f>(Q20+Q21)/(Q22+Q41)*100</f>
        <v>45.148356054530872</v>
      </c>
      <c r="R23" s="118"/>
      <c r="S23" s="117">
        <f>(S20+S21)/(S22+S41)*100</f>
        <v>159.69757970132486</v>
      </c>
      <c r="T23" s="118"/>
      <c r="U23" s="117">
        <f>(U20+U21)/(U22+U41)*100</f>
        <v>70.884299177862445</v>
      </c>
      <c r="V23" s="118"/>
      <c r="W23" s="117">
        <f>(W20+W21)/(W22+W41)*100</f>
        <v>74.071954443381145</v>
      </c>
      <c r="X23" s="118"/>
      <c r="Y23" s="117">
        <f>(Y20+Y21)/(Y22+Y41)*100</f>
        <v>73.76998399830417</v>
      </c>
      <c r="Z23" s="11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19">
        <f>F22/E22*1000</f>
        <v>181253.38408128163</v>
      </c>
      <c r="F24" s="120"/>
      <c r="G24" s="121">
        <f>H22/G22*1000</f>
        <v>426348.2709153897</v>
      </c>
      <c r="H24" s="122"/>
      <c r="I24" s="123">
        <f>J22/I22*1000</f>
        <v>796208.03185437992</v>
      </c>
      <c r="J24" s="124"/>
      <c r="K24" s="121">
        <f>L22/K22*1000</f>
        <v>649007.08595018438</v>
      </c>
      <c r="L24" s="122"/>
      <c r="M24" s="123">
        <f>N22/M22*1000</f>
        <v>207660.20453119549</v>
      </c>
      <c r="N24" s="124"/>
      <c r="O24" s="121">
        <f>P22/O22*1000</f>
        <v>288720.94508301403</v>
      </c>
      <c r="P24" s="122"/>
      <c r="Q24" s="123">
        <f>R22/Q22*1000</f>
        <v>182478.26994075027</v>
      </c>
      <c r="R24" s="124"/>
      <c r="S24" s="121">
        <f>T22/S22*1000</f>
        <v>109423.94850803821</v>
      </c>
      <c r="T24" s="122"/>
      <c r="U24" s="123">
        <f>V22/U22*1000</f>
        <v>394564.62496755773</v>
      </c>
      <c r="V24" s="124"/>
      <c r="W24" s="121">
        <f>X22/W22*1000</f>
        <v>260290.8709739901</v>
      </c>
      <c r="X24" s="122"/>
      <c r="Y24" s="123">
        <f>Z22/Y22*1000</f>
        <v>230665.7261112734</v>
      </c>
      <c r="Z24" s="12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1.3691721028649306</v>
      </c>
      <c r="F25" s="49"/>
      <c r="G25" s="50">
        <f>G22/Y22*100</f>
        <v>1.1950574950852852</v>
      </c>
      <c r="H25" s="51"/>
      <c r="I25" s="48">
        <f>I22/Y22*100</f>
        <v>2.9946687741321671</v>
      </c>
      <c r="J25" s="49"/>
      <c r="K25" s="50">
        <f>K22/Y22*100</f>
        <v>5.4137751561120151</v>
      </c>
      <c r="L25" s="51"/>
      <c r="M25" s="48">
        <f>M22/Y22*100</f>
        <v>11.933439585589628</v>
      </c>
      <c r="N25" s="49"/>
      <c r="O25" s="50">
        <f>O22/Y22*100</f>
        <v>3.201127167434112</v>
      </c>
      <c r="P25" s="51"/>
      <c r="Q25" s="48">
        <f>Q22/Y22*100</f>
        <v>41.803054977791923</v>
      </c>
      <c r="R25" s="49"/>
      <c r="S25" s="50">
        <f>S22/Y22*100</f>
        <v>22.972073504230234</v>
      </c>
      <c r="T25" s="51"/>
      <c r="U25" s="48">
        <f>U22/Y22*100</f>
        <v>3.6755045054433984</v>
      </c>
      <c r="V25" s="49"/>
      <c r="W25" s="50">
        <f>W22/Y22*100</f>
        <v>5.4421267313163071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25" t="s">
        <v>42</v>
      </c>
      <c r="C27" s="4" t="s">
        <v>43</v>
      </c>
      <c r="D27" s="54" t="s">
        <v>21</v>
      </c>
      <c r="E27" s="143">
        <v>1814</v>
      </c>
      <c r="F27" s="140">
        <v>233548</v>
      </c>
      <c r="G27" s="144">
        <v>1284</v>
      </c>
      <c r="H27" s="142">
        <v>398229</v>
      </c>
      <c r="I27" s="143">
        <v>3119</v>
      </c>
      <c r="J27" s="140">
        <v>5936980</v>
      </c>
      <c r="K27" s="144">
        <v>2155</v>
      </c>
      <c r="L27" s="142">
        <v>4586997</v>
      </c>
      <c r="M27" s="143">
        <v>10676</v>
      </c>
      <c r="N27" s="140">
        <v>1899821</v>
      </c>
      <c r="O27" s="144">
        <v>5506</v>
      </c>
      <c r="P27" s="142">
        <v>1818615</v>
      </c>
      <c r="Q27" s="143">
        <v>29338</v>
      </c>
      <c r="R27" s="140">
        <v>5910182</v>
      </c>
      <c r="S27" s="144">
        <v>54312</v>
      </c>
      <c r="T27" s="142">
        <v>11855445</v>
      </c>
      <c r="U27" s="143">
        <v>4152</v>
      </c>
      <c r="V27" s="140">
        <v>1260320</v>
      </c>
      <c r="W27" s="143">
        <v>7971</v>
      </c>
      <c r="X27" s="142">
        <v>1599012</v>
      </c>
      <c r="Y27" s="172">
        <v>120327</v>
      </c>
      <c r="Z27" s="173">
        <v>35499149</v>
      </c>
    </row>
    <row r="28" spans="1:28" ht="18.95" customHeight="1" x14ac:dyDescent="0.15">
      <c r="A28" s="22"/>
      <c r="B28" s="126"/>
      <c r="C28" s="7"/>
      <c r="D28" s="55" t="s">
        <v>22</v>
      </c>
      <c r="E28" s="147">
        <v>1206</v>
      </c>
      <c r="F28" s="148">
        <v>104749</v>
      </c>
      <c r="G28" s="151">
        <v>1241</v>
      </c>
      <c r="H28" s="150">
        <v>382710</v>
      </c>
      <c r="I28" s="147">
        <v>3142</v>
      </c>
      <c r="J28" s="148">
        <v>5671842</v>
      </c>
      <c r="K28" s="151">
        <v>1326</v>
      </c>
      <c r="L28" s="150">
        <v>2930202</v>
      </c>
      <c r="M28" s="147">
        <v>8964</v>
      </c>
      <c r="N28" s="148">
        <v>1765247</v>
      </c>
      <c r="O28" s="151">
        <v>5338</v>
      </c>
      <c r="P28" s="150">
        <v>1757485</v>
      </c>
      <c r="Q28" s="147">
        <v>28716</v>
      </c>
      <c r="R28" s="148">
        <v>6178385</v>
      </c>
      <c r="S28" s="151">
        <v>52518</v>
      </c>
      <c r="T28" s="150">
        <v>11650366</v>
      </c>
      <c r="U28" s="147">
        <v>3544</v>
      </c>
      <c r="V28" s="148">
        <v>824895</v>
      </c>
      <c r="W28" s="147">
        <v>7622</v>
      </c>
      <c r="X28" s="150">
        <v>1552537</v>
      </c>
      <c r="Y28" s="154">
        <v>113617</v>
      </c>
      <c r="Z28" s="155">
        <v>32818418</v>
      </c>
    </row>
    <row r="29" spans="1:28" ht="18.95" customHeight="1" thickBot="1" x14ac:dyDescent="0.2">
      <c r="A29" s="22"/>
      <c r="B29" s="126"/>
      <c r="C29" s="7"/>
      <c r="D29" s="55" t="s">
        <v>24</v>
      </c>
      <c r="E29" s="154">
        <v>3761</v>
      </c>
      <c r="F29" s="155">
        <v>752407</v>
      </c>
      <c r="G29" s="158">
        <v>1222</v>
      </c>
      <c r="H29" s="157">
        <v>528743</v>
      </c>
      <c r="I29" s="154">
        <v>1929</v>
      </c>
      <c r="J29" s="155">
        <v>2078527</v>
      </c>
      <c r="K29" s="158">
        <v>4509</v>
      </c>
      <c r="L29" s="157">
        <v>6651106</v>
      </c>
      <c r="M29" s="154">
        <v>15316</v>
      </c>
      <c r="N29" s="155">
        <v>3175052</v>
      </c>
      <c r="O29" s="158">
        <v>4614</v>
      </c>
      <c r="P29" s="157">
        <v>1310036</v>
      </c>
      <c r="Q29" s="154">
        <v>60273</v>
      </c>
      <c r="R29" s="155">
        <v>10232726</v>
      </c>
      <c r="S29" s="158">
        <v>30442</v>
      </c>
      <c r="T29" s="157">
        <v>2856694</v>
      </c>
      <c r="U29" s="154">
        <v>4759</v>
      </c>
      <c r="V29" s="155">
        <v>1399336</v>
      </c>
      <c r="W29" s="154">
        <v>8212</v>
      </c>
      <c r="X29" s="157">
        <v>1941106</v>
      </c>
      <c r="Y29" s="154">
        <v>135037</v>
      </c>
      <c r="Z29" s="155">
        <v>30925733</v>
      </c>
    </row>
    <row r="30" spans="1:28" ht="18.95" customHeight="1" thickBot="1" x14ac:dyDescent="0.2">
      <c r="A30" s="22" t="s">
        <v>29</v>
      </c>
      <c r="B30" s="126"/>
      <c r="C30" s="7"/>
      <c r="D30" s="56" t="s">
        <v>44</v>
      </c>
      <c r="E30" s="159">
        <v>43.7</v>
      </c>
      <c r="F30" s="160"/>
      <c r="G30" s="159">
        <v>105.2</v>
      </c>
      <c r="H30" s="160"/>
      <c r="I30" s="159">
        <v>165.7</v>
      </c>
      <c r="J30" s="160"/>
      <c r="K30" s="159">
        <v>42.5</v>
      </c>
      <c r="L30" s="160"/>
      <c r="M30" s="159">
        <v>67.8</v>
      </c>
      <c r="N30" s="160"/>
      <c r="O30" s="159">
        <v>119.8</v>
      </c>
      <c r="P30" s="160"/>
      <c r="Q30" s="159">
        <v>49</v>
      </c>
      <c r="R30" s="160"/>
      <c r="S30" s="159">
        <v>180.8</v>
      </c>
      <c r="T30" s="160"/>
      <c r="U30" s="159">
        <v>84.9</v>
      </c>
      <c r="V30" s="160"/>
      <c r="W30" s="159">
        <v>97.2</v>
      </c>
      <c r="X30" s="160"/>
      <c r="Y30" s="159">
        <v>89.3</v>
      </c>
      <c r="Z30" s="174"/>
    </row>
    <row r="31" spans="1:28" ht="18.95" customHeight="1" x14ac:dyDescent="0.15">
      <c r="A31" s="22"/>
      <c r="B31" s="126"/>
      <c r="C31" s="4" t="s">
        <v>45</v>
      </c>
      <c r="D31" s="85" t="s">
        <v>21</v>
      </c>
      <c r="E31" s="90">
        <f>E20-E27</f>
        <v>-856</v>
      </c>
      <c r="F31" s="91">
        <f t="shared" ref="F31:Z33" si="5">F20-F27</f>
        <v>-152815</v>
      </c>
      <c r="G31" s="92">
        <f t="shared" si="5"/>
        <v>21.625999999999976</v>
      </c>
      <c r="H31" s="93">
        <f t="shared" si="5"/>
        <v>71059</v>
      </c>
      <c r="I31" s="90">
        <f t="shared" si="5"/>
        <v>-1264</v>
      </c>
      <c r="J31" s="91">
        <f t="shared" si="5"/>
        <v>-4516965</v>
      </c>
      <c r="K31" s="92">
        <f t="shared" si="5"/>
        <v>4</v>
      </c>
      <c r="L31" s="93">
        <f t="shared" si="5"/>
        <v>-426655</v>
      </c>
      <c r="M31" s="90">
        <f t="shared" si="5"/>
        <v>-2589.1720000000005</v>
      </c>
      <c r="N31" s="91">
        <f t="shared" si="5"/>
        <v>89730</v>
      </c>
      <c r="O31" s="92">
        <f t="shared" si="5"/>
        <v>-1673</v>
      </c>
      <c r="P31" s="93">
        <f t="shared" si="5"/>
        <v>-533202</v>
      </c>
      <c r="Q31" s="90">
        <f t="shared" si="5"/>
        <v>-1164</v>
      </c>
      <c r="R31" s="91">
        <f t="shared" si="5"/>
        <v>-660596</v>
      </c>
      <c r="S31" s="92">
        <f t="shared" si="5"/>
        <v>-1469</v>
      </c>
      <c r="T31" s="93">
        <f t="shared" si="5"/>
        <v>-2255976</v>
      </c>
      <c r="U31" s="90">
        <f t="shared" si="5"/>
        <v>-355</v>
      </c>
      <c r="V31" s="91">
        <f t="shared" si="5"/>
        <v>-209815</v>
      </c>
      <c r="W31" s="92">
        <f t="shared" si="5"/>
        <v>-2036.4059999999999</v>
      </c>
      <c r="X31" s="93">
        <f t="shared" si="5"/>
        <v>-230915</v>
      </c>
      <c r="Y31" s="90">
        <f t="shared" si="5"/>
        <v>-11380.952000000005</v>
      </c>
      <c r="Z31" s="91">
        <f t="shared" si="5"/>
        <v>-8826150</v>
      </c>
    </row>
    <row r="32" spans="1:28" ht="18.95" customHeight="1" x14ac:dyDescent="0.15">
      <c r="A32" s="22" t="s">
        <v>46</v>
      </c>
      <c r="B32" s="126"/>
      <c r="C32" s="7"/>
      <c r="D32" s="81" t="s">
        <v>22</v>
      </c>
      <c r="E32" s="94">
        <f t="shared" ref="E32:T33" si="6">E21-E28</f>
        <v>-219</v>
      </c>
      <c r="F32" s="95">
        <f t="shared" si="6"/>
        <v>-7719</v>
      </c>
      <c r="G32" s="96">
        <f t="shared" si="6"/>
        <v>63.652000000000044</v>
      </c>
      <c r="H32" s="97">
        <f t="shared" si="6"/>
        <v>95872</v>
      </c>
      <c r="I32" s="94">
        <f t="shared" si="6"/>
        <v>-776</v>
      </c>
      <c r="J32" s="95">
        <f t="shared" si="6"/>
        <v>-3936945</v>
      </c>
      <c r="K32" s="96">
        <f t="shared" si="6"/>
        <v>215</v>
      </c>
      <c r="L32" s="97">
        <f t="shared" si="6"/>
        <v>14746</v>
      </c>
      <c r="M32" s="94">
        <f t="shared" si="6"/>
        <v>-1128.8999999999996</v>
      </c>
      <c r="N32" s="95">
        <f t="shared" si="6"/>
        <v>-18545</v>
      </c>
      <c r="O32" s="96">
        <f t="shared" si="6"/>
        <v>-1320</v>
      </c>
      <c r="P32" s="97">
        <f t="shared" si="6"/>
        <v>-453064</v>
      </c>
      <c r="Q32" s="94">
        <f t="shared" si="6"/>
        <v>-2279</v>
      </c>
      <c r="R32" s="95">
        <f t="shared" si="6"/>
        <v>-1226079</v>
      </c>
      <c r="S32" s="96">
        <f t="shared" si="6"/>
        <v>-3022</v>
      </c>
      <c r="T32" s="97">
        <f t="shared" si="6"/>
        <v>-2853631</v>
      </c>
      <c r="U32" s="94">
        <f t="shared" si="5"/>
        <v>436</v>
      </c>
      <c r="V32" s="95">
        <f t="shared" si="5"/>
        <v>-388454</v>
      </c>
      <c r="W32" s="96">
        <f t="shared" si="5"/>
        <v>-1830.3739999999998</v>
      </c>
      <c r="X32" s="97">
        <f t="shared" si="5"/>
        <v>-263174</v>
      </c>
      <c r="Y32" s="94">
        <f t="shared" si="5"/>
        <v>-9860.622000000003</v>
      </c>
      <c r="Z32" s="95">
        <f t="shared" si="5"/>
        <v>-9036993</v>
      </c>
    </row>
    <row r="33" spans="1:38" ht="18.95" customHeight="1" x14ac:dyDescent="0.15">
      <c r="A33" s="22"/>
      <c r="B33" s="126"/>
      <c r="C33" s="7"/>
      <c r="D33" s="81" t="s">
        <v>24</v>
      </c>
      <c r="E33" s="94">
        <f t="shared" si="6"/>
        <v>-1751.5919999999999</v>
      </c>
      <c r="F33" s="95">
        <f t="shared" si="5"/>
        <v>-388195</v>
      </c>
      <c r="G33" s="96">
        <f t="shared" si="5"/>
        <v>531.87599999999998</v>
      </c>
      <c r="H33" s="97">
        <f t="shared" si="5"/>
        <v>219019</v>
      </c>
      <c r="I33" s="94">
        <f t="shared" si="5"/>
        <v>2466</v>
      </c>
      <c r="J33" s="95">
        <f t="shared" si="5"/>
        <v>1420807.2999999998</v>
      </c>
      <c r="K33" s="96">
        <f t="shared" si="5"/>
        <v>3436.2999999999993</v>
      </c>
      <c r="L33" s="97">
        <f t="shared" si="5"/>
        <v>-1494550</v>
      </c>
      <c r="M33" s="94">
        <f t="shared" si="5"/>
        <v>2197.612000000001</v>
      </c>
      <c r="N33" s="95">
        <f t="shared" si="5"/>
        <v>461828.25</v>
      </c>
      <c r="O33" s="96">
        <f t="shared" si="5"/>
        <v>84</v>
      </c>
      <c r="P33" s="97">
        <f t="shared" si="5"/>
        <v>46375</v>
      </c>
      <c r="Q33" s="94">
        <f t="shared" si="5"/>
        <v>1077.5</v>
      </c>
      <c r="R33" s="95">
        <f t="shared" si="5"/>
        <v>962407.09999999963</v>
      </c>
      <c r="S33" s="96">
        <f t="shared" si="5"/>
        <v>3272</v>
      </c>
      <c r="T33" s="97">
        <f t="shared" si="5"/>
        <v>832425</v>
      </c>
      <c r="U33" s="94">
        <f t="shared" si="5"/>
        <v>635.19999999999982</v>
      </c>
      <c r="V33" s="95">
        <f t="shared" si="5"/>
        <v>729024.5</v>
      </c>
      <c r="W33" s="96">
        <f t="shared" si="5"/>
        <v>-225.09100000000126</v>
      </c>
      <c r="X33" s="97">
        <f t="shared" si="5"/>
        <v>137813.5</v>
      </c>
      <c r="Y33" s="94">
        <f t="shared" si="5"/>
        <v>11723.804999999993</v>
      </c>
      <c r="Z33" s="95">
        <f t="shared" si="5"/>
        <v>2926954.6499999985</v>
      </c>
    </row>
    <row r="34" spans="1:38" ht="18.95" customHeight="1" thickBot="1" x14ac:dyDescent="0.2">
      <c r="A34" s="22" t="s">
        <v>47</v>
      </c>
      <c r="B34" s="126"/>
      <c r="C34" s="57"/>
      <c r="D34" s="28" t="s">
        <v>44</v>
      </c>
      <c r="E34" s="128">
        <f>+E23-E30</f>
        <v>4.3506030906543103</v>
      </c>
      <c r="F34" s="129"/>
      <c r="G34" s="128">
        <f t="shared" ref="G34" si="7">+G23-G30</f>
        <v>-30.764777696221429</v>
      </c>
      <c r="H34" s="129"/>
      <c r="I34" s="128">
        <f t="shared" ref="I34" si="8">+I23-I30</f>
        <v>-120.33241616509028</v>
      </c>
      <c r="J34" s="129"/>
      <c r="K34" s="128">
        <f t="shared" ref="K34" si="9">+K23-K30</f>
        <v>-18.273607637206496</v>
      </c>
      <c r="L34" s="129"/>
      <c r="M34" s="128">
        <f t="shared" ref="M34" si="10">+M23-M30</f>
        <v>-22.015094444662985</v>
      </c>
      <c r="N34" s="129"/>
      <c r="O34" s="128">
        <f t="shared" ref="O34" si="11">+O23-O30</f>
        <v>-37.856570295376258</v>
      </c>
      <c r="P34" s="129"/>
      <c r="Q34" s="128">
        <f t="shared" ref="Q34" si="12">+Q23-Q30</f>
        <v>-3.851643945469128</v>
      </c>
      <c r="R34" s="129"/>
      <c r="S34" s="128">
        <f t="shared" ref="S34" si="13">+S23-S30</f>
        <v>-21.102420298675156</v>
      </c>
      <c r="T34" s="129"/>
      <c r="U34" s="128">
        <f t="shared" ref="U34" si="14">+U23-U30</f>
        <v>-14.015700822137561</v>
      </c>
      <c r="V34" s="129"/>
      <c r="W34" s="128">
        <f t="shared" ref="W34" si="15">+W23-W30</f>
        <v>-23.128045556618858</v>
      </c>
      <c r="X34" s="129"/>
      <c r="Y34" s="128">
        <f t="shared" ref="Y34" si="16">+Y23-Y30</f>
        <v>-15.530016001695827</v>
      </c>
      <c r="Z34" s="130"/>
    </row>
    <row r="35" spans="1:38" ht="18.95" customHeight="1" x14ac:dyDescent="0.15">
      <c r="A35" s="22"/>
      <c r="B35" s="126"/>
      <c r="C35" s="7" t="s">
        <v>48</v>
      </c>
      <c r="D35" s="58" t="s">
        <v>21</v>
      </c>
      <c r="E35" s="59">
        <f t="shared" ref="E35:Z37" si="17">E20/E27*100</f>
        <v>52.811466372657115</v>
      </c>
      <c r="F35" s="60">
        <f t="shared" si="17"/>
        <v>34.568054532687071</v>
      </c>
      <c r="G35" s="61">
        <f t="shared" si="17"/>
        <v>101.68426791277258</v>
      </c>
      <c r="H35" s="62">
        <f t="shared" si="17"/>
        <v>117.84375321736991</v>
      </c>
      <c r="I35" s="59">
        <f t="shared" si="17"/>
        <v>59.474190445655658</v>
      </c>
      <c r="J35" s="60">
        <f t="shared" si="17"/>
        <v>23.918136830509788</v>
      </c>
      <c r="K35" s="61">
        <f t="shared" si="17"/>
        <v>100.18561484918793</v>
      </c>
      <c r="L35" s="62">
        <f t="shared" si="17"/>
        <v>90.69859866923828</v>
      </c>
      <c r="M35" s="59">
        <f t="shared" si="17"/>
        <v>75.74773323342076</v>
      </c>
      <c r="N35" s="60">
        <f t="shared" si="17"/>
        <v>104.72307654247426</v>
      </c>
      <c r="O35" s="61">
        <f t="shared" si="17"/>
        <v>69.614965492190336</v>
      </c>
      <c r="P35" s="62">
        <f t="shared" si="17"/>
        <v>70.680875281464196</v>
      </c>
      <c r="Q35" s="59">
        <f t="shared" si="17"/>
        <v>96.032449383052693</v>
      </c>
      <c r="R35" s="60">
        <f t="shared" si="17"/>
        <v>88.822746913716017</v>
      </c>
      <c r="S35" s="61">
        <f t="shared" si="17"/>
        <v>97.295257033436442</v>
      </c>
      <c r="T35" s="62">
        <f t="shared" si="17"/>
        <v>80.970971566229693</v>
      </c>
      <c r="U35" s="59">
        <f t="shared" si="17"/>
        <v>91.449903660886321</v>
      </c>
      <c r="V35" s="60">
        <f t="shared" si="17"/>
        <v>83.352243874571542</v>
      </c>
      <c r="W35" s="61">
        <f t="shared" si="17"/>
        <v>74.452314640572069</v>
      </c>
      <c r="X35" s="62">
        <f t="shared" si="17"/>
        <v>85.558895117735204</v>
      </c>
      <c r="Y35" s="59">
        <f t="shared" si="17"/>
        <v>90.541647344320054</v>
      </c>
      <c r="Z35" s="60">
        <f t="shared" si="17"/>
        <v>75.137009622399674</v>
      </c>
    </row>
    <row r="36" spans="1:38" ht="18.95" customHeight="1" x14ac:dyDescent="0.15">
      <c r="A36" s="22" t="s">
        <v>49</v>
      </c>
      <c r="B36" s="126"/>
      <c r="C36" s="7" t="s">
        <v>62</v>
      </c>
      <c r="D36" s="56" t="s">
        <v>22</v>
      </c>
      <c r="E36" s="63">
        <f t="shared" si="17"/>
        <v>81.840796019900495</v>
      </c>
      <c r="F36" s="64">
        <f t="shared" si="17"/>
        <v>92.630955904113648</v>
      </c>
      <c r="G36" s="65">
        <f t="shared" si="17"/>
        <v>105.12908944399678</v>
      </c>
      <c r="H36" s="66">
        <f t="shared" si="17"/>
        <v>125.0508217710538</v>
      </c>
      <c r="I36" s="63">
        <f t="shared" si="17"/>
        <v>75.302355187778474</v>
      </c>
      <c r="J36" s="64">
        <f t="shared" si="17"/>
        <v>30.587893668406135</v>
      </c>
      <c r="K36" s="65">
        <f t="shared" si="17"/>
        <v>116.21417797888387</v>
      </c>
      <c r="L36" s="66">
        <f t="shared" si="17"/>
        <v>100.50324175602911</v>
      </c>
      <c r="M36" s="63">
        <f t="shared" si="17"/>
        <v>87.406291834002687</v>
      </c>
      <c r="N36" s="64">
        <f t="shared" si="17"/>
        <v>98.949438803748151</v>
      </c>
      <c r="O36" s="65">
        <f t="shared" si="17"/>
        <v>75.271637317347313</v>
      </c>
      <c r="P36" s="66">
        <f t="shared" si="17"/>
        <v>74.220889509725538</v>
      </c>
      <c r="Q36" s="63">
        <f t="shared" si="17"/>
        <v>92.063657891071188</v>
      </c>
      <c r="R36" s="64">
        <f t="shared" si="17"/>
        <v>80.15534803998132</v>
      </c>
      <c r="S36" s="65">
        <f t="shared" si="17"/>
        <v>94.245782398415784</v>
      </c>
      <c r="T36" s="66">
        <f t="shared" si="17"/>
        <v>75.506082813192307</v>
      </c>
      <c r="U36" s="63">
        <f t="shared" si="17"/>
        <v>112.30248306997743</v>
      </c>
      <c r="V36" s="64">
        <f t="shared" si="17"/>
        <v>52.908673225077131</v>
      </c>
      <c r="W36" s="65">
        <f t="shared" si="17"/>
        <v>75.985646811860406</v>
      </c>
      <c r="X36" s="66">
        <f t="shared" si="17"/>
        <v>83.048777581468272</v>
      </c>
      <c r="Y36" s="63">
        <f t="shared" si="17"/>
        <v>91.32117376801007</v>
      </c>
      <c r="Z36" s="64">
        <f t="shared" si="17"/>
        <v>72.463654402841726</v>
      </c>
    </row>
    <row r="37" spans="1:38" ht="18.95" customHeight="1" thickBot="1" x14ac:dyDescent="0.2">
      <c r="A37" s="22"/>
      <c r="B37" s="127"/>
      <c r="C37" s="57"/>
      <c r="D37" s="47" t="s">
        <v>24</v>
      </c>
      <c r="E37" s="67">
        <f t="shared" si="17"/>
        <v>53.427492688114867</v>
      </c>
      <c r="F37" s="68">
        <f t="shared" si="17"/>
        <v>48.406248214064995</v>
      </c>
      <c r="G37" s="69">
        <f t="shared" si="17"/>
        <v>143.52504091653026</v>
      </c>
      <c r="H37" s="70">
        <f t="shared" si="17"/>
        <v>141.42258148098415</v>
      </c>
      <c r="I37" s="67">
        <f t="shared" si="17"/>
        <v>227.83825816485225</v>
      </c>
      <c r="J37" s="68">
        <f t="shared" si="17"/>
        <v>168.35645146779424</v>
      </c>
      <c r="K37" s="69">
        <f t="shared" si="17"/>
        <v>176.20980261698821</v>
      </c>
      <c r="L37" s="70">
        <f t="shared" si="17"/>
        <v>77.529301141795059</v>
      </c>
      <c r="M37" s="67">
        <f t="shared" si="17"/>
        <v>114.34847218594935</v>
      </c>
      <c r="N37" s="68">
        <f t="shared" si="17"/>
        <v>114.54553342748402</v>
      </c>
      <c r="O37" s="69">
        <f t="shared" si="17"/>
        <v>101.82054616384914</v>
      </c>
      <c r="P37" s="70">
        <f t="shared" si="17"/>
        <v>103.53997905401073</v>
      </c>
      <c r="Q37" s="67">
        <f t="shared" si="17"/>
        <v>101.78769930151145</v>
      </c>
      <c r="R37" s="68">
        <f t="shared" si="17"/>
        <v>109.40518782580517</v>
      </c>
      <c r="S37" s="69">
        <f t="shared" si="17"/>
        <v>110.74830825832731</v>
      </c>
      <c r="T37" s="70">
        <f t="shared" si="17"/>
        <v>129.13945280803614</v>
      </c>
      <c r="U37" s="67">
        <f t="shared" si="17"/>
        <v>113.34734187854592</v>
      </c>
      <c r="V37" s="68">
        <f t="shared" si="17"/>
        <v>152.09788785538282</v>
      </c>
      <c r="W37" s="69">
        <f t="shared" si="17"/>
        <v>97.258999025815868</v>
      </c>
      <c r="X37" s="70">
        <f t="shared" si="17"/>
        <v>107.09974107544873</v>
      </c>
      <c r="Y37" s="67">
        <f t="shared" si="17"/>
        <v>108.68192051067484</v>
      </c>
      <c r="Z37" s="68">
        <f t="shared" si="17"/>
        <v>109.46446329986745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31" t="s">
        <v>51</v>
      </c>
      <c r="C39" s="12" t="s">
        <v>43</v>
      </c>
      <c r="D39" s="86" t="s">
        <v>21</v>
      </c>
      <c r="E39" s="163">
        <f>+'(令和5年3月)'!E20</f>
        <v>1094.1279999999999</v>
      </c>
      <c r="F39" s="164">
        <f>+'(令和5年3月)'!F20</f>
        <v>123819</v>
      </c>
      <c r="G39" s="163">
        <f>+'(令和5年3月)'!G20</f>
        <v>1461</v>
      </c>
      <c r="H39" s="164">
        <f>+'(令和5年3月)'!H20</f>
        <v>524244</v>
      </c>
      <c r="I39" s="163">
        <f>+'(令和5年3月)'!I20</f>
        <v>2891</v>
      </c>
      <c r="J39" s="164">
        <f>+'(令和5年3月)'!J20</f>
        <v>3905990.6</v>
      </c>
      <c r="K39" s="163">
        <f>+'(令和5年3月)'!K20</f>
        <v>1885</v>
      </c>
      <c r="L39" s="164">
        <f>+'(令和5年3月)'!L20</f>
        <v>3631930</v>
      </c>
      <c r="M39" s="163">
        <f>+'(令和5年3月)'!M20</f>
        <v>6914</v>
      </c>
      <c r="N39" s="164">
        <f>+'(令和5年3月)'!N20</f>
        <v>1510701</v>
      </c>
      <c r="O39" s="163">
        <f>+'(令和5年3月)'!O20</f>
        <v>4180</v>
      </c>
      <c r="P39" s="164">
        <f>+'(令和5年3月)'!P20</f>
        <v>1389165</v>
      </c>
      <c r="Q39" s="163">
        <f>+'(令和5年3月)'!Q20</f>
        <v>28213</v>
      </c>
      <c r="R39" s="164">
        <f>+'(令和5年3月)'!R20</f>
        <v>5436063.2000000002</v>
      </c>
      <c r="S39" s="165">
        <f>+'(令和5年3月)'!S20</f>
        <v>50388</v>
      </c>
      <c r="T39" s="166">
        <f>+'(令和5年3月)'!T20</f>
        <v>8915031</v>
      </c>
      <c r="U39" s="163">
        <f>+'(令和5年3月)'!U20</f>
        <v>4917</v>
      </c>
      <c r="V39" s="164">
        <f>+'(令和5年3月)'!V20</f>
        <v>1777710</v>
      </c>
      <c r="W39" s="163">
        <f>+'(令和5年3月)'!W20</f>
        <v>7555</v>
      </c>
      <c r="X39" s="164">
        <f>+'(令和5年3月)'!X20</f>
        <v>1726304</v>
      </c>
      <c r="Y39" s="145">
        <f>+'(令和5年3月)'!Y20</f>
        <v>109498.128</v>
      </c>
      <c r="Z39" s="146">
        <f>+'(令和5年3月)'!Z20</f>
        <v>28940957.800000001</v>
      </c>
    </row>
    <row r="40" spans="1:38" ht="18.95" customHeight="1" x14ac:dyDescent="0.15">
      <c r="A40" s="22"/>
      <c r="B40" s="132"/>
      <c r="C40" s="22"/>
      <c r="D40" s="82" t="s">
        <v>22</v>
      </c>
      <c r="E40" s="167">
        <f>+'(令和5年3月)'!E21</f>
        <v>985.12</v>
      </c>
      <c r="F40" s="168">
        <f>+'(令和5年3月)'!F21</f>
        <v>97247</v>
      </c>
      <c r="G40" s="167">
        <f>+'(令和5年3月)'!G21</f>
        <v>1350</v>
      </c>
      <c r="H40" s="168">
        <f>+'(令和5年3月)'!H21</f>
        <v>491891</v>
      </c>
      <c r="I40" s="167">
        <f>+'(令和5年3月)'!I21</f>
        <v>3394</v>
      </c>
      <c r="J40" s="168">
        <f>+'(令和5年3月)'!J21</f>
        <v>4774400.3</v>
      </c>
      <c r="K40" s="167">
        <f>+'(令和5年3月)'!K21</f>
        <v>1938</v>
      </c>
      <c r="L40" s="168">
        <f>+'(令和5年3月)'!L21</f>
        <v>3708180</v>
      </c>
      <c r="M40" s="167">
        <f>+'(令和5年3月)'!M21</f>
        <v>7256</v>
      </c>
      <c r="N40" s="168">
        <f>+'(令和5年3月)'!N21</f>
        <v>1641495</v>
      </c>
      <c r="O40" s="167">
        <f>+'(令和5年3月)'!O21</f>
        <v>4326</v>
      </c>
      <c r="P40" s="168">
        <f>+'(令和5年3月)'!P21</f>
        <v>1432536</v>
      </c>
      <c r="Q40" s="167">
        <f>+'(令和5年3月)'!Q21</f>
        <v>28953</v>
      </c>
      <c r="R40" s="168">
        <f>+'(令和5年3月)'!R21</f>
        <v>5416865.4000000004</v>
      </c>
      <c r="S40" s="165">
        <f>+'(令和5年3月)'!S21</f>
        <v>48309</v>
      </c>
      <c r="T40" s="166">
        <f>+'(令和5年3月)'!T21</f>
        <v>8571599</v>
      </c>
      <c r="U40" s="167">
        <f>+'(令和5年3月)'!U21</f>
        <v>4991</v>
      </c>
      <c r="V40" s="168">
        <f>+'(令和5年3月)'!V21</f>
        <v>2162023</v>
      </c>
      <c r="W40" s="167">
        <f>+'(令和5年3月)'!W21</f>
        <v>7262</v>
      </c>
      <c r="X40" s="168">
        <f>+'(令和5年3月)'!X21</f>
        <v>1707792</v>
      </c>
      <c r="Y40" s="152">
        <f>+'(令和5年3月)'!Y21</f>
        <v>108764.12</v>
      </c>
      <c r="Z40" s="153">
        <f>+'(令和5年3月)'!Z21</f>
        <v>30004028.699999999</v>
      </c>
    </row>
    <row r="41" spans="1:38" ht="18.95" customHeight="1" x14ac:dyDescent="0.15">
      <c r="A41" s="22" t="s">
        <v>52</v>
      </c>
      <c r="B41" s="132"/>
      <c r="C41" s="22"/>
      <c r="D41" s="82" t="s">
        <v>24</v>
      </c>
      <c r="E41" s="167">
        <f>+'(令和5年3月)'!E22</f>
        <v>2038.4080000000001</v>
      </c>
      <c r="F41" s="168">
        <f>+'(令和5年3月)'!F22</f>
        <v>380509</v>
      </c>
      <c r="G41" s="167">
        <f>+'(令和5年3月)'!G22</f>
        <v>1752.902</v>
      </c>
      <c r="H41" s="168">
        <f>+'(令和5年3月)'!H22</f>
        <v>757056</v>
      </c>
      <c r="I41" s="167">
        <f>+'(令和5年3月)'!I22</f>
        <v>4909</v>
      </c>
      <c r="J41" s="168">
        <f>+'(令和5年3月)'!J22</f>
        <v>3814216.3</v>
      </c>
      <c r="K41" s="167">
        <f>+'(令和5年3月)'!K22</f>
        <v>7327.2999999999993</v>
      </c>
      <c r="L41" s="168">
        <f>+'(令和5年3月)'!L22</f>
        <v>3941162</v>
      </c>
      <c r="M41" s="167">
        <f>+'(令和5年3月)'!M22</f>
        <v>17261.884000000002</v>
      </c>
      <c r="N41" s="168">
        <f>+'(令和5年3月)'!N22</f>
        <v>3394031.25</v>
      </c>
      <c r="O41" s="167">
        <f>+'(令和5年3月)'!O22</f>
        <v>4883</v>
      </c>
      <c r="P41" s="168">
        <f>+'(令和5年3月)'!P22</f>
        <v>1375419</v>
      </c>
      <c r="Q41" s="167">
        <f>+'(令和5年3月)'!Q22</f>
        <v>59608.5</v>
      </c>
      <c r="R41" s="168">
        <f>+'(令和5年3月)'!R22</f>
        <v>10897853.1</v>
      </c>
      <c r="S41" s="165">
        <f>+'(令和5年3月)'!S22</f>
        <v>30369</v>
      </c>
      <c r="T41" s="166">
        <f>+'(令和5年3月)'!T22</f>
        <v>2886385</v>
      </c>
      <c r="U41" s="167">
        <f>+'(令和5年3月)'!U22</f>
        <v>5577.2</v>
      </c>
      <c r="V41" s="168">
        <f>+'(令和5年3月)'!V22</f>
        <v>1514296.5</v>
      </c>
      <c r="W41" s="167">
        <f>+'(令和5年3月)'!W22</f>
        <v>7843.9409999999998</v>
      </c>
      <c r="X41" s="168">
        <f>+'(令和5年3月)'!X22</f>
        <v>2000185.5</v>
      </c>
      <c r="Y41" s="152">
        <f>+'(令和5年3月)'!Y22</f>
        <v>141571.13500000001</v>
      </c>
      <c r="Z41" s="153">
        <f>+'(令和5年3月)'!Z22</f>
        <v>30961113.649999999</v>
      </c>
    </row>
    <row r="42" spans="1:38" ht="18.95" customHeight="1" thickBot="1" x14ac:dyDescent="0.2">
      <c r="A42" s="22"/>
      <c r="B42" s="132"/>
      <c r="C42" s="22"/>
      <c r="D42" s="89" t="s">
        <v>44</v>
      </c>
      <c r="E42" s="169">
        <f>+(E39+E40)/(E41+'(令和5年3月)'!E41)*100</f>
        <v>52.402938851879931</v>
      </c>
      <c r="F42" s="171"/>
      <c r="G42" s="169">
        <f>+(G39+G40)/(G41+'(令和5年3月)'!G41)*100</f>
        <v>82.803013075276212</v>
      </c>
      <c r="H42" s="171"/>
      <c r="I42" s="169">
        <f>+(I39+I40)/(I41+'(令和5年3月)'!I41)*100</f>
        <v>60.895262087007076</v>
      </c>
      <c r="J42" s="171"/>
      <c r="K42" s="169">
        <f>+(K39+K40)/(K41+'(令和5年3月)'!K41)*100</f>
        <v>25.993363975087714</v>
      </c>
      <c r="L42" s="171"/>
      <c r="M42" s="169">
        <f>+(M39+M40)/(M41+'(令和5年3月)'!M41)*100</f>
        <v>40.641582884392506</v>
      </c>
      <c r="N42" s="171"/>
      <c r="O42" s="169">
        <f>+(O39+O40)/(O41+'(令和5年3月)'!O41)*100</f>
        <v>85.815173527037942</v>
      </c>
      <c r="P42" s="171"/>
      <c r="Q42" s="169">
        <f>+(Q39+Q40)/(Q41+'(令和5年3月)'!Q41)*100</f>
        <v>47.655409855198108</v>
      </c>
      <c r="R42" s="171"/>
      <c r="S42" s="169">
        <f>+(S39+S40)/(S41+'(令和5年3月)'!S41)*100</f>
        <v>168.25551066332531</v>
      </c>
      <c r="T42" s="171"/>
      <c r="U42" s="169">
        <f>+(U39+U40)/(U41+'(令和5年3月)'!U41)*100</f>
        <v>88.240532934345055</v>
      </c>
      <c r="V42" s="171"/>
      <c r="W42" s="169">
        <f>+(W39+W40)/(W41+'(令和5年3月)'!W41)*100</f>
        <v>96.246271975322699</v>
      </c>
      <c r="X42" s="171"/>
      <c r="Y42" s="169">
        <f>+(Y39+Y40)/(Y41+'(令和5年3月)'!Y41)*100</f>
        <v>77.286070334585318</v>
      </c>
      <c r="Z42" s="171"/>
    </row>
    <row r="43" spans="1:38" ht="18.95" customHeight="1" x14ac:dyDescent="0.15">
      <c r="A43" s="22"/>
      <c r="B43" s="132"/>
      <c r="C43" s="12" t="s">
        <v>45</v>
      </c>
      <c r="D43" s="86" t="s">
        <v>21</v>
      </c>
      <c r="E43" s="90">
        <f t="shared" ref="E43:Z46" si="18">E20-E39</f>
        <v>-136.12799999999993</v>
      </c>
      <c r="F43" s="93">
        <f t="shared" si="18"/>
        <v>-43086</v>
      </c>
      <c r="G43" s="90">
        <f t="shared" si="18"/>
        <v>-155.37400000000002</v>
      </c>
      <c r="H43" s="91">
        <f t="shared" si="18"/>
        <v>-54956</v>
      </c>
      <c r="I43" s="92">
        <f t="shared" si="18"/>
        <v>-1036</v>
      </c>
      <c r="J43" s="93">
        <f t="shared" si="18"/>
        <v>-2485975.6</v>
      </c>
      <c r="K43" s="90">
        <f t="shared" si="18"/>
        <v>274</v>
      </c>
      <c r="L43" s="91">
        <f t="shared" si="18"/>
        <v>528412</v>
      </c>
      <c r="M43" s="92">
        <f t="shared" si="18"/>
        <v>1172.8279999999995</v>
      </c>
      <c r="N43" s="93">
        <f t="shared" si="18"/>
        <v>478850</v>
      </c>
      <c r="O43" s="90">
        <f t="shared" si="18"/>
        <v>-347</v>
      </c>
      <c r="P43" s="91">
        <f t="shared" si="18"/>
        <v>-103752</v>
      </c>
      <c r="Q43" s="92">
        <f t="shared" si="18"/>
        <v>-39</v>
      </c>
      <c r="R43" s="93">
        <f t="shared" si="18"/>
        <v>-186477.20000000019</v>
      </c>
      <c r="S43" s="90">
        <f t="shared" si="18"/>
        <v>2455</v>
      </c>
      <c r="T43" s="91">
        <f t="shared" si="18"/>
        <v>684438</v>
      </c>
      <c r="U43" s="92">
        <f t="shared" si="18"/>
        <v>-1120</v>
      </c>
      <c r="V43" s="93">
        <f t="shared" si="18"/>
        <v>-727205</v>
      </c>
      <c r="W43" s="90">
        <f t="shared" si="18"/>
        <v>-1620.4059999999999</v>
      </c>
      <c r="X43" s="91">
        <f t="shared" si="18"/>
        <v>-358207</v>
      </c>
      <c r="Y43" s="90">
        <f t="shared" si="18"/>
        <v>-552.08000000000175</v>
      </c>
      <c r="Z43" s="91">
        <f t="shared" si="18"/>
        <v>-2267958.8000000007</v>
      </c>
    </row>
    <row r="44" spans="1:38" ht="18.95" customHeight="1" x14ac:dyDescent="0.15">
      <c r="A44" s="22"/>
      <c r="B44" s="132"/>
      <c r="C44" s="22"/>
      <c r="D44" s="82" t="s">
        <v>22</v>
      </c>
      <c r="E44" s="94">
        <f t="shared" si="18"/>
        <v>1.8799999999999955</v>
      </c>
      <c r="F44" s="97">
        <f t="shared" si="18"/>
        <v>-217</v>
      </c>
      <c r="G44" s="94">
        <f t="shared" si="18"/>
        <v>-45.347999999999956</v>
      </c>
      <c r="H44" s="95">
        <f t="shared" si="18"/>
        <v>-13309</v>
      </c>
      <c r="I44" s="96">
        <f t="shared" si="18"/>
        <v>-1028</v>
      </c>
      <c r="J44" s="97">
        <f t="shared" si="18"/>
        <v>-3039503.3</v>
      </c>
      <c r="K44" s="94">
        <f t="shared" si="18"/>
        <v>-397</v>
      </c>
      <c r="L44" s="95">
        <f t="shared" si="18"/>
        <v>-763232</v>
      </c>
      <c r="M44" s="96">
        <f t="shared" si="18"/>
        <v>579.10000000000036</v>
      </c>
      <c r="N44" s="97">
        <f t="shared" si="18"/>
        <v>105207</v>
      </c>
      <c r="O44" s="94">
        <f t="shared" si="18"/>
        <v>-308</v>
      </c>
      <c r="P44" s="95">
        <f t="shared" si="18"/>
        <v>-128115</v>
      </c>
      <c r="Q44" s="96">
        <f t="shared" si="18"/>
        <v>-2516</v>
      </c>
      <c r="R44" s="97">
        <f t="shared" si="18"/>
        <v>-464559.40000000037</v>
      </c>
      <c r="S44" s="94">
        <f t="shared" si="18"/>
        <v>1187</v>
      </c>
      <c r="T44" s="95">
        <f t="shared" si="18"/>
        <v>225136</v>
      </c>
      <c r="U44" s="96">
        <f t="shared" si="18"/>
        <v>-1011</v>
      </c>
      <c r="V44" s="97">
        <f t="shared" si="18"/>
        <v>-1725582</v>
      </c>
      <c r="W44" s="94">
        <f t="shared" si="18"/>
        <v>-1470.3739999999998</v>
      </c>
      <c r="X44" s="95">
        <f t="shared" si="18"/>
        <v>-418429</v>
      </c>
      <c r="Y44" s="94">
        <f t="shared" si="18"/>
        <v>-5007.7419999999984</v>
      </c>
      <c r="Z44" s="95">
        <f t="shared" si="18"/>
        <v>-6222603.6999999993</v>
      </c>
    </row>
    <row r="45" spans="1:38" ht="18.95" customHeight="1" x14ac:dyDescent="0.15">
      <c r="A45" s="22"/>
      <c r="B45" s="132"/>
      <c r="C45" s="22"/>
      <c r="D45" s="82" t="s">
        <v>24</v>
      </c>
      <c r="E45" s="94">
        <f t="shared" si="18"/>
        <v>-29</v>
      </c>
      <c r="F45" s="97">
        <f t="shared" si="18"/>
        <v>-16297</v>
      </c>
      <c r="G45" s="94">
        <f t="shared" si="18"/>
        <v>0.9739999999999327</v>
      </c>
      <c r="H45" s="95">
        <f t="shared" si="18"/>
        <v>-9294</v>
      </c>
      <c r="I45" s="96">
        <f t="shared" si="18"/>
        <v>-514</v>
      </c>
      <c r="J45" s="97">
        <f t="shared" si="18"/>
        <v>-314882</v>
      </c>
      <c r="K45" s="94">
        <f t="shared" si="18"/>
        <v>618</v>
      </c>
      <c r="L45" s="95">
        <f t="shared" si="18"/>
        <v>1215394</v>
      </c>
      <c r="M45" s="96">
        <f t="shared" si="18"/>
        <v>251.72799999999916</v>
      </c>
      <c r="N45" s="97">
        <f t="shared" si="18"/>
        <v>242849</v>
      </c>
      <c r="O45" s="94">
        <f t="shared" si="18"/>
        <v>-185</v>
      </c>
      <c r="P45" s="95">
        <f t="shared" si="18"/>
        <v>-19008</v>
      </c>
      <c r="Q45" s="96">
        <f t="shared" si="18"/>
        <v>1742</v>
      </c>
      <c r="R45" s="97">
        <f t="shared" si="18"/>
        <v>297280</v>
      </c>
      <c r="S45" s="94">
        <f t="shared" si="18"/>
        <v>3345</v>
      </c>
      <c r="T45" s="95">
        <f t="shared" si="18"/>
        <v>802734</v>
      </c>
      <c r="U45" s="96">
        <f t="shared" si="18"/>
        <v>-183</v>
      </c>
      <c r="V45" s="97">
        <f t="shared" si="18"/>
        <v>614064</v>
      </c>
      <c r="W45" s="94">
        <f t="shared" si="18"/>
        <v>142.96799999999894</v>
      </c>
      <c r="X45" s="95">
        <f t="shared" si="18"/>
        <v>78734</v>
      </c>
      <c r="Y45" s="94">
        <f t="shared" si="18"/>
        <v>5189.6699999999837</v>
      </c>
      <c r="Z45" s="95">
        <f t="shared" si="18"/>
        <v>2891574</v>
      </c>
    </row>
    <row r="46" spans="1:38" ht="18.95" customHeight="1" thickBot="1" x14ac:dyDescent="0.2">
      <c r="A46" s="22"/>
      <c r="B46" s="132"/>
      <c r="C46" s="46"/>
      <c r="D46" s="89" t="s">
        <v>44</v>
      </c>
      <c r="E46" s="134">
        <f>E23-E42</f>
        <v>-4.3523357612256177</v>
      </c>
      <c r="F46" s="130"/>
      <c r="G46" s="134">
        <f>G23-G42</f>
        <v>-8.3677907714976385</v>
      </c>
      <c r="H46" s="130"/>
      <c r="I46" s="134">
        <f>I23-I42</f>
        <v>-15.52767825209736</v>
      </c>
      <c r="J46" s="130"/>
      <c r="K46" s="134">
        <f>K23-K42</f>
        <v>-1.7669716122942098</v>
      </c>
      <c r="L46" s="130"/>
      <c r="M46" s="134">
        <f>M23-M42</f>
        <v>5.1433226709445066</v>
      </c>
      <c r="N46" s="130"/>
      <c r="O46" s="134">
        <f t="shared" si="18"/>
        <v>-3.8717438224142029</v>
      </c>
      <c r="P46" s="130"/>
      <c r="Q46" s="134">
        <f t="shared" si="18"/>
        <v>-2.5070538006672365</v>
      </c>
      <c r="R46" s="130"/>
      <c r="S46" s="134">
        <f t="shared" si="18"/>
        <v>-8.5579309620004551</v>
      </c>
      <c r="T46" s="130"/>
      <c r="U46" s="134">
        <f t="shared" si="18"/>
        <v>-17.356233756482609</v>
      </c>
      <c r="V46" s="130"/>
      <c r="W46" s="134">
        <f t="shared" si="18"/>
        <v>-22.174317531941554</v>
      </c>
      <c r="X46" s="130"/>
      <c r="Y46" s="134">
        <f t="shared" si="18"/>
        <v>-3.5160863362811483</v>
      </c>
      <c r="Z46" s="130"/>
      <c r="AA46" s="135"/>
      <c r="AB46" s="136"/>
      <c r="AC46" s="135"/>
      <c r="AD46" s="136"/>
      <c r="AE46" s="135"/>
      <c r="AF46" s="13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32"/>
      <c r="C47" s="22" t="s">
        <v>48</v>
      </c>
      <c r="D47" s="54" t="s">
        <v>21</v>
      </c>
      <c r="E47" s="71">
        <f t="shared" ref="E47:Z49" si="19">E20/E39*100</f>
        <v>87.558311276194374</v>
      </c>
      <c r="F47" s="72">
        <f t="shared" si="19"/>
        <v>65.202432583044597</v>
      </c>
      <c r="G47" s="71">
        <f t="shared" si="19"/>
        <v>89.365229295003417</v>
      </c>
      <c r="H47" s="73">
        <f t="shared" si="19"/>
        <v>89.517095093124581</v>
      </c>
      <c r="I47" s="74">
        <f t="shared" si="19"/>
        <v>64.164648910411628</v>
      </c>
      <c r="J47" s="72">
        <f t="shared" si="19"/>
        <v>36.354798191270611</v>
      </c>
      <c r="K47" s="71">
        <f t="shared" si="19"/>
        <v>114.53580901856763</v>
      </c>
      <c r="L47" s="73">
        <f t="shared" si="19"/>
        <v>114.54906895232011</v>
      </c>
      <c r="M47" s="74">
        <f t="shared" si="19"/>
        <v>116.96308938385882</v>
      </c>
      <c r="N47" s="72">
        <f t="shared" si="19"/>
        <v>131.69720546951382</v>
      </c>
      <c r="O47" s="71">
        <f t="shared" si="19"/>
        <v>91.698564593301441</v>
      </c>
      <c r="P47" s="73">
        <f t="shared" si="19"/>
        <v>92.531340769455028</v>
      </c>
      <c r="Q47" s="74">
        <f t="shared" si="19"/>
        <v>99.861765852621133</v>
      </c>
      <c r="R47" s="72">
        <f t="shared" si="19"/>
        <v>96.569627814481635</v>
      </c>
      <c r="S47" s="71">
        <f t="shared" si="19"/>
        <v>104.87219179169645</v>
      </c>
      <c r="T47" s="73">
        <f t="shared" si="19"/>
        <v>107.67734851398723</v>
      </c>
      <c r="U47" s="74">
        <f t="shared" si="19"/>
        <v>77.221883262151721</v>
      </c>
      <c r="V47" s="72">
        <f t="shared" si="19"/>
        <v>59.093159176693611</v>
      </c>
      <c r="W47" s="71">
        <f t="shared" si="19"/>
        <v>78.551872931833216</v>
      </c>
      <c r="X47" s="73">
        <f t="shared" si="19"/>
        <v>79.250062561402856</v>
      </c>
      <c r="Y47" s="71">
        <f t="shared" si="19"/>
        <v>99.495808731999517</v>
      </c>
      <c r="Z47" s="73">
        <f t="shared" si="19"/>
        <v>92.163497781680192</v>
      </c>
    </row>
    <row r="48" spans="1:38" ht="18.95" customHeight="1" x14ac:dyDescent="0.15">
      <c r="A48" s="22"/>
      <c r="B48" s="132"/>
      <c r="C48" s="22"/>
      <c r="D48" s="55" t="s">
        <v>22</v>
      </c>
      <c r="E48" s="63">
        <f t="shared" si="19"/>
        <v>100.1908396946565</v>
      </c>
      <c r="F48" s="66">
        <f t="shared" si="19"/>
        <v>99.776856869620659</v>
      </c>
      <c r="G48" s="63">
        <f t="shared" si="19"/>
        <v>96.640888888888881</v>
      </c>
      <c r="H48" s="64">
        <f t="shared" si="19"/>
        <v>97.294319269919555</v>
      </c>
      <c r="I48" s="65">
        <f t="shared" si="19"/>
        <v>69.711255156157932</v>
      </c>
      <c r="J48" s="66">
        <f t="shared" si="19"/>
        <v>36.337485149705614</v>
      </c>
      <c r="K48" s="63">
        <f t="shared" si="19"/>
        <v>79.51496388028896</v>
      </c>
      <c r="L48" s="64">
        <f t="shared" si="19"/>
        <v>79.417611874288724</v>
      </c>
      <c r="M48" s="65">
        <f t="shared" si="19"/>
        <v>107.98098125689086</v>
      </c>
      <c r="N48" s="66">
        <f t="shared" si="19"/>
        <v>106.40921842588615</v>
      </c>
      <c r="O48" s="63">
        <f t="shared" si="19"/>
        <v>92.880258899676377</v>
      </c>
      <c r="P48" s="64">
        <f t="shared" si="19"/>
        <v>91.056769253966394</v>
      </c>
      <c r="Q48" s="65">
        <f t="shared" si="19"/>
        <v>91.310054225814255</v>
      </c>
      <c r="R48" s="66">
        <f t="shared" si="19"/>
        <v>91.423833422185453</v>
      </c>
      <c r="S48" s="63">
        <f t="shared" si="19"/>
        <v>102.45709909126663</v>
      </c>
      <c r="T48" s="64">
        <f t="shared" si="19"/>
        <v>102.62653444240684</v>
      </c>
      <c r="U48" s="65">
        <f t="shared" si="19"/>
        <v>79.743538369064311</v>
      </c>
      <c r="V48" s="66">
        <f t="shared" si="19"/>
        <v>20.186695516190163</v>
      </c>
      <c r="W48" s="63">
        <f t="shared" si="19"/>
        <v>79.752492426328843</v>
      </c>
      <c r="X48" s="64">
        <f t="shared" si="19"/>
        <v>75.498831239401525</v>
      </c>
      <c r="Y48" s="63">
        <f t="shared" si="19"/>
        <v>95.39577757812043</v>
      </c>
      <c r="Z48" s="64">
        <f t="shared" si="19"/>
        <v>79.260772737495756</v>
      </c>
    </row>
    <row r="49" spans="1:26" ht="18.95" customHeight="1" thickBot="1" x14ac:dyDescent="0.2">
      <c r="A49" s="46"/>
      <c r="B49" s="133"/>
      <c r="C49" s="46"/>
      <c r="D49" s="47" t="s">
        <v>24</v>
      </c>
      <c r="E49" s="67">
        <f t="shared" si="19"/>
        <v>98.577321125113329</v>
      </c>
      <c r="F49" s="70">
        <f t="shared" si="19"/>
        <v>95.7170526846934</v>
      </c>
      <c r="G49" s="67">
        <f t="shared" si="19"/>
        <v>100.05556500021106</v>
      </c>
      <c r="H49" s="68">
        <f t="shared" si="19"/>
        <v>98.772349733705298</v>
      </c>
      <c r="I49" s="69">
        <f t="shared" si="19"/>
        <v>89.529435730291311</v>
      </c>
      <c r="J49" s="70">
        <f t="shared" si="19"/>
        <v>91.744516429233443</v>
      </c>
      <c r="K49" s="67">
        <f t="shared" si="19"/>
        <v>108.43421178333084</v>
      </c>
      <c r="L49" s="68">
        <f t="shared" si="19"/>
        <v>130.83846845169015</v>
      </c>
      <c r="M49" s="69">
        <f t="shared" si="19"/>
        <v>101.45828809879616</v>
      </c>
      <c r="N49" s="70">
        <f t="shared" si="19"/>
        <v>107.15517866843447</v>
      </c>
      <c r="O49" s="67">
        <f t="shared" si="19"/>
        <v>96.211345484333393</v>
      </c>
      <c r="P49" s="68">
        <f t="shared" si="19"/>
        <v>98.618021126653048</v>
      </c>
      <c r="Q49" s="69">
        <f t="shared" si="19"/>
        <v>102.92240200642526</v>
      </c>
      <c r="R49" s="70">
        <f t="shared" si="19"/>
        <v>102.72787674115374</v>
      </c>
      <c r="S49" s="67">
        <f t="shared" si="19"/>
        <v>111.01452138694063</v>
      </c>
      <c r="T49" s="68">
        <f t="shared" si="19"/>
        <v>127.8110508473402</v>
      </c>
      <c r="U49" s="69">
        <f t="shared" si="19"/>
        <v>96.7187836190203</v>
      </c>
      <c r="V49" s="70">
        <f t="shared" si="19"/>
        <v>140.55110739541431</v>
      </c>
      <c r="W49" s="67">
        <f t="shared" si="19"/>
        <v>101.82265521884979</v>
      </c>
      <c r="X49" s="68">
        <f t="shared" si="19"/>
        <v>103.93633490493757</v>
      </c>
      <c r="Y49" s="67">
        <f t="shared" si="19"/>
        <v>103.66576844919693</v>
      </c>
      <c r="Z49" s="68">
        <f t="shared" si="19"/>
        <v>109.33937335939466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2F50-23F9-420F-AD2D-80AD06B9775F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98" t="s">
        <v>73</v>
      </c>
      <c r="B1" s="99"/>
      <c r="C1" s="99"/>
      <c r="D1" s="99"/>
      <c r="E1" s="100" t="s">
        <v>0</v>
      </c>
      <c r="F1" s="101"/>
      <c r="G1" s="101"/>
      <c r="H1" s="101"/>
      <c r="J1" s="102" t="s">
        <v>1</v>
      </c>
      <c r="K1" s="99"/>
      <c r="L1" s="1" t="s">
        <v>2</v>
      </c>
      <c r="M1" s="1" t="s">
        <v>3</v>
      </c>
      <c r="N1" s="1" t="s">
        <v>4</v>
      </c>
      <c r="O1" s="102" t="s">
        <v>5</v>
      </c>
      <c r="P1" s="99"/>
      <c r="Q1" s="9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03" t="s">
        <v>7</v>
      </c>
      <c r="F2" s="104"/>
      <c r="G2" s="105" t="s">
        <v>8</v>
      </c>
      <c r="H2" s="105"/>
      <c r="I2" s="106" t="s">
        <v>9</v>
      </c>
      <c r="J2" s="107"/>
      <c r="K2" s="105" t="s">
        <v>10</v>
      </c>
      <c r="L2" s="105"/>
      <c r="M2" s="106" t="s">
        <v>11</v>
      </c>
      <c r="N2" s="107"/>
      <c r="O2" s="105" t="s">
        <v>12</v>
      </c>
      <c r="P2" s="105"/>
      <c r="Q2" s="106" t="s">
        <v>13</v>
      </c>
      <c r="R2" s="107"/>
      <c r="S2" s="105" t="s">
        <v>14</v>
      </c>
      <c r="T2" s="105"/>
      <c r="U2" s="106" t="s">
        <v>15</v>
      </c>
      <c r="V2" s="107"/>
      <c r="W2" s="105" t="s">
        <v>16</v>
      </c>
      <c r="X2" s="105"/>
      <c r="Y2" s="108" t="s">
        <v>17</v>
      </c>
      <c r="Z2" s="109"/>
    </row>
    <row r="3" spans="1:26" ht="18.75" x14ac:dyDescent="0.2">
      <c r="A3" s="7"/>
      <c r="C3" s="112"/>
      <c r="D3" s="113"/>
      <c r="E3" s="114" t="s">
        <v>53</v>
      </c>
      <c r="F3" s="115"/>
      <c r="G3" s="116" t="s">
        <v>54</v>
      </c>
      <c r="H3" s="116"/>
      <c r="I3" s="114" t="s">
        <v>55</v>
      </c>
      <c r="J3" s="115"/>
      <c r="K3" s="116" t="s">
        <v>56</v>
      </c>
      <c r="L3" s="116"/>
      <c r="M3" s="114" t="s">
        <v>57</v>
      </c>
      <c r="N3" s="115"/>
      <c r="O3" s="116">
        <v>26</v>
      </c>
      <c r="P3" s="116"/>
      <c r="Q3" s="114" t="s">
        <v>58</v>
      </c>
      <c r="R3" s="115"/>
      <c r="S3" s="116" t="s">
        <v>59</v>
      </c>
      <c r="T3" s="116"/>
      <c r="U3" s="114" t="s">
        <v>60</v>
      </c>
      <c r="V3" s="115"/>
      <c r="W3" s="116">
        <v>40</v>
      </c>
      <c r="X3" s="116"/>
      <c r="Y3" s="110"/>
      <c r="Z3" s="11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804</v>
      </c>
      <c r="F5" s="14">
        <v>64601</v>
      </c>
      <c r="G5" s="15">
        <v>30</v>
      </c>
      <c r="H5" s="16">
        <v>5440</v>
      </c>
      <c r="I5" s="13">
        <v>2325</v>
      </c>
      <c r="J5" s="14">
        <v>3672093</v>
      </c>
      <c r="K5" s="17">
        <v>1825</v>
      </c>
      <c r="L5" s="18">
        <v>3582325</v>
      </c>
      <c r="M5" s="13">
        <v>688</v>
      </c>
      <c r="N5" s="75">
        <v>256794</v>
      </c>
      <c r="O5" s="19">
        <v>811</v>
      </c>
      <c r="P5" s="18">
        <v>39674</v>
      </c>
      <c r="Q5" s="13">
        <v>12993</v>
      </c>
      <c r="R5" s="14">
        <v>2121494</v>
      </c>
      <c r="S5" s="19">
        <v>16245</v>
      </c>
      <c r="T5" s="18">
        <v>4601025</v>
      </c>
      <c r="U5" s="13">
        <v>3476</v>
      </c>
      <c r="V5" s="14">
        <v>1633976</v>
      </c>
      <c r="W5" s="13">
        <v>271</v>
      </c>
      <c r="X5" s="18">
        <v>121598</v>
      </c>
      <c r="Y5" s="20">
        <f t="shared" ref="Y5:Z19" si="0">+W5+U5+S5+Q5+O5+M5+K5+I5+G5+E5</f>
        <v>39468</v>
      </c>
      <c r="Z5" s="21">
        <f t="shared" si="0"/>
        <v>16099020</v>
      </c>
    </row>
    <row r="6" spans="1:26" ht="18.95" customHeight="1" x14ac:dyDescent="0.15">
      <c r="A6" s="7"/>
      <c r="B6" s="22"/>
      <c r="C6" s="83"/>
      <c r="D6" s="81" t="s">
        <v>22</v>
      </c>
      <c r="E6" s="23">
        <v>755</v>
      </c>
      <c r="F6" s="24">
        <v>52487</v>
      </c>
      <c r="G6" s="25">
        <v>30</v>
      </c>
      <c r="H6" s="26">
        <v>5440</v>
      </c>
      <c r="I6" s="27">
        <v>2889</v>
      </c>
      <c r="J6" s="21">
        <v>4577322</v>
      </c>
      <c r="K6" s="25">
        <v>1855</v>
      </c>
      <c r="L6" s="26">
        <v>3648760</v>
      </c>
      <c r="M6" s="27">
        <v>512</v>
      </c>
      <c r="N6" s="76">
        <v>210561</v>
      </c>
      <c r="O6" s="25">
        <v>848</v>
      </c>
      <c r="P6" s="26">
        <v>47182</v>
      </c>
      <c r="Q6" s="27">
        <v>14125</v>
      </c>
      <c r="R6" s="21">
        <v>2197736</v>
      </c>
      <c r="S6" s="25">
        <v>15605</v>
      </c>
      <c r="T6" s="26">
        <v>4388468</v>
      </c>
      <c r="U6" s="27">
        <v>4244</v>
      </c>
      <c r="V6" s="21">
        <v>2096344</v>
      </c>
      <c r="W6" s="27">
        <v>371</v>
      </c>
      <c r="X6" s="26">
        <v>139993</v>
      </c>
      <c r="Y6" s="20">
        <f t="shared" si="0"/>
        <v>41234</v>
      </c>
      <c r="Z6" s="21">
        <f t="shared" si="0"/>
        <v>17364293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1373.4</v>
      </c>
      <c r="F7" s="36">
        <v>236780</v>
      </c>
      <c r="G7" s="29">
        <v>151</v>
      </c>
      <c r="H7" s="30">
        <v>74158</v>
      </c>
      <c r="I7" s="31">
        <v>3960</v>
      </c>
      <c r="J7" s="32">
        <v>3515681</v>
      </c>
      <c r="K7" s="77">
        <v>6761.2999999999993</v>
      </c>
      <c r="L7" s="30">
        <v>3783226</v>
      </c>
      <c r="M7" s="23">
        <v>1341.7</v>
      </c>
      <c r="N7" s="24">
        <v>352761.25</v>
      </c>
      <c r="O7" s="33">
        <v>3038</v>
      </c>
      <c r="P7" s="34">
        <v>575064</v>
      </c>
      <c r="Q7" s="23">
        <v>31509.5</v>
      </c>
      <c r="R7" s="24">
        <v>4995167.5</v>
      </c>
      <c r="S7" s="33">
        <v>25843</v>
      </c>
      <c r="T7" s="34">
        <v>2200179</v>
      </c>
      <c r="U7" s="23">
        <v>3289.2</v>
      </c>
      <c r="V7" s="24">
        <v>1282963.5</v>
      </c>
      <c r="W7" s="23">
        <v>1450.6999999999998</v>
      </c>
      <c r="X7" s="34">
        <v>374192.5</v>
      </c>
      <c r="Y7" s="31">
        <f t="shared" si="0"/>
        <v>78717.8</v>
      </c>
      <c r="Z7" s="24">
        <f t="shared" si="0"/>
        <v>17390172.75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279</v>
      </c>
      <c r="H8" s="16">
        <v>131454</v>
      </c>
      <c r="I8" s="13">
        <v>271</v>
      </c>
      <c r="J8" s="14">
        <v>27291</v>
      </c>
      <c r="K8" s="17">
        <v>0</v>
      </c>
      <c r="L8" s="18">
        <v>0</v>
      </c>
      <c r="M8" s="13">
        <v>5623</v>
      </c>
      <c r="N8" s="75">
        <v>996951</v>
      </c>
      <c r="O8" s="19">
        <v>0</v>
      </c>
      <c r="P8" s="18">
        <v>0</v>
      </c>
      <c r="Q8" s="13">
        <v>7660</v>
      </c>
      <c r="R8" s="14">
        <v>1262744</v>
      </c>
      <c r="S8" s="19">
        <v>33831</v>
      </c>
      <c r="T8" s="18">
        <v>4245748</v>
      </c>
      <c r="U8" s="13">
        <v>1429</v>
      </c>
      <c r="V8" s="14">
        <v>123814</v>
      </c>
      <c r="W8" s="13">
        <v>51</v>
      </c>
      <c r="X8" s="18">
        <v>7642</v>
      </c>
      <c r="Y8" s="13">
        <f t="shared" si="0"/>
        <v>49310</v>
      </c>
      <c r="Z8" s="14">
        <f t="shared" si="0"/>
        <v>6822938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26108</v>
      </c>
      <c r="G9" s="25">
        <v>202</v>
      </c>
      <c r="H9" s="26">
        <v>111254</v>
      </c>
      <c r="I9" s="27">
        <v>221</v>
      </c>
      <c r="J9" s="21">
        <v>17808</v>
      </c>
      <c r="K9" s="25">
        <v>6</v>
      </c>
      <c r="L9" s="26">
        <v>285</v>
      </c>
      <c r="M9" s="27">
        <v>5080</v>
      </c>
      <c r="N9" s="76">
        <v>910203</v>
      </c>
      <c r="O9" s="25">
        <v>0</v>
      </c>
      <c r="P9" s="26">
        <v>0</v>
      </c>
      <c r="Q9" s="27">
        <v>7429</v>
      </c>
      <c r="R9" s="21">
        <v>1317983</v>
      </c>
      <c r="S9" s="25">
        <v>32370</v>
      </c>
      <c r="T9" s="26">
        <v>4107928</v>
      </c>
      <c r="U9" s="27">
        <v>732</v>
      </c>
      <c r="V9" s="21">
        <v>63008</v>
      </c>
      <c r="W9" s="27">
        <v>51</v>
      </c>
      <c r="X9" s="26">
        <v>7642</v>
      </c>
      <c r="Y9" s="20">
        <f t="shared" si="0"/>
        <v>46251</v>
      </c>
      <c r="Z9" s="21">
        <f t="shared" si="0"/>
        <v>6562219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252.90200000000004</v>
      </c>
      <c r="H10" s="30">
        <v>119200</v>
      </c>
      <c r="I10" s="37">
        <v>385</v>
      </c>
      <c r="J10" s="38">
        <v>62233</v>
      </c>
      <c r="K10" s="77">
        <v>367</v>
      </c>
      <c r="L10" s="30">
        <v>9406</v>
      </c>
      <c r="M10" s="35">
        <v>9338</v>
      </c>
      <c r="N10" s="36">
        <v>1646442</v>
      </c>
      <c r="O10" s="29">
        <v>0</v>
      </c>
      <c r="P10" s="30">
        <v>0</v>
      </c>
      <c r="Q10" s="35">
        <v>13603</v>
      </c>
      <c r="R10" s="36">
        <v>1690141</v>
      </c>
      <c r="S10" s="29">
        <v>4404</v>
      </c>
      <c r="T10" s="30">
        <v>657868</v>
      </c>
      <c r="U10" s="35">
        <v>1770</v>
      </c>
      <c r="V10" s="36">
        <v>120572</v>
      </c>
      <c r="W10" s="35">
        <v>25</v>
      </c>
      <c r="X10" s="30">
        <v>300</v>
      </c>
      <c r="Y10" s="37">
        <f t="shared" si="0"/>
        <v>30279.902000000002</v>
      </c>
      <c r="Z10" s="36">
        <f t="shared" si="0"/>
        <v>4326938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39</v>
      </c>
      <c r="J11" s="14">
        <v>5102.6000000000004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2267</v>
      </c>
      <c r="R11" s="14">
        <v>618203.19999999995</v>
      </c>
      <c r="S11" s="19">
        <v>0</v>
      </c>
      <c r="T11" s="18">
        <v>0</v>
      </c>
      <c r="U11" s="13">
        <v>12</v>
      </c>
      <c r="V11" s="14">
        <v>19920</v>
      </c>
      <c r="W11" s="13">
        <v>0</v>
      </c>
      <c r="X11" s="18">
        <v>0</v>
      </c>
      <c r="Y11" s="13">
        <f>+W11+U11+S11+Q11+O11+M11+K11+I11+G11+E11</f>
        <v>2408</v>
      </c>
      <c r="Z11" s="14">
        <f t="shared" si="0"/>
        <v>733225.79999999993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65</v>
      </c>
      <c r="J12" s="21">
        <v>5818.3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2788</v>
      </c>
      <c r="R12" s="21">
        <v>713946.4</v>
      </c>
      <c r="S12" s="25">
        <v>0</v>
      </c>
      <c r="T12" s="26">
        <v>0</v>
      </c>
      <c r="U12" s="27">
        <v>11</v>
      </c>
      <c r="V12" s="21">
        <v>1791</v>
      </c>
      <c r="W12" s="27">
        <v>29</v>
      </c>
      <c r="X12" s="26">
        <v>21850</v>
      </c>
      <c r="Y12" s="20">
        <f t="shared" ref="Y12:Y19" si="1">+W12+U12+S12+Q12+O12+M12+K12+I12+G12+E12</f>
        <v>2983</v>
      </c>
      <c r="Z12" s="21">
        <f t="shared" si="0"/>
        <v>833405.70000000007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151</v>
      </c>
      <c r="J13" s="38">
        <v>34495.300000000003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6851</v>
      </c>
      <c r="R13" s="36">
        <v>1926647.6</v>
      </c>
      <c r="S13" s="29">
        <v>2</v>
      </c>
      <c r="T13" s="30">
        <v>2250</v>
      </c>
      <c r="U13" s="35">
        <v>453</v>
      </c>
      <c r="V13" s="36">
        <v>96461</v>
      </c>
      <c r="W13" s="35">
        <v>10</v>
      </c>
      <c r="X13" s="30">
        <v>30145</v>
      </c>
      <c r="Y13" s="37">
        <f t="shared" si="1"/>
        <v>7681.1</v>
      </c>
      <c r="Z13" s="36">
        <f t="shared" si="0"/>
        <v>2303998.9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104</v>
      </c>
      <c r="N14" s="75">
        <v>17069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104</v>
      </c>
      <c r="Z14" s="14">
        <f t="shared" si="0"/>
        <v>17069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1053</v>
      </c>
      <c r="N15" s="76">
        <v>241241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1053</v>
      </c>
      <c r="Z15" s="24">
        <f t="shared" si="0"/>
        <v>241241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4892</v>
      </c>
      <c r="N16" s="36">
        <v>854463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4892</v>
      </c>
      <c r="Z16" s="36">
        <f t="shared" si="0"/>
        <v>854463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124.128</v>
      </c>
      <c r="F17" s="14">
        <v>31924</v>
      </c>
      <c r="G17" s="19">
        <v>1077</v>
      </c>
      <c r="H17" s="18">
        <v>312350</v>
      </c>
      <c r="I17" s="13">
        <v>256</v>
      </c>
      <c r="J17" s="14">
        <v>201504</v>
      </c>
      <c r="K17" s="19">
        <v>60</v>
      </c>
      <c r="L17" s="18">
        <v>49605</v>
      </c>
      <c r="M17" s="13">
        <v>484</v>
      </c>
      <c r="N17" s="75">
        <v>224887</v>
      </c>
      <c r="O17" s="19">
        <v>3369</v>
      </c>
      <c r="P17" s="18">
        <v>1349491</v>
      </c>
      <c r="Q17" s="13">
        <v>5293</v>
      </c>
      <c r="R17" s="14">
        <v>1433622</v>
      </c>
      <c r="S17" s="19">
        <v>312</v>
      </c>
      <c r="T17" s="18">
        <v>68258</v>
      </c>
      <c r="U17" s="13">
        <v>0</v>
      </c>
      <c r="V17" s="14">
        <v>0</v>
      </c>
      <c r="W17" s="13">
        <v>7233</v>
      </c>
      <c r="X17" s="18">
        <v>1597064</v>
      </c>
      <c r="Y17" s="41">
        <f t="shared" si="1"/>
        <v>18208.128000000001</v>
      </c>
      <c r="Z17" s="42">
        <f t="shared" si="0"/>
        <v>5268705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70.12</v>
      </c>
      <c r="F18" s="21">
        <v>18652</v>
      </c>
      <c r="G18" s="25">
        <v>1043</v>
      </c>
      <c r="H18" s="26">
        <v>300197</v>
      </c>
      <c r="I18" s="27">
        <v>219</v>
      </c>
      <c r="J18" s="21">
        <v>173452</v>
      </c>
      <c r="K18" s="25">
        <v>77</v>
      </c>
      <c r="L18" s="26">
        <v>59135</v>
      </c>
      <c r="M18" s="27">
        <v>596</v>
      </c>
      <c r="N18" s="21">
        <v>264490</v>
      </c>
      <c r="O18" s="25">
        <v>3478</v>
      </c>
      <c r="P18" s="26">
        <v>1385354</v>
      </c>
      <c r="Q18" s="27">
        <v>4611</v>
      </c>
      <c r="R18" s="21">
        <v>1187200</v>
      </c>
      <c r="S18" s="25">
        <v>334</v>
      </c>
      <c r="T18" s="26">
        <v>75203</v>
      </c>
      <c r="U18" s="27">
        <v>4</v>
      </c>
      <c r="V18" s="21">
        <v>880</v>
      </c>
      <c r="W18" s="27">
        <v>6811</v>
      </c>
      <c r="X18" s="26">
        <v>1538307</v>
      </c>
      <c r="Y18" s="23">
        <f t="shared" si="1"/>
        <v>17243.12</v>
      </c>
      <c r="Z18" s="24">
        <f t="shared" si="0"/>
        <v>5002870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530.00800000000004</v>
      </c>
      <c r="F19" s="24">
        <v>122953</v>
      </c>
      <c r="G19" s="33">
        <v>1154</v>
      </c>
      <c r="H19" s="34">
        <v>368698</v>
      </c>
      <c r="I19" s="23">
        <v>413</v>
      </c>
      <c r="J19" s="24">
        <v>201807</v>
      </c>
      <c r="K19" s="78">
        <v>199</v>
      </c>
      <c r="L19" s="34">
        <v>148530</v>
      </c>
      <c r="M19" s="23">
        <v>1671.0840000000001</v>
      </c>
      <c r="N19" s="24">
        <v>521365</v>
      </c>
      <c r="O19" s="33">
        <v>1845</v>
      </c>
      <c r="P19" s="34">
        <v>800355</v>
      </c>
      <c r="Q19" s="23">
        <v>7645</v>
      </c>
      <c r="R19" s="24">
        <v>2285897</v>
      </c>
      <c r="S19" s="33">
        <v>120</v>
      </c>
      <c r="T19" s="34">
        <v>26088</v>
      </c>
      <c r="U19" s="23">
        <v>65</v>
      </c>
      <c r="V19" s="24">
        <v>14300</v>
      </c>
      <c r="W19" s="23">
        <v>6358.241</v>
      </c>
      <c r="X19" s="34">
        <v>1595548</v>
      </c>
      <c r="Y19" s="35">
        <f t="shared" si="1"/>
        <v>20000.333000000002</v>
      </c>
      <c r="Z19" s="36">
        <f t="shared" si="0"/>
        <v>6085541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1094.1279999999999</v>
      </c>
      <c r="F20" s="14">
        <v>123819</v>
      </c>
      <c r="G20" s="19">
        <v>1461</v>
      </c>
      <c r="H20" s="18">
        <v>524244</v>
      </c>
      <c r="I20" s="13">
        <v>2891</v>
      </c>
      <c r="J20" s="14">
        <v>3905990.6</v>
      </c>
      <c r="K20" s="19">
        <v>1885</v>
      </c>
      <c r="L20" s="18">
        <v>3631930</v>
      </c>
      <c r="M20" s="13">
        <v>6914</v>
      </c>
      <c r="N20" s="14">
        <v>1510701</v>
      </c>
      <c r="O20" s="19">
        <v>4180</v>
      </c>
      <c r="P20" s="18">
        <v>1389165</v>
      </c>
      <c r="Q20" s="13">
        <v>28213</v>
      </c>
      <c r="R20" s="14">
        <v>5436063.2000000002</v>
      </c>
      <c r="S20" s="19">
        <v>50388</v>
      </c>
      <c r="T20" s="18">
        <v>8915031</v>
      </c>
      <c r="U20" s="13">
        <v>4917</v>
      </c>
      <c r="V20" s="14">
        <v>1777710</v>
      </c>
      <c r="W20" s="13">
        <v>7555</v>
      </c>
      <c r="X20" s="18">
        <v>1726304</v>
      </c>
      <c r="Y20" s="31">
        <f t="shared" ref="Y20:Z22" si="2">+Y17+Y14+Y11+Y8+Y5</f>
        <v>109498.128</v>
      </c>
      <c r="Z20" s="32">
        <f t="shared" si="2"/>
        <v>28940957.800000001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985.12</v>
      </c>
      <c r="F21" s="21">
        <v>97247</v>
      </c>
      <c r="G21" s="25">
        <v>1350</v>
      </c>
      <c r="H21" s="26">
        <v>491891</v>
      </c>
      <c r="I21" s="27">
        <v>3394</v>
      </c>
      <c r="J21" s="21">
        <v>4774400.3</v>
      </c>
      <c r="K21" s="25">
        <v>1938</v>
      </c>
      <c r="L21" s="26">
        <v>3708180</v>
      </c>
      <c r="M21" s="27">
        <v>7256</v>
      </c>
      <c r="N21" s="21">
        <v>1641495</v>
      </c>
      <c r="O21" s="25">
        <v>4326</v>
      </c>
      <c r="P21" s="26">
        <v>1432536</v>
      </c>
      <c r="Q21" s="27">
        <v>28953</v>
      </c>
      <c r="R21" s="21">
        <v>5416865.4000000004</v>
      </c>
      <c r="S21" s="25">
        <v>48309</v>
      </c>
      <c r="T21" s="26">
        <v>8571599</v>
      </c>
      <c r="U21" s="27">
        <v>4991</v>
      </c>
      <c r="V21" s="21">
        <v>2162023</v>
      </c>
      <c r="W21" s="27">
        <v>7262</v>
      </c>
      <c r="X21" s="26">
        <v>1707792</v>
      </c>
      <c r="Y21" s="23">
        <f t="shared" si="2"/>
        <v>108764.12</v>
      </c>
      <c r="Z21" s="24">
        <f t="shared" si="2"/>
        <v>30004028.699999999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2038.4080000000001</v>
      </c>
      <c r="F22" s="24">
        <v>380509</v>
      </c>
      <c r="G22" s="33">
        <v>1752.902</v>
      </c>
      <c r="H22" s="34">
        <v>757056</v>
      </c>
      <c r="I22" s="23">
        <v>4909</v>
      </c>
      <c r="J22" s="24">
        <v>3814216.3</v>
      </c>
      <c r="K22" s="33">
        <v>7327.2999999999993</v>
      </c>
      <c r="L22" s="34">
        <v>3941162</v>
      </c>
      <c r="M22" s="23">
        <v>17261.884000000002</v>
      </c>
      <c r="N22" s="24">
        <v>3394031.25</v>
      </c>
      <c r="O22" s="33">
        <v>4883</v>
      </c>
      <c r="P22" s="34">
        <v>1375419</v>
      </c>
      <c r="Q22" s="23">
        <v>59608.5</v>
      </c>
      <c r="R22" s="24">
        <v>10897853.1</v>
      </c>
      <c r="S22" s="33">
        <v>30369</v>
      </c>
      <c r="T22" s="34">
        <v>2886385</v>
      </c>
      <c r="U22" s="23">
        <v>5577.2</v>
      </c>
      <c r="V22" s="24">
        <v>1514296.5</v>
      </c>
      <c r="W22" s="23">
        <v>7843.9409999999998</v>
      </c>
      <c r="X22" s="34">
        <v>2000185.5</v>
      </c>
      <c r="Y22" s="23">
        <f t="shared" si="2"/>
        <v>141571.13500000001</v>
      </c>
      <c r="Z22" s="24">
        <f t="shared" si="2"/>
        <v>30961113.649999999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17">
        <f>(E20+E21)/(E22+E41)*100</f>
        <v>52.402938851879931</v>
      </c>
      <c r="F23" s="118"/>
      <c r="G23" s="117">
        <f>(G20+G21)/(G22+G41)*100</f>
        <v>82.803013075276212</v>
      </c>
      <c r="H23" s="118"/>
      <c r="I23" s="117">
        <f>(I20+I21)/(I22+I41)*100</f>
        <v>60.895262087007076</v>
      </c>
      <c r="J23" s="118"/>
      <c r="K23" s="117">
        <f>(K20+K21)/(K22+K41)*100</f>
        <v>25.993363975087714</v>
      </c>
      <c r="L23" s="118"/>
      <c r="M23" s="117">
        <f>(M20+M21)/(M22+M41)*100</f>
        <v>40.641582884392506</v>
      </c>
      <c r="N23" s="118"/>
      <c r="O23" s="117">
        <f>(O20+O21)/(O22+O41)*100</f>
        <v>85.815173527037942</v>
      </c>
      <c r="P23" s="118"/>
      <c r="Q23" s="117">
        <f>(Q20+Q21)/(Q22+Q41)*100</f>
        <v>47.655409855198108</v>
      </c>
      <c r="R23" s="118"/>
      <c r="S23" s="117">
        <f>(S20+S21)/(S22+S41)*100</f>
        <v>168.25551066332531</v>
      </c>
      <c r="T23" s="118"/>
      <c r="U23" s="117">
        <f>(U20+U21)/(U22+U41)*100</f>
        <v>88.240532934345055</v>
      </c>
      <c r="V23" s="118"/>
      <c r="W23" s="117">
        <f>(W20+W21)/(W22+W41)*100</f>
        <v>96.246271975322699</v>
      </c>
      <c r="X23" s="118"/>
      <c r="Y23" s="117">
        <f>(Y20+Y21)/(Y22+Y41)*100</f>
        <v>77.286070334585318</v>
      </c>
      <c r="Z23" s="11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19">
        <f>F22/E22*1000</f>
        <v>186669.69517388075</v>
      </c>
      <c r="F24" s="120"/>
      <c r="G24" s="121">
        <f>H22/G22*1000</f>
        <v>431887.23613755929</v>
      </c>
      <c r="H24" s="122"/>
      <c r="I24" s="123">
        <f>J22/I22*1000</f>
        <v>776984.37563658576</v>
      </c>
      <c r="J24" s="124"/>
      <c r="K24" s="121">
        <f>L22/K22*1000</f>
        <v>537873.70518472022</v>
      </c>
      <c r="L24" s="122"/>
      <c r="M24" s="123">
        <f>N22/M22*1000</f>
        <v>196619.9778656837</v>
      </c>
      <c r="N24" s="124"/>
      <c r="O24" s="121">
        <f>P22/O22*1000</f>
        <v>281674.99488019658</v>
      </c>
      <c r="P24" s="122"/>
      <c r="Q24" s="123">
        <f>R22/Q22*1000</f>
        <v>182823.81036261606</v>
      </c>
      <c r="R24" s="124"/>
      <c r="S24" s="121">
        <f>T22/S22*1000</f>
        <v>95043.794659027306</v>
      </c>
      <c r="T24" s="122"/>
      <c r="U24" s="123">
        <f>V22/U22*1000</f>
        <v>271515.54543498531</v>
      </c>
      <c r="V24" s="124"/>
      <c r="W24" s="121">
        <f>X22/W22*1000</f>
        <v>254997.51974167069</v>
      </c>
      <c r="X24" s="122"/>
      <c r="Y24" s="123">
        <f>Z22/Y22*1000</f>
        <v>218696.51359367851</v>
      </c>
      <c r="Z24" s="12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1.4398471835378024</v>
      </c>
      <c r="F25" s="49"/>
      <c r="G25" s="50">
        <f>G22/Y22*100</f>
        <v>1.2381775423358723</v>
      </c>
      <c r="H25" s="51"/>
      <c r="I25" s="48">
        <f>I22/Y22*100</f>
        <v>3.4675147585699584</v>
      </c>
      <c r="J25" s="49"/>
      <c r="K25" s="50">
        <f>K22/Y22*100</f>
        <v>5.1757019536503668</v>
      </c>
      <c r="L25" s="51"/>
      <c r="M25" s="48">
        <f>M22/Y22*100</f>
        <v>12.193081591102594</v>
      </c>
      <c r="N25" s="49"/>
      <c r="O25" s="50">
        <f>O22/Y22*100</f>
        <v>3.4491494328981678</v>
      </c>
      <c r="P25" s="51"/>
      <c r="Q25" s="48">
        <f>Q22/Y22*100</f>
        <v>42.104981357958316</v>
      </c>
      <c r="R25" s="49"/>
      <c r="S25" s="50">
        <f>S22/Y22*100</f>
        <v>21.451406743330832</v>
      </c>
      <c r="T25" s="51"/>
      <c r="U25" s="48">
        <f>U22/Y22*100</f>
        <v>3.9395036283349705</v>
      </c>
      <c r="V25" s="49"/>
      <c r="W25" s="50">
        <f>W22/Y22*100</f>
        <v>5.5406358082811158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25" t="s">
        <v>42</v>
      </c>
      <c r="C27" s="4" t="s">
        <v>43</v>
      </c>
      <c r="D27" s="54" t="s">
        <v>21</v>
      </c>
      <c r="E27" s="143">
        <v>1734</v>
      </c>
      <c r="F27" s="140">
        <v>239031</v>
      </c>
      <c r="G27" s="144">
        <v>1037</v>
      </c>
      <c r="H27" s="142">
        <v>352921</v>
      </c>
      <c r="I27" s="143">
        <v>2934</v>
      </c>
      <c r="J27" s="140">
        <v>5848721</v>
      </c>
      <c r="K27" s="144">
        <v>1692</v>
      </c>
      <c r="L27" s="142">
        <v>3436378</v>
      </c>
      <c r="M27" s="143">
        <v>8675</v>
      </c>
      <c r="N27" s="140">
        <v>2095663</v>
      </c>
      <c r="O27" s="144">
        <v>4994</v>
      </c>
      <c r="P27" s="142">
        <v>1614810</v>
      </c>
      <c r="Q27" s="143">
        <v>29495</v>
      </c>
      <c r="R27" s="140">
        <v>5886224</v>
      </c>
      <c r="S27" s="144">
        <v>48976</v>
      </c>
      <c r="T27" s="142">
        <v>10337793</v>
      </c>
      <c r="U27" s="143">
        <v>4984</v>
      </c>
      <c r="V27" s="140">
        <v>1531048</v>
      </c>
      <c r="W27" s="143">
        <v>8839</v>
      </c>
      <c r="X27" s="142">
        <v>1892756</v>
      </c>
      <c r="Y27" s="172">
        <v>113360</v>
      </c>
      <c r="Z27" s="173">
        <v>33235345</v>
      </c>
    </row>
    <row r="28" spans="1:28" ht="18.95" customHeight="1" x14ac:dyDescent="0.15">
      <c r="A28" s="22"/>
      <c r="B28" s="126"/>
      <c r="C28" s="7"/>
      <c r="D28" s="55" t="s">
        <v>22</v>
      </c>
      <c r="E28" s="175">
        <v>995</v>
      </c>
      <c r="F28" s="148">
        <v>91440</v>
      </c>
      <c r="G28" s="149">
        <v>923</v>
      </c>
      <c r="H28" s="150">
        <v>316405</v>
      </c>
      <c r="I28" s="147">
        <v>3224</v>
      </c>
      <c r="J28" s="148">
        <v>5874108</v>
      </c>
      <c r="K28" s="149">
        <v>811</v>
      </c>
      <c r="L28" s="150">
        <v>1971094</v>
      </c>
      <c r="M28" s="147">
        <v>9857</v>
      </c>
      <c r="N28" s="148">
        <v>1929725</v>
      </c>
      <c r="O28" s="151">
        <v>5091</v>
      </c>
      <c r="P28" s="150">
        <v>1630821</v>
      </c>
      <c r="Q28" s="147">
        <v>30743</v>
      </c>
      <c r="R28" s="148">
        <v>6127578</v>
      </c>
      <c r="S28" s="151">
        <v>48697</v>
      </c>
      <c r="T28" s="150">
        <v>10254929</v>
      </c>
      <c r="U28" s="147">
        <v>4316</v>
      </c>
      <c r="V28" s="148">
        <v>1674858</v>
      </c>
      <c r="W28" s="147">
        <v>9372</v>
      </c>
      <c r="X28" s="150">
        <v>1925560</v>
      </c>
      <c r="Y28" s="154">
        <v>114029</v>
      </c>
      <c r="Z28" s="155">
        <v>31796518</v>
      </c>
    </row>
    <row r="29" spans="1:28" ht="18.95" customHeight="1" thickBot="1" x14ac:dyDescent="0.2">
      <c r="A29" s="22"/>
      <c r="B29" s="126"/>
      <c r="C29" s="7"/>
      <c r="D29" s="55" t="s">
        <v>24</v>
      </c>
      <c r="E29" s="154">
        <v>3153</v>
      </c>
      <c r="F29" s="155">
        <v>623608</v>
      </c>
      <c r="G29" s="158">
        <v>1179</v>
      </c>
      <c r="H29" s="157">
        <v>513224</v>
      </c>
      <c r="I29" s="154">
        <v>1849</v>
      </c>
      <c r="J29" s="155">
        <v>1783704</v>
      </c>
      <c r="K29" s="158">
        <v>3680</v>
      </c>
      <c r="L29" s="157">
        <v>4994311</v>
      </c>
      <c r="M29" s="154">
        <v>13642</v>
      </c>
      <c r="N29" s="155">
        <v>3043285</v>
      </c>
      <c r="O29" s="158">
        <v>4439</v>
      </c>
      <c r="P29" s="157">
        <v>1248308</v>
      </c>
      <c r="Q29" s="154">
        <v>58185</v>
      </c>
      <c r="R29" s="155">
        <v>10166948</v>
      </c>
      <c r="S29" s="158">
        <v>28648</v>
      </c>
      <c r="T29" s="157">
        <v>2651615</v>
      </c>
      <c r="U29" s="154">
        <v>4305</v>
      </c>
      <c r="V29" s="155">
        <v>977801</v>
      </c>
      <c r="W29" s="154">
        <v>7828</v>
      </c>
      <c r="X29" s="157">
        <v>1869869</v>
      </c>
      <c r="Y29" s="154">
        <v>126908</v>
      </c>
      <c r="Z29" s="155">
        <v>27872673</v>
      </c>
    </row>
    <row r="30" spans="1:28" ht="18.95" customHeight="1" thickBot="1" x14ac:dyDescent="0.2">
      <c r="A30" s="22" t="s">
        <v>29</v>
      </c>
      <c r="B30" s="126"/>
      <c r="C30" s="7"/>
      <c r="D30" s="56" t="s">
        <v>44</v>
      </c>
      <c r="E30" s="159">
        <v>42.8</v>
      </c>
      <c r="F30" s="160"/>
      <c r="G30" s="159">
        <v>89.5</v>
      </c>
      <c r="H30" s="160"/>
      <c r="I30" s="159">
        <v>150.5</v>
      </c>
      <c r="J30" s="160"/>
      <c r="K30" s="159">
        <v>53.8</v>
      </c>
      <c r="L30" s="160"/>
      <c r="M30" s="159">
        <v>70.2</v>
      </c>
      <c r="N30" s="160"/>
      <c r="O30" s="159">
        <v>124.3</v>
      </c>
      <c r="P30" s="160"/>
      <c r="Q30" s="159">
        <v>52.4</v>
      </c>
      <c r="R30" s="160"/>
      <c r="S30" s="159">
        <v>178.1</v>
      </c>
      <c r="T30" s="160"/>
      <c r="U30" s="159">
        <v>88</v>
      </c>
      <c r="V30" s="160"/>
      <c r="W30" s="159">
        <v>108.5</v>
      </c>
      <c r="X30" s="160"/>
      <c r="Y30" s="159">
        <v>87.9</v>
      </c>
      <c r="Z30" s="174"/>
    </row>
    <row r="31" spans="1:28" ht="18.95" customHeight="1" x14ac:dyDescent="0.15">
      <c r="A31" s="22"/>
      <c r="B31" s="126"/>
      <c r="C31" s="4" t="s">
        <v>45</v>
      </c>
      <c r="D31" s="85" t="s">
        <v>21</v>
      </c>
      <c r="E31" s="90">
        <f>E20-E27</f>
        <v>-639.87200000000007</v>
      </c>
      <c r="F31" s="91">
        <f t="shared" ref="F31:Z33" si="3">F20-F27</f>
        <v>-115212</v>
      </c>
      <c r="G31" s="92">
        <f t="shared" si="3"/>
        <v>424</v>
      </c>
      <c r="H31" s="93">
        <f t="shared" si="3"/>
        <v>171323</v>
      </c>
      <c r="I31" s="90">
        <f t="shared" si="3"/>
        <v>-43</v>
      </c>
      <c r="J31" s="91">
        <f t="shared" si="3"/>
        <v>-1942730.4</v>
      </c>
      <c r="K31" s="92">
        <f t="shared" si="3"/>
        <v>193</v>
      </c>
      <c r="L31" s="93">
        <f t="shared" si="3"/>
        <v>195552</v>
      </c>
      <c r="M31" s="90">
        <f t="shared" si="3"/>
        <v>-1761</v>
      </c>
      <c r="N31" s="91">
        <f t="shared" si="3"/>
        <v>-584962</v>
      </c>
      <c r="O31" s="92">
        <f t="shared" si="3"/>
        <v>-814</v>
      </c>
      <c r="P31" s="93">
        <f t="shared" si="3"/>
        <v>-225645</v>
      </c>
      <c r="Q31" s="90">
        <f t="shared" si="3"/>
        <v>-1282</v>
      </c>
      <c r="R31" s="91">
        <f t="shared" si="3"/>
        <v>-450160.79999999981</v>
      </c>
      <c r="S31" s="92">
        <f t="shared" si="3"/>
        <v>1412</v>
      </c>
      <c r="T31" s="93">
        <f t="shared" si="3"/>
        <v>-1422762</v>
      </c>
      <c r="U31" s="90">
        <f t="shared" si="3"/>
        <v>-67</v>
      </c>
      <c r="V31" s="91">
        <f t="shared" si="3"/>
        <v>246662</v>
      </c>
      <c r="W31" s="92">
        <f t="shared" si="3"/>
        <v>-1284</v>
      </c>
      <c r="X31" s="93">
        <f t="shared" si="3"/>
        <v>-166452</v>
      </c>
      <c r="Y31" s="90">
        <f t="shared" si="3"/>
        <v>-3861.872000000003</v>
      </c>
      <c r="Z31" s="91">
        <f t="shared" si="3"/>
        <v>-4294387.1999999993</v>
      </c>
    </row>
    <row r="32" spans="1:28" ht="18.95" customHeight="1" x14ac:dyDescent="0.15">
      <c r="A32" s="22" t="s">
        <v>46</v>
      </c>
      <c r="B32" s="126"/>
      <c r="C32" s="7"/>
      <c r="D32" s="81" t="s">
        <v>22</v>
      </c>
      <c r="E32" s="94">
        <f t="shared" ref="E32:T33" si="4">E21-E28</f>
        <v>-9.8799999999999955</v>
      </c>
      <c r="F32" s="95">
        <f t="shared" si="4"/>
        <v>5807</v>
      </c>
      <c r="G32" s="96">
        <f t="shared" si="4"/>
        <v>427</v>
      </c>
      <c r="H32" s="97">
        <f t="shared" si="4"/>
        <v>175486</v>
      </c>
      <c r="I32" s="94">
        <f t="shared" si="4"/>
        <v>170</v>
      </c>
      <c r="J32" s="95">
        <f t="shared" si="4"/>
        <v>-1099707.7000000002</v>
      </c>
      <c r="K32" s="96">
        <f t="shared" si="4"/>
        <v>1127</v>
      </c>
      <c r="L32" s="97">
        <f t="shared" si="4"/>
        <v>1737086</v>
      </c>
      <c r="M32" s="94">
        <f t="shared" si="4"/>
        <v>-2601</v>
      </c>
      <c r="N32" s="95">
        <f t="shared" si="4"/>
        <v>-288230</v>
      </c>
      <c r="O32" s="96">
        <f t="shared" si="4"/>
        <v>-765</v>
      </c>
      <c r="P32" s="97">
        <f t="shared" si="4"/>
        <v>-198285</v>
      </c>
      <c r="Q32" s="94">
        <f t="shared" si="4"/>
        <v>-1790</v>
      </c>
      <c r="R32" s="95">
        <f t="shared" si="4"/>
        <v>-710712.59999999963</v>
      </c>
      <c r="S32" s="96">
        <f t="shared" si="4"/>
        <v>-388</v>
      </c>
      <c r="T32" s="97">
        <f t="shared" si="4"/>
        <v>-1683330</v>
      </c>
      <c r="U32" s="94">
        <f t="shared" si="3"/>
        <v>675</v>
      </c>
      <c r="V32" s="95">
        <f t="shared" si="3"/>
        <v>487165</v>
      </c>
      <c r="W32" s="96">
        <f t="shared" si="3"/>
        <v>-2110</v>
      </c>
      <c r="X32" s="97">
        <f t="shared" si="3"/>
        <v>-217768</v>
      </c>
      <c r="Y32" s="94">
        <f t="shared" si="3"/>
        <v>-5264.8800000000047</v>
      </c>
      <c r="Z32" s="95">
        <f t="shared" si="3"/>
        <v>-1792489.3000000007</v>
      </c>
    </row>
    <row r="33" spans="1:38" ht="18.95" customHeight="1" x14ac:dyDescent="0.15">
      <c r="A33" s="22"/>
      <c r="B33" s="126"/>
      <c r="C33" s="7"/>
      <c r="D33" s="81" t="s">
        <v>24</v>
      </c>
      <c r="E33" s="94">
        <f t="shared" si="4"/>
        <v>-1114.5919999999999</v>
      </c>
      <c r="F33" s="95">
        <f t="shared" si="3"/>
        <v>-243099</v>
      </c>
      <c r="G33" s="96">
        <f t="shared" si="3"/>
        <v>573.90200000000004</v>
      </c>
      <c r="H33" s="97">
        <f t="shared" si="3"/>
        <v>243832</v>
      </c>
      <c r="I33" s="94">
        <f t="shared" si="3"/>
        <v>3060</v>
      </c>
      <c r="J33" s="95">
        <f t="shared" si="3"/>
        <v>2030512.2999999998</v>
      </c>
      <c r="K33" s="96">
        <f t="shared" si="3"/>
        <v>3647.2999999999993</v>
      </c>
      <c r="L33" s="97">
        <f t="shared" si="3"/>
        <v>-1053149</v>
      </c>
      <c r="M33" s="94">
        <f t="shared" si="3"/>
        <v>3619.8840000000018</v>
      </c>
      <c r="N33" s="95">
        <f t="shared" si="3"/>
        <v>350746.25</v>
      </c>
      <c r="O33" s="96">
        <f t="shared" si="3"/>
        <v>444</v>
      </c>
      <c r="P33" s="97">
        <f t="shared" si="3"/>
        <v>127111</v>
      </c>
      <c r="Q33" s="94">
        <f t="shared" si="3"/>
        <v>1423.5</v>
      </c>
      <c r="R33" s="95">
        <f t="shared" si="3"/>
        <v>730905.09999999963</v>
      </c>
      <c r="S33" s="96">
        <f t="shared" si="3"/>
        <v>1721</v>
      </c>
      <c r="T33" s="97">
        <f t="shared" si="3"/>
        <v>234770</v>
      </c>
      <c r="U33" s="94">
        <f t="shared" si="3"/>
        <v>1272.1999999999998</v>
      </c>
      <c r="V33" s="95">
        <f t="shared" si="3"/>
        <v>536495.5</v>
      </c>
      <c r="W33" s="96">
        <f t="shared" si="3"/>
        <v>15.940999999999804</v>
      </c>
      <c r="X33" s="97">
        <f t="shared" si="3"/>
        <v>130316.5</v>
      </c>
      <c r="Y33" s="94">
        <f t="shared" si="3"/>
        <v>14663.135000000009</v>
      </c>
      <c r="Z33" s="95">
        <f t="shared" si="3"/>
        <v>3088440.6499999985</v>
      </c>
    </row>
    <row r="34" spans="1:38" ht="18.95" customHeight="1" thickBot="1" x14ac:dyDescent="0.2">
      <c r="A34" s="22" t="s">
        <v>47</v>
      </c>
      <c r="B34" s="126"/>
      <c r="C34" s="57"/>
      <c r="D34" s="28" t="s">
        <v>44</v>
      </c>
      <c r="E34" s="128">
        <f>+E23-E30</f>
        <v>9.6029388518799337</v>
      </c>
      <c r="F34" s="129"/>
      <c r="G34" s="128">
        <f t="shared" ref="G34" si="5">+G23-G30</f>
        <v>-6.6969869247237881</v>
      </c>
      <c r="H34" s="129"/>
      <c r="I34" s="128">
        <f t="shared" ref="I34" si="6">+I23-I30</f>
        <v>-89.604737912992931</v>
      </c>
      <c r="J34" s="129"/>
      <c r="K34" s="128">
        <f t="shared" ref="K34" si="7">+K23-K30</f>
        <v>-27.806636024912283</v>
      </c>
      <c r="L34" s="129"/>
      <c r="M34" s="128">
        <f t="shared" ref="M34" si="8">+M23-M30</f>
        <v>-29.558417115607497</v>
      </c>
      <c r="N34" s="129"/>
      <c r="O34" s="128">
        <f t="shared" ref="O34" si="9">+O23-O30</f>
        <v>-38.484826472962055</v>
      </c>
      <c r="P34" s="129"/>
      <c r="Q34" s="128">
        <f t="shared" ref="Q34" si="10">+Q23-Q30</f>
        <v>-4.7445901448018901</v>
      </c>
      <c r="R34" s="129"/>
      <c r="S34" s="128">
        <f t="shared" ref="S34" si="11">+S23-S30</f>
        <v>-9.844489336674684</v>
      </c>
      <c r="T34" s="129"/>
      <c r="U34" s="128">
        <f t="shared" ref="U34" si="12">+U23-U30</f>
        <v>0.24053293434505463</v>
      </c>
      <c r="V34" s="129"/>
      <c r="W34" s="128">
        <f t="shared" ref="W34" si="13">+W23-W30</f>
        <v>-12.253728024677301</v>
      </c>
      <c r="X34" s="129"/>
      <c r="Y34" s="128">
        <f t="shared" ref="Y34" si="14">+Y23-Y30</f>
        <v>-10.613929665414688</v>
      </c>
      <c r="Z34" s="130"/>
    </row>
    <row r="35" spans="1:38" ht="18.95" customHeight="1" x14ac:dyDescent="0.15">
      <c r="A35" s="22"/>
      <c r="B35" s="126"/>
      <c r="C35" s="7" t="s">
        <v>48</v>
      </c>
      <c r="D35" s="58" t="s">
        <v>21</v>
      </c>
      <c r="E35" s="59">
        <f t="shared" ref="E35:Z37" si="15">E20/E27*100</f>
        <v>63.098500576701269</v>
      </c>
      <c r="F35" s="60">
        <f t="shared" si="15"/>
        <v>51.800394091142991</v>
      </c>
      <c r="G35" s="61">
        <f t="shared" si="15"/>
        <v>140.88717454194793</v>
      </c>
      <c r="H35" s="62">
        <f t="shared" si="15"/>
        <v>148.54429178201354</v>
      </c>
      <c r="I35" s="59">
        <f t="shared" si="15"/>
        <v>98.5344239945467</v>
      </c>
      <c r="J35" s="60">
        <f t="shared" si="15"/>
        <v>66.783671165029077</v>
      </c>
      <c r="K35" s="61">
        <f t="shared" si="15"/>
        <v>111.40661938534279</v>
      </c>
      <c r="L35" s="62">
        <f t="shared" si="15"/>
        <v>105.69064288038162</v>
      </c>
      <c r="M35" s="59">
        <f t="shared" si="15"/>
        <v>79.700288184438037</v>
      </c>
      <c r="N35" s="60">
        <f t="shared" si="15"/>
        <v>72.087019716433417</v>
      </c>
      <c r="O35" s="61">
        <f t="shared" si="15"/>
        <v>83.70044052863436</v>
      </c>
      <c r="P35" s="62">
        <f t="shared" si="15"/>
        <v>86.026529436899708</v>
      </c>
      <c r="Q35" s="59">
        <f t="shared" si="15"/>
        <v>95.653500593320899</v>
      </c>
      <c r="R35" s="60">
        <f t="shared" si="15"/>
        <v>92.352299198943172</v>
      </c>
      <c r="S35" s="61">
        <f t="shared" si="15"/>
        <v>102.88304475661549</v>
      </c>
      <c r="T35" s="62">
        <f t="shared" si="15"/>
        <v>86.237275209515218</v>
      </c>
      <c r="U35" s="59">
        <f t="shared" si="15"/>
        <v>98.655698234349927</v>
      </c>
      <c r="V35" s="60">
        <f t="shared" si="15"/>
        <v>116.11066406801093</v>
      </c>
      <c r="W35" s="61">
        <f t="shared" si="15"/>
        <v>85.473469849530488</v>
      </c>
      <c r="X35" s="62">
        <f t="shared" si="15"/>
        <v>91.205839527123416</v>
      </c>
      <c r="Y35" s="59">
        <f t="shared" si="15"/>
        <v>96.593267466478466</v>
      </c>
      <c r="Z35" s="60">
        <f t="shared" si="15"/>
        <v>87.078854755381656</v>
      </c>
    </row>
    <row r="36" spans="1:38" ht="18.95" customHeight="1" x14ac:dyDescent="0.15">
      <c r="A36" s="22" t="s">
        <v>49</v>
      </c>
      <c r="B36" s="126"/>
      <c r="C36" s="7" t="s">
        <v>62</v>
      </c>
      <c r="D36" s="56" t="s">
        <v>22</v>
      </c>
      <c r="E36" s="63">
        <f t="shared" si="15"/>
        <v>99.007035175879395</v>
      </c>
      <c r="F36" s="64">
        <f t="shared" si="15"/>
        <v>106.35061242344707</v>
      </c>
      <c r="G36" s="65">
        <f t="shared" si="15"/>
        <v>146.26218851570965</v>
      </c>
      <c r="H36" s="66">
        <f t="shared" si="15"/>
        <v>155.46246108626602</v>
      </c>
      <c r="I36" s="63">
        <f t="shared" si="15"/>
        <v>105.27295285359801</v>
      </c>
      <c r="J36" s="64">
        <f t="shared" si="15"/>
        <v>81.27872861717897</v>
      </c>
      <c r="K36" s="65">
        <f t="shared" si="15"/>
        <v>238.96424167694207</v>
      </c>
      <c r="L36" s="66">
        <f t="shared" si="15"/>
        <v>188.12801418907469</v>
      </c>
      <c r="M36" s="63">
        <f t="shared" si="15"/>
        <v>73.61266105305873</v>
      </c>
      <c r="N36" s="64">
        <f t="shared" si="15"/>
        <v>85.063674875953836</v>
      </c>
      <c r="O36" s="65">
        <f t="shared" si="15"/>
        <v>84.973482616381844</v>
      </c>
      <c r="P36" s="66">
        <f t="shared" si="15"/>
        <v>87.841400129137412</v>
      </c>
      <c r="Q36" s="63">
        <f t="shared" si="15"/>
        <v>94.177536349738162</v>
      </c>
      <c r="R36" s="64">
        <f t="shared" si="15"/>
        <v>88.40141080211464</v>
      </c>
      <c r="S36" s="65">
        <f t="shared" si="15"/>
        <v>99.203236338994188</v>
      </c>
      <c r="T36" s="66">
        <f t="shared" si="15"/>
        <v>83.585161828034103</v>
      </c>
      <c r="U36" s="63">
        <f t="shared" si="15"/>
        <v>115.63948100092678</v>
      </c>
      <c r="V36" s="64">
        <f t="shared" si="15"/>
        <v>129.08694349013467</v>
      </c>
      <c r="W36" s="65">
        <f t="shared" si="15"/>
        <v>77.486128894579593</v>
      </c>
      <c r="X36" s="66">
        <f t="shared" si="15"/>
        <v>88.690666611271524</v>
      </c>
      <c r="Y36" s="63">
        <f t="shared" si="15"/>
        <v>95.382858746459235</v>
      </c>
      <c r="Z36" s="64">
        <f t="shared" si="15"/>
        <v>94.36262392001538</v>
      </c>
    </row>
    <row r="37" spans="1:38" ht="18.95" customHeight="1" thickBot="1" x14ac:dyDescent="0.2">
      <c r="A37" s="22"/>
      <c r="B37" s="127"/>
      <c r="C37" s="57"/>
      <c r="D37" s="47" t="s">
        <v>24</v>
      </c>
      <c r="E37" s="67">
        <f t="shared" si="15"/>
        <v>64.649793847129729</v>
      </c>
      <c r="F37" s="68">
        <f t="shared" si="15"/>
        <v>61.017337814781079</v>
      </c>
      <c r="G37" s="69">
        <f t="shared" si="15"/>
        <v>148.67701441899916</v>
      </c>
      <c r="H37" s="70">
        <f t="shared" si="15"/>
        <v>147.50985924274781</v>
      </c>
      <c r="I37" s="67">
        <f t="shared" si="15"/>
        <v>265.49486208761493</v>
      </c>
      <c r="J37" s="68">
        <f t="shared" si="15"/>
        <v>213.83684176298311</v>
      </c>
      <c r="K37" s="69">
        <f t="shared" si="15"/>
        <v>199.11141304347822</v>
      </c>
      <c r="L37" s="70">
        <f t="shared" si="15"/>
        <v>78.913027242396396</v>
      </c>
      <c r="M37" s="67">
        <f t="shared" si="15"/>
        <v>126.53484826271809</v>
      </c>
      <c r="N37" s="68">
        <f t="shared" si="15"/>
        <v>111.52525149632714</v>
      </c>
      <c r="O37" s="69">
        <f t="shared" si="15"/>
        <v>110.00225275963054</v>
      </c>
      <c r="P37" s="70">
        <f t="shared" si="15"/>
        <v>110.18266325297922</v>
      </c>
      <c r="Q37" s="67">
        <f t="shared" si="15"/>
        <v>102.44650683165763</v>
      </c>
      <c r="R37" s="68">
        <f t="shared" si="15"/>
        <v>107.18903155597923</v>
      </c>
      <c r="S37" s="69">
        <f t="shared" si="15"/>
        <v>106.00740016755097</v>
      </c>
      <c r="T37" s="70">
        <f t="shared" si="15"/>
        <v>108.85384944646941</v>
      </c>
      <c r="U37" s="67">
        <f t="shared" si="15"/>
        <v>129.55168408826944</v>
      </c>
      <c r="V37" s="68">
        <f t="shared" si="15"/>
        <v>154.86755485011776</v>
      </c>
      <c r="W37" s="69">
        <f t="shared" si="15"/>
        <v>100.20364077669903</v>
      </c>
      <c r="X37" s="70">
        <f t="shared" si="15"/>
        <v>106.96928501408387</v>
      </c>
      <c r="Y37" s="67">
        <f t="shared" si="15"/>
        <v>111.5541455227409</v>
      </c>
      <c r="Z37" s="68">
        <f t="shared" si="15"/>
        <v>111.08053271388789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31" t="s">
        <v>51</v>
      </c>
      <c r="C39" s="12" t="s">
        <v>43</v>
      </c>
      <c r="D39" s="86" t="s">
        <v>21</v>
      </c>
      <c r="E39" s="163">
        <f>+'(令和5年2月)'!E20</f>
        <v>1004</v>
      </c>
      <c r="F39" s="164">
        <f>+'(令和5年2月)'!F20</f>
        <v>97350</v>
      </c>
      <c r="G39" s="163">
        <f>+'(令和5年2月)'!G20</f>
        <v>1229.6759999999999</v>
      </c>
      <c r="H39" s="164">
        <f>+'(令和5年2月)'!H20</f>
        <v>473682</v>
      </c>
      <c r="I39" s="163">
        <f>+'(令和5年2月)'!I20</f>
        <v>3163</v>
      </c>
      <c r="J39" s="164">
        <f>+'(令和5年2月)'!J20</f>
        <v>4259004.5999999996</v>
      </c>
      <c r="K39" s="163">
        <f>+'(令和5年2月)'!K20</f>
        <v>1634</v>
      </c>
      <c r="L39" s="164">
        <f>+'(令和5年2月)'!L20</f>
        <v>3136190</v>
      </c>
      <c r="M39" s="163">
        <f>+'(令和5年2月)'!M20</f>
        <v>7900.7120000000004</v>
      </c>
      <c r="N39" s="164">
        <f>+'(令和5年2月)'!N20</f>
        <v>1773659.5</v>
      </c>
      <c r="O39" s="163">
        <f>+'(令和5年2月)'!O20</f>
        <v>3262</v>
      </c>
      <c r="P39" s="164">
        <f>+'(令和5年2月)'!P20</f>
        <v>1163322</v>
      </c>
      <c r="Q39" s="163">
        <f>+'(令和5年2月)'!Q20</f>
        <v>23967</v>
      </c>
      <c r="R39" s="164">
        <f>+'(令和5年2月)'!R20</f>
        <v>4679499.2</v>
      </c>
      <c r="S39" s="165">
        <f>+'(令和5年2月)'!S20</f>
        <v>40723</v>
      </c>
      <c r="T39" s="166">
        <f>+'(令和5年2月)'!T20</f>
        <v>6892648</v>
      </c>
      <c r="U39" s="163">
        <f>+'(令和5年2月)'!U20</f>
        <v>3985</v>
      </c>
      <c r="V39" s="164">
        <f>+'(令和5年2月)'!V20</f>
        <v>1282688</v>
      </c>
      <c r="W39" s="163">
        <f>+'(令和5年2月)'!W20</f>
        <v>5936.2839999999997</v>
      </c>
      <c r="X39" s="164">
        <f>+'(令和5年2月)'!X20</f>
        <v>1309349</v>
      </c>
      <c r="Y39" s="145">
        <f>+'(令和5年2月)'!Y20</f>
        <v>92804.671999999991</v>
      </c>
      <c r="Z39" s="146">
        <f>+'(令和5年2月)'!Z20</f>
        <v>25067392.300000001</v>
      </c>
    </row>
    <row r="40" spans="1:38" ht="18.95" customHeight="1" x14ac:dyDescent="0.15">
      <c r="A40" s="22"/>
      <c r="B40" s="132"/>
      <c r="C40" s="22"/>
      <c r="D40" s="82" t="s">
        <v>22</v>
      </c>
      <c r="E40" s="167">
        <f>+'(令和5年2月)'!E21</f>
        <v>1023.5</v>
      </c>
      <c r="F40" s="168">
        <f>+'(令和5年2月)'!F21</f>
        <v>103431</v>
      </c>
      <c r="G40" s="167">
        <f>+'(令和5年2月)'!G21</f>
        <v>1166.886</v>
      </c>
      <c r="H40" s="168">
        <f>+'(令和5年2月)'!H21</f>
        <v>440847</v>
      </c>
      <c r="I40" s="167">
        <f>+'(令和5年2月)'!I21</f>
        <v>2654</v>
      </c>
      <c r="J40" s="168">
        <f>+'(令和5年2月)'!J21</f>
        <v>4347016</v>
      </c>
      <c r="K40" s="167">
        <f>+'(令和5年2月)'!K21</f>
        <v>1216</v>
      </c>
      <c r="L40" s="168">
        <f>+'(令和5年2月)'!L21</f>
        <v>2282697</v>
      </c>
      <c r="M40" s="167">
        <f>+'(令和5年2月)'!M21</f>
        <v>7042.1360000000004</v>
      </c>
      <c r="N40" s="168">
        <f>+'(令和5年2月)'!N21</f>
        <v>1655009.5</v>
      </c>
      <c r="O40" s="167">
        <f>+'(令和5年2月)'!O21</f>
        <v>3571</v>
      </c>
      <c r="P40" s="168">
        <f>+'(令和5年2月)'!P21</f>
        <v>1201547</v>
      </c>
      <c r="Q40" s="167">
        <f>+'(令和5年2月)'!Q21</f>
        <v>25545</v>
      </c>
      <c r="R40" s="168">
        <f>+'(令和5年2月)'!R21</f>
        <v>4883459.2</v>
      </c>
      <c r="S40" s="165">
        <f>+'(令和5年2月)'!S21</f>
        <v>41108</v>
      </c>
      <c r="T40" s="166">
        <f>+'(令和5年2月)'!T21</f>
        <v>6702204</v>
      </c>
      <c r="U40" s="167">
        <f>+'(令和5年2月)'!U21</f>
        <v>3937</v>
      </c>
      <c r="V40" s="168">
        <f>+'(令和5年2月)'!V21</f>
        <v>1181751</v>
      </c>
      <c r="W40" s="167">
        <f>+'(令和5年2月)'!W21</f>
        <v>5609.134</v>
      </c>
      <c r="X40" s="168">
        <f>+'(令和5年2月)'!X21</f>
        <v>1259994</v>
      </c>
      <c r="Y40" s="152">
        <f>+'(令和5年2月)'!Y21</f>
        <v>92872.656000000003</v>
      </c>
      <c r="Z40" s="153">
        <f>+'(令和5年2月)'!Z21</f>
        <v>24057955.699999999</v>
      </c>
    </row>
    <row r="41" spans="1:38" ht="18.95" customHeight="1" x14ac:dyDescent="0.15">
      <c r="A41" s="22" t="s">
        <v>52</v>
      </c>
      <c r="B41" s="132"/>
      <c r="C41" s="22"/>
      <c r="D41" s="82" t="s">
        <v>24</v>
      </c>
      <c r="E41" s="167">
        <f>+'(令和5年2月)'!E22</f>
        <v>1929.4</v>
      </c>
      <c r="F41" s="168">
        <f>+'(令和5年2月)'!F22</f>
        <v>353937</v>
      </c>
      <c r="G41" s="167">
        <f>+'(令和5年2月)'!G22</f>
        <v>1641.902</v>
      </c>
      <c r="H41" s="168">
        <f>+'(令和5年2月)'!H22</f>
        <v>724703</v>
      </c>
      <c r="I41" s="167">
        <f>+'(令和5年2月)'!I22</f>
        <v>5412</v>
      </c>
      <c r="J41" s="168">
        <f>+'(令和5年2月)'!J22</f>
        <v>4682626</v>
      </c>
      <c r="K41" s="167">
        <f>+'(令和5年2月)'!K22</f>
        <v>7380.3</v>
      </c>
      <c r="L41" s="168">
        <f>+'(令和5年2月)'!L22</f>
        <v>4017412</v>
      </c>
      <c r="M41" s="167">
        <f>+'(令和5年2月)'!M22</f>
        <v>17603.884000000002</v>
      </c>
      <c r="N41" s="168">
        <f>+'(令和5年2月)'!N22</f>
        <v>3524825.25</v>
      </c>
      <c r="O41" s="167">
        <f>+'(令和5年2月)'!O22</f>
        <v>5029</v>
      </c>
      <c r="P41" s="168">
        <f>+'(令和5年2月)'!P22</f>
        <v>1418790</v>
      </c>
      <c r="Q41" s="167">
        <f>+'(令和5年2月)'!Q22</f>
        <v>60348.5</v>
      </c>
      <c r="R41" s="168">
        <f>+'(令和5年2月)'!R22</f>
        <v>10878655.300000001</v>
      </c>
      <c r="S41" s="165">
        <f>+'(令和5年2月)'!S22</f>
        <v>28290</v>
      </c>
      <c r="T41" s="166">
        <f>+'(令和5年2月)'!T22</f>
        <v>2542953</v>
      </c>
      <c r="U41" s="167">
        <f>+'(令和5年2月)'!U22</f>
        <v>5651.2</v>
      </c>
      <c r="V41" s="168">
        <f>+'(令和5年2月)'!V22</f>
        <v>1898609.5</v>
      </c>
      <c r="W41" s="167">
        <f>+'(令和5年2月)'!W22</f>
        <v>7550.9409999999998</v>
      </c>
      <c r="X41" s="168">
        <f>+'(令和5年2月)'!X22</f>
        <v>1981673.5</v>
      </c>
      <c r="Y41" s="152">
        <f>+'(令和5年2月)'!Y22</f>
        <v>140837.12699999998</v>
      </c>
      <c r="Z41" s="153">
        <f>+'(令和5年2月)'!Z22</f>
        <v>32024184.550000001</v>
      </c>
    </row>
    <row r="42" spans="1:38" ht="18.95" customHeight="1" thickBot="1" x14ac:dyDescent="0.2">
      <c r="A42" s="22"/>
      <c r="B42" s="132"/>
      <c r="C42" s="22"/>
      <c r="D42" s="89" t="s">
        <v>44</v>
      </c>
      <c r="E42" s="169">
        <f>+'(令和5年2月)'!E23</f>
        <v>52.278059974731192</v>
      </c>
      <c r="F42" s="171">
        <f>+'(令和5年2月)'!F23</f>
        <v>0</v>
      </c>
      <c r="G42" s="169">
        <f>+'(令和5年2月)'!G23</f>
        <v>74.403960988682442</v>
      </c>
      <c r="H42" s="171">
        <f>+'(令和5年2月)'!H23</f>
        <v>0</v>
      </c>
      <c r="I42" s="169">
        <f>+'(令和5年2月)'!I23</f>
        <v>56.393601551139113</v>
      </c>
      <c r="J42" s="171">
        <f>+'(令和5年2月)'!J23</f>
        <v>0</v>
      </c>
      <c r="K42" s="169">
        <f>+'(令和5年2月)'!K23</f>
        <v>19.87087417901915</v>
      </c>
      <c r="L42" s="171">
        <f>+'(令和5年2月)'!L23</f>
        <v>0</v>
      </c>
      <c r="M42" s="169">
        <f>+'(令和5年2月)'!M23</f>
        <v>43.502764198936617</v>
      </c>
      <c r="N42" s="171">
        <f>+'(令和5年2月)'!N23</f>
        <v>0</v>
      </c>
      <c r="O42" s="169">
        <f>+'(令和5年2月)'!O23</f>
        <v>65.911063952927563</v>
      </c>
      <c r="P42" s="171">
        <f>+'(令和5年2月)'!P23</f>
        <v>0</v>
      </c>
      <c r="Q42" s="169">
        <f>+'(令和5年2月)'!Q23</f>
        <v>40.492332856266614</v>
      </c>
      <c r="R42" s="171">
        <f>+'(令和5年2月)'!R23</f>
        <v>0</v>
      </c>
      <c r="S42" s="169">
        <f>+'(令和5年2月)'!S23</f>
        <v>143.65136487316775</v>
      </c>
      <c r="T42" s="171">
        <f>+'(令和5年2月)'!T23</f>
        <v>0</v>
      </c>
      <c r="U42" s="169">
        <f>+'(令和5年2月)'!U23</f>
        <v>70.390247369917546</v>
      </c>
      <c r="V42" s="171">
        <f>+'(令和5年2月)'!V23</f>
        <v>0</v>
      </c>
      <c r="W42" s="169">
        <f>+'(令和5年2月)'!W23</f>
        <v>78.142994404230137</v>
      </c>
      <c r="X42" s="171">
        <f>+'(令和5年2月)'!X23</f>
        <v>0</v>
      </c>
      <c r="Y42" s="169">
        <f>+'(令和5年2月)'!Y23</f>
        <v>65.903262967620762</v>
      </c>
      <c r="Z42" s="171">
        <f>+'(令和5年2月)'!Z23</f>
        <v>0</v>
      </c>
    </row>
    <row r="43" spans="1:38" ht="18.95" customHeight="1" x14ac:dyDescent="0.15">
      <c r="A43" s="22"/>
      <c r="B43" s="132"/>
      <c r="C43" s="12" t="s">
        <v>45</v>
      </c>
      <c r="D43" s="86" t="s">
        <v>21</v>
      </c>
      <c r="E43" s="90">
        <f t="shared" ref="E43:Z46" si="16">E20-E39</f>
        <v>90.127999999999929</v>
      </c>
      <c r="F43" s="93">
        <f t="shared" si="16"/>
        <v>26469</v>
      </c>
      <c r="G43" s="90">
        <f t="shared" si="16"/>
        <v>231.32400000000007</v>
      </c>
      <c r="H43" s="91">
        <f t="shared" si="16"/>
        <v>50562</v>
      </c>
      <c r="I43" s="92">
        <f t="shared" si="16"/>
        <v>-272</v>
      </c>
      <c r="J43" s="93">
        <f t="shared" si="16"/>
        <v>-353013.99999999953</v>
      </c>
      <c r="K43" s="90">
        <f t="shared" si="16"/>
        <v>251</v>
      </c>
      <c r="L43" s="91">
        <f t="shared" si="16"/>
        <v>495740</v>
      </c>
      <c r="M43" s="92">
        <f t="shared" si="16"/>
        <v>-986.71200000000044</v>
      </c>
      <c r="N43" s="93">
        <f t="shared" si="16"/>
        <v>-262958.5</v>
      </c>
      <c r="O43" s="90">
        <f t="shared" si="16"/>
        <v>918</v>
      </c>
      <c r="P43" s="91">
        <f t="shared" si="16"/>
        <v>225843</v>
      </c>
      <c r="Q43" s="92">
        <f t="shared" si="16"/>
        <v>4246</v>
      </c>
      <c r="R43" s="93">
        <f t="shared" si="16"/>
        <v>756564</v>
      </c>
      <c r="S43" s="90">
        <f t="shared" si="16"/>
        <v>9665</v>
      </c>
      <c r="T43" s="91">
        <f t="shared" si="16"/>
        <v>2022383</v>
      </c>
      <c r="U43" s="92">
        <f t="shared" si="16"/>
        <v>932</v>
      </c>
      <c r="V43" s="93">
        <f t="shared" si="16"/>
        <v>495022</v>
      </c>
      <c r="W43" s="90">
        <f t="shared" si="16"/>
        <v>1618.7160000000003</v>
      </c>
      <c r="X43" s="91">
        <f t="shared" si="16"/>
        <v>416955</v>
      </c>
      <c r="Y43" s="90">
        <f t="shared" si="16"/>
        <v>16693.456000000006</v>
      </c>
      <c r="Z43" s="91">
        <f t="shared" si="16"/>
        <v>3873565.5</v>
      </c>
    </row>
    <row r="44" spans="1:38" ht="18.95" customHeight="1" x14ac:dyDescent="0.15">
      <c r="A44" s="22"/>
      <c r="B44" s="132"/>
      <c r="C44" s="22"/>
      <c r="D44" s="82" t="s">
        <v>22</v>
      </c>
      <c r="E44" s="94">
        <f t="shared" si="16"/>
        <v>-38.379999999999995</v>
      </c>
      <c r="F44" s="97">
        <f t="shared" si="16"/>
        <v>-6184</v>
      </c>
      <c r="G44" s="94">
        <f t="shared" si="16"/>
        <v>183.11400000000003</v>
      </c>
      <c r="H44" s="95">
        <f t="shared" si="16"/>
        <v>51044</v>
      </c>
      <c r="I44" s="96">
        <f t="shared" si="16"/>
        <v>740</v>
      </c>
      <c r="J44" s="97">
        <f t="shared" si="16"/>
        <v>427384.29999999981</v>
      </c>
      <c r="K44" s="94">
        <f t="shared" si="16"/>
        <v>722</v>
      </c>
      <c r="L44" s="95">
        <f t="shared" si="16"/>
        <v>1425483</v>
      </c>
      <c r="M44" s="96">
        <f t="shared" si="16"/>
        <v>213.86399999999958</v>
      </c>
      <c r="N44" s="97">
        <f t="shared" si="16"/>
        <v>-13514.5</v>
      </c>
      <c r="O44" s="94">
        <f t="shared" si="16"/>
        <v>755</v>
      </c>
      <c r="P44" s="95">
        <f t="shared" si="16"/>
        <v>230989</v>
      </c>
      <c r="Q44" s="96">
        <f t="shared" si="16"/>
        <v>3408</v>
      </c>
      <c r="R44" s="97">
        <f t="shared" si="16"/>
        <v>533406.20000000019</v>
      </c>
      <c r="S44" s="94">
        <f t="shared" si="16"/>
        <v>7201</v>
      </c>
      <c r="T44" s="95">
        <f t="shared" si="16"/>
        <v>1869395</v>
      </c>
      <c r="U44" s="96">
        <f t="shared" si="16"/>
        <v>1054</v>
      </c>
      <c r="V44" s="97">
        <f t="shared" si="16"/>
        <v>980272</v>
      </c>
      <c r="W44" s="94">
        <f t="shared" si="16"/>
        <v>1652.866</v>
      </c>
      <c r="X44" s="95">
        <f t="shared" si="16"/>
        <v>447798</v>
      </c>
      <c r="Y44" s="94">
        <f t="shared" si="16"/>
        <v>15891.463999999993</v>
      </c>
      <c r="Z44" s="95">
        <f t="shared" si="16"/>
        <v>5946073</v>
      </c>
    </row>
    <row r="45" spans="1:38" ht="18.95" customHeight="1" x14ac:dyDescent="0.15">
      <c r="A45" s="22"/>
      <c r="B45" s="132"/>
      <c r="C45" s="22"/>
      <c r="D45" s="82" t="s">
        <v>24</v>
      </c>
      <c r="E45" s="94">
        <f t="shared" si="16"/>
        <v>109.00800000000004</v>
      </c>
      <c r="F45" s="97">
        <f t="shared" si="16"/>
        <v>26572</v>
      </c>
      <c r="G45" s="94">
        <f t="shared" si="16"/>
        <v>111</v>
      </c>
      <c r="H45" s="95">
        <f t="shared" si="16"/>
        <v>32353</v>
      </c>
      <c r="I45" s="96">
        <f t="shared" si="16"/>
        <v>-503</v>
      </c>
      <c r="J45" s="97">
        <f t="shared" si="16"/>
        <v>-868409.70000000019</v>
      </c>
      <c r="K45" s="94">
        <f t="shared" si="16"/>
        <v>-53.000000000000909</v>
      </c>
      <c r="L45" s="95">
        <f t="shared" si="16"/>
        <v>-76250</v>
      </c>
      <c r="M45" s="96">
        <f t="shared" si="16"/>
        <v>-342</v>
      </c>
      <c r="N45" s="97">
        <f t="shared" si="16"/>
        <v>-130794</v>
      </c>
      <c r="O45" s="94">
        <f t="shared" si="16"/>
        <v>-146</v>
      </c>
      <c r="P45" s="95">
        <f t="shared" si="16"/>
        <v>-43371</v>
      </c>
      <c r="Q45" s="96">
        <f t="shared" si="16"/>
        <v>-740</v>
      </c>
      <c r="R45" s="97">
        <f t="shared" si="16"/>
        <v>19197.799999998882</v>
      </c>
      <c r="S45" s="94">
        <f t="shared" si="16"/>
        <v>2079</v>
      </c>
      <c r="T45" s="95">
        <f t="shared" si="16"/>
        <v>343432</v>
      </c>
      <c r="U45" s="96">
        <f t="shared" si="16"/>
        <v>-74</v>
      </c>
      <c r="V45" s="97">
        <f t="shared" si="16"/>
        <v>-384313</v>
      </c>
      <c r="W45" s="94">
        <f t="shared" si="16"/>
        <v>293</v>
      </c>
      <c r="X45" s="95">
        <f t="shared" si="16"/>
        <v>18512</v>
      </c>
      <c r="Y45" s="94">
        <f t="shared" si="16"/>
        <v>734.00800000003073</v>
      </c>
      <c r="Z45" s="95">
        <f t="shared" si="16"/>
        <v>-1063070.9000000022</v>
      </c>
    </row>
    <row r="46" spans="1:38" ht="18.95" customHeight="1" thickBot="1" x14ac:dyDescent="0.2">
      <c r="A46" s="22"/>
      <c r="B46" s="132"/>
      <c r="C46" s="46"/>
      <c r="D46" s="89" t="s">
        <v>44</v>
      </c>
      <c r="E46" s="134">
        <f>E23-E42</f>
        <v>0.12487887714873835</v>
      </c>
      <c r="F46" s="130"/>
      <c r="G46" s="134">
        <f>G23-G42</f>
        <v>8.3990520865937697</v>
      </c>
      <c r="H46" s="130"/>
      <c r="I46" s="134">
        <f>I23-I42</f>
        <v>4.5016605358679627</v>
      </c>
      <c r="J46" s="130"/>
      <c r="K46" s="134">
        <f>K23-K42</f>
        <v>6.1224897960685638</v>
      </c>
      <c r="L46" s="130"/>
      <c r="M46" s="134">
        <f>M23-M42</f>
        <v>-2.8611813145441118</v>
      </c>
      <c r="N46" s="130"/>
      <c r="O46" s="134">
        <f t="shared" si="16"/>
        <v>19.904109574110379</v>
      </c>
      <c r="P46" s="130"/>
      <c r="Q46" s="134">
        <f t="shared" si="16"/>
        <v>7.1630769989314942</v>
      </c>
      <c r="R46" s="130"/>
      <c r="S46" s="134">
        <f t="shared" si="16"/>
        <v>24.60414579015756</v>
      </c>
      <c r="T46" s="130"/>
      <c r="U46" s="134">
        <f t="shared" si="16"/>
        <v>17.850285564427509</v>
      </c>
      <c r="V46" s="130"/>
      <c r="W46" s="134">
        <f t="shared" si="16"/>
        <v>18.103277571092562</v>
      </c>
      <c r="X46" s="130"/>
      <c r="Y46" s="134">
        <f t="shared" si="16"/>
        <v>11.382807366964556</v>
      </c>
      <c r="Z46" s="130"/>
      <c r="AA46" s="135"/>
      <c r="AB46" s="136"/>
      <c r="AC46" s="135"/>
      <c r="AD46" s="136"/>
      <c r="AE46" s="135"/>
      <c r="AF46" s="13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32"/>
      <c r="C47" s="22" t="s">
        <v>48</v>
      </c>
      <c r="D47" s="54" t="s">
        <v>21</v>
      </c>
      <c r="E47" s="71">
        <f t="shared" ref="E47:Z49" si="17">E20/E39*100</f>
        <v>108.97689243027888</v>
      </c>
      <c r="F47" s="72">
        <f t="shared" si="17"/>
        <v>127.18952234206471</v>
      </c>
      <c r="G47" s="71">
        <f t="shared" si="17"/>
        <v>118.81178456764221</v>
      </c>
      <c r="H47" s="73">
        <f t="shared" si="17"/>
        <v>110.6742498131658</v>
      </c>
      <c r="I47" s="74">
        <f t="shared" si="17"/>
        <v>91.400569079987349</v>
      </c>
      <c r="J47" s="72">
        <f t="shared" si="17"/>
        <v>91.711349642590207</v>
      </c>
      <c r="K47" s="71">
        <f t="shared" si="17"/>
        <v>115.36107711138311</v>
      </c>
      <c r="L47" s="73">
        <f t="shared" si="17"/>
        <v>115.80707801504373</v>
      </c>
      <c r="M47" s="74">
        <f t="shared" si="17"/>
        <v>87.511100265393793</v>
      </c>
      <c r="N47" s="72">
        <f t="shared" si="17"/>
        <v>85.174240038744756</v>
      </c>
      <c r="O47" s="71">
        <f t="shared" si="17"/>
        <v>128.14224402207236</v>
      </c>
      <c r="P47" s="73">
        <f t="shared" si="17"/>
        <v>119.41362752531113</v>
      </c>
      <c r="Q47" s="74">
        <f t="shared" si="17"/>
        <v>117.71602620269536</v>
      </c>
      <c r="R47" s="72">
        <f t="shared" si="17"/>
        <v>116.16762751022588</v>
      </c>
      <c r="S47" s="71">
        <f t="shared" si="17"/>
        <v>123.73351668590232</v>
      </c>
      <c r="T47" s="73">
        <f t="shared" si="17"/>
        <v>129.34116177120899</v>
      </c>
      <c r="U47" s="74">
        <f t="shared" si="17"/>
        <v>123.38770388958595</v>
      </c>
      <c r="V47" s="72">
        <f t="shared" si="17"/>
        <v>138.59254939626783</v>
      </c>
      <c r="W47" s="71">
        <f t="shared" si="17"/>
        <v>127.26816978432973</v>
      </c>
      <c r="X47" s="73">
        <f t="shared" si="17"/>
        <v>131.84445094470613</v>
      </c>
      <c r="Y47" s="71">
        <f t="shared" si="17"/>
        <v>117.98773234175108</v>
      </c>
      <c r="Z47" s="73">
        <f t="shared" si="17"/>
        <v>115.45260653219202</v>
      </c>
    </row>
    <row r="48" spans="1:38" ht="18.95" customHeight="1" x14ac:dyDescent="0.15">
      <c r="A48" s="22"/>
      <c r="B48" s="132"/>
      <c r="C48" s="22"/>
      <c r="D48" s="55" t="s">
        <v>22</v>
      </c>
      <c r="E48" s="63">
        <f t="shared" si="17"/>
        <v>96.250122129946263</v>
      </c>
      <c r="F48" s="66">
        <f t="shared" si="17"/>
        <v>94.021134862855433</v>
      </c>
      <c r="G48" s="63">
        <f t="shared" si="17"/>
        <v>115.69253551760841</v>
      </c>
      <c r="H48" s="64">
        <f t="shared" si="17"/>
        <v>111.57862024693375</v>
      </c>
      <c r="I48" s="65">
        <f t="shared" si="17"/>
        <v>127.88244159758855</v>
      </c>
      <c r="J48" s="66">
        <f t="shared" si="17"/>
        <v>109.83167073689168</v>
      </c>
      <c r="K48" s="63">
        <f t="shared" si="17"/>
        <v>159.375</v>
      </c>
      <c r="L48" s="64">
        <f t="shared" si="17"/>
        <v>162.44731560956185</v>
      </c>
      <c r="M48" s="65">
        <f t="shared" si="17"/>
        <v>103.03691948011229</v>
      </c>
      <c r="N48" s="66">
        <f t="shared" si="17"/>
        <v>99.183418584606315</v>
      </c>
      <c r="O48" s="63">
        <f t="shared" si="17"/>
        <v>121.14253710445253</v>
      </c>
      <c r="P48" s="64">
        <f t="shared" si="17"/>
        <v>119.22430000657486</v>
      </c>
      <c r="Q48" s="65">
        <f t="shared" si="17"/>
        <v>113.34116265413977</v>
      </c>
      <c r="R48" s="66">
        <f t="shared" si="17"/>
        <v>110.92271232654099</v>
      </c>
      <c r="S48" s="63">
        <f t="shared" si="17"/>
        <v>117.51727157730856</v>
      </c>
      <c r="T48" s="64">
        <f t="shared" si="17"/>
        <v>127.89224261153495</v>
      </c>
      <c r="U48" s="65">
        <f t="shared" si="17"/>
        <v>126.77165354330708</v>
      </c>
      <c r="V48" s="66">
        <f t="shared" si="17"/>
        <v>182.95080774207088</v>
      </c>
      <c r="W48" s="63">
        <f t="shared" si="17"/>
        <v>129.46740085011342</v>
      </c>
      <c r="X48" s="64">
        <f t="shared" si="17"/>
        <v>135.53969304615737</v>
      </c>
      <c r="Y48" s="63">
        <f t="shared" si="17"/>
        <v>117.11102566077145</v>
      </c>
      <c r="Z48" s="64">
        <f t="shared" si="17"/>
        <v>124.71562037168438</v>
      </c>
    </row>
    <row r="49" spans="1:26" ht="18.95" customHeight="1" thickBot="1" x14ac:dyDescent="0.2">
      <c r="A49" s="46"/>
      <c r="B49" s="133"/>
      <c r="C49" s="46"/>
      <c r="D49" s="47" t="s">
        <v>24</v>
      </c>
      <c r="E49" s="67">
        <f t="shared" si="17"/>
        <v>105.64983932828859</v>
      </c>
      <c r="F49" s="70">
        <f t="shared" si="17"/>
        <v>107.50755077881091</v>
      </c>
      <c r="G49" s="67">
        <f t="shared" si="17"/>
        <v>106.76045220725719</v>
      </c>
      <c r="H49" s="68">
        <f t="shared" si="17"/>
        <v>104.46431158695356</v>
      </c>
      <c r="I49" s="69">
        <f t="shared" si="17"/>
        <v>90.705838876570581</v>
      </c>
      <c r="J49" s="70">
        <f t="shared" si="17"/>
        <v>81.454643185255449</v>
      </c>
      <c r="K49" s="67">
        <f t="shared" si="17"/>
        <v>99.281872010622862</v>
      </c>
      <c r="L49" s="68">
        <f t="shared" si="17"/>
        <v>98.102011942016404</v>
      </c>
      <c r="M49" s="69">
        <f t="shared" si="17"/>
        <v>98.057246912101903</v>
      </c>
      <c r="N49" s="70">
        <f t="shared" si="17"/>
        <v>96.289347961292549</v>
      </c>
      <c r="O49" s="67">
        <f t="shared" si="17"/>
        <v>97.096838337641671</v>
      </c>
      <c r="P49" s="68">
        <f t="shared" si="17"/>
        <v>96.94309940160278</v>
      </c>
      <c r="Q49" s="69">
        <f t="shared" si="17"/>
        <v>98.773788909417803</v>
      </c>
      <c r="R49" s="70">
        <f t="shared" si="17"/>
        <v>100.17647217850536</v>
      </c>
      <c r="S49" s="67">
        <f t="shared" si="17"/>
        <v>107.34888653234358</v>
      </c>
      <c r="T49" s="68">
        <f t="shared" si="17"/>
        <v>113.50524370682432</v>
      </c>
      <c r="U49" s="69">
        <f t="shared" si="17"/>
        <v>98.69054360135901</v>
      </c>
      <c r="V49" s="70">
        <f t="shared" si="17"/>
        <v>79.758186188365755</v>
      </c>
      <c r="W49" s="67">
        <f t="shared" si="17"/>
        <v>103.88031107646054</v>
      </c>
      <c r="X49" s="68">
        <f t="shared" si="17"/>
        <v>100.93415994108011</v>
      </c>
      <c r="Y49" s="67">
        <f t="shared" si="17"/>
        <v>100.52117507338816</v>
      </c>
      <c r="Z49" s="68">
        <f t="shared" si="17"/>
        <v>96.680412272980092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0899-F401-4FB8-BE5D-FC5786306443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98" t="s">
        <v>72</v>
      </c>
      <c r="B1" s="99"/>
      <c r="C1" s="99"/>
      <c r="D1" s="99"/>
      <c r="E1" s="100" t="s">
        <v>0</v>
      </c>
      <c r="F1" s="101"/>
      <c r="G1" s="101"/>
      <c r="H1" s="101"/>
      <c r="J1" s="102" t="s">
        <v>1</v>
      </c>
      <c r="K1" s="99"/>
      <c r="L1" s="1" t="s">
        <v>2</v>
      </c>
      <c r="M1" s="1" t="s">
        <v>3</v>
      </c>
      <c r="N1" s="1" t="s">
        <v>4</v>
      </c>
      <c r="O1" s="102" t="s">
        <v>5</v>
      </c>
      <c r="P1" s="99"/>
      <c r="Q1" s="9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03" t="s">
        <v>7</v>
      </c>
      <c r="F2" s="104"/>
      <c r="G2" s="105" t="s">
        <v>8</v>
      </c>
      <c r="H2" s="105"/>
      <c r="I2" s="106" t="s">
        <v>9</v>
      </c>
      <c r="J2" s="107"/>
      <c r="K2" s="105" t="s">
        <v>10</v>
      </c>
      <c r="L2" s="105"/>
      <c r="M2" s="106" t="s">
        <v>11</v>
      </c>
      <c r="N2" s="107"/>
      <c r="O2" s="105" t="s">
        <v>12</v>
      </c>
      <c r="P2" s="105"/>
      <c r="Q2" s="106" t="s">
        <v>13</v>
      </c>
      <c r="R2" s="107"/>
      <c r="S2" s="105" t="s">
        <v>14</v>
      </c>
      <c r="T2" s="105"/>
      <c r="U2" s="106" t="s">
        <v>15</v>
      </c>
      <c r="V2" s="107"/>
      <c r="W2" s="105" t="s">
        <v>16</v>
      </c>
      <c r="X2" s="105"/>
      <c r="Y2" s="108" t="s">
        <v>17</v>
      </c>
      <c r="Z2" s="109"/>
    </row>
    <row r="3" spans="1:26" ht="18.75" x14ac:dyDescent="0.2">
      <c r="A3" s="7"/>
      <c r="C3" s="112"/>
      <c r="D3" s="113"/>
      <c r="E3" s="114" t="s">
        <v>53</v>
      </c>
      <c r="F3" s="115"/>
      <c r="G3" s="116" t="s">
        <v>54</v>
      </c>
      <c r="H3" s="116"/>
      <c r="I3" s="114" t="s">
        <v>55</v>
      </c>
      <c r="J3" s="115"/>
      <c r="K3" s="116" t="s">
        <v>56</v>
      </c>
      <c r="L3" s="116"/>
      <c r="M3" s="114" t="s">
        <v>57</v>
      </c>
      <c r="N3" s="115"/>
      <c r="O3" s="116">
        <v>26</v>
      </c>
      <c r="P3" s="116"/>
      <c r="Q3" s="114" t="s">
        <v>58</v>
      </c>
      <c r="R3" s="115"/>
      <c r="S3" s="116" t="s">
        <v>59</v>
      </c>
      <c r="T3" s="116"/>
      <c r="U3" s="114" t="s">
        <v>60</v>
      </c>
      <c r="V3" s="115"/>
      <c r="W3" s="116">
        <v>40</v>
      </c>
      <c r="X3" s="116"/>
      <c r="Y3" s="110"/>
      <c r="Z3" s="11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844</v>
      </c>
      <c r="F5" s="14">
        <v>70674</v>
      </c>
      <c r="G5" s="15">
        <v>30</v>
      </c>
      <c r="H5" s="16">
        <v>5440</v>
      </c>
      <c r="I5" s="13">
        <v>2462</v>
      </c>
      <c r="J5" s="14">
        <v>4123444</v>
      </c>
      <c r="K5" s="17">
        <v>1565</v>
      </c>
      <c r="L5" s="18">
        <v>3090900</v>
      </c>
      <c r="M5" s="13">
        <v>827.6</v>
      </c>
      <c r="N5" s="75">
        <v>259772.5</v>
      </c>
      <c r="O5" s="19">
        <v>661</v>
      </c>
      <c r="P5" s="18">
        <v>36626</v>
      </c>
      <c r="Q5" s="13">
        <v>10690</v>
      </c>
      <c r="R5" s="14">
        <v>1780656</v>
      </c>
      <c r="S5" s="19">
        <v>13062</v>
      </c>
      <c r="T5" s="18">
        <v>3658778</v>
      </c>
      <c r="U5" s="13">
        <v>3351</v>
      </c>
      <c r="V5" s="14">
        <v>1231122</v>
      </c>
      <c r="W5" s="13">
        <v>314</v>
      </c>
      <c r="X5" s="18">
        <v>96922</v>
      </c>
      <c r="Y5" s="20">
        <f t="shared" ref="Y5:Z19" si="0">+W5+U5+S5+Q5+O5+M5+K5+I5+G5+E5</f>
        <v>33806.6</v>
      </c>
      <c r="Z5" s="21">
        <f t="shared" si="0"/>
        <v>14354334.5</v>
      </c>
    </row>
    <row r="6" spans="1:26" ht="18.95" customHeight="1" x14ac:dyDescent="0.15">
      <c r="A6" s="7"/>
      <c r="B6" s="22"/>
      <c r="C6" s="83"/>
      <c r="D6" s="81" t="s">
        <v>22</v>
      </c>
      <c r="E6" s="23">
        <v>770.5</v>
      </c>
      <c r="F6" s="24">
        <v>53015</v>
      </c>
      <c r="G6" s="25">
        <v>30</v>
      </c>
      <c r="H6" s="26">
        <v>5460</v>
      </c>
      <c r="I6" s="27">
        <v>2120</v>
      </c>
      <c r="J6" s="21">
        <v>4197592</v>
      </c>
      <c r="K6" s="25">
        <v>1148</v>
      </c>
      <c r="L6" s="26">
        <v>2234652</v>
      </c>
      <c r="M6" s="27">
        <v>780</v>
      </c>
      <c r="N6" s="76">
        <v>226220.5</v>
      </c>
      <c r="O6" s="25">
        <v>673</v>
      </c>
      <c r="P6" s="26">
        <v>40593</v>
      </c>
      <c r="Q6" s="27">
        <v>12259</v>
      </c>
      <c r="R6" s="21">
        <v>1955006</v>
      </c>
      <c r="S6" s="25">
        <v>12824</v>
      </c>
      <c r="T6" s="26">
        <v>3401202</v>
      </c>
      <c r="U6" s="27">
        <v>2692</v>
      </c>
      <c r="V6" s="21">
        <v>1072264</v>
      </c>
      <c r="W6" s="27">
        <v>219</v>
      </c>
      <c r="X6" s="26">
        <v>69569</v>
      </c>
      <c r="Y6" s="20">
        <f t="shared" si="0"/>
        <v>33515.5</v>
      </c>
      <c r="Z6" s="21">
        <f t="shared" si="0"/>
        <v>13255573.5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1324.4</v>
      </c>
      <c r="F7" s="36">
        <v>224666</v>
      </c>
      <c r="G7" s="29">
        <v>151</v>
      </c>
      <c r="H7" s="30">
        <v>74158</v>
      </c>
      <c r="I7" s="31">
        <v>4524</v>
      </c>
      <c r="J7" s="32">
        <v>4420910</v>
      </c>
      <c r="K7" s="77">
        <v>6791.3</v>
      </c>
      <c r="L7" s="30">
        <v>3849661</v>
      </c>
      <c r="M7" s="23">
        <v>1165.7</v>
      </c>
      <c r="N7" s="24">
        <v>306528.25</v>
      </c>
      <c r="O7" s="33">
        <v>3075</v>
      </c>
      <c r="P7" s="34">
        <v>582572</v>
      </c>
      <c r="Q7" s="23">
        <v>32641.5</v>
      </c>
      <c r="R7" s="24">
        <v>5071409.5</v>
      </c>
      <c r="S7" s="33">
        <v>25203</v>
      </c>
      <c r="T7" s="34">
        <v>1987622</v>
      </c>
      <c r="U7" s="23">
        <v>4057.2</v>
      </c>
      <c r="V7" s="24">
        <v>1745331.5</v>
      </c>
      <c r="W7" s="23">
        <v>1550.6999999999998</v>
      </c>
      <c r="X7" s="34">
        <v>392587.5</v>
      </c>
      <c r="Y7" s="31">
        <f t="shared" si="0"/>
        <v>80483.799999999988</v>
      </c>
      <c r="Z7" s="24">
        <f t="shared" si="0"/>
        <v>18655445.75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23148</v>
      </c>
      <c r="G8" s="15">
        <v>137.67599999999999</v>
      </c>
      <c r="H8" s="16">
        <v>86800</v>
      </c>
      <c r="I8" s="13">
        <v>285</v>
      </c>
      <c r="J8" s="14">
        <v>18395</v>
      </c>
      <c r="K8" s="17">
        <v>0</v>
      </c>
      <c r="L8" s="18">
        <v>0</v>
      </c>
      <c r="M8" s="13">
        <v>4559</v>
      </c>
      <c r="N8" s="75">
        <v>872653</v>
      </c>
      <c r="O8" s="19">
        <v>0</v>
      </c>
      <c r="P8" s="18">
        <v>0</v>
      </c>
      <c r="Q8" s="13">
        <v>7408</v>
      </c>
      <c r="R8" s="14">
        <v>1294802</v>
      </c>
      <c r="S8" s="19">
        <v>27460</v>
      </c>
      <c r="T8" s="18">
        <v>3189230</v>
      </c>
      <c r="U8" s="13">
        <v>618</v>
      </c>
      <c r="V8" s="14">
        <v>48386</v>
      </c>
      <c r="W8" s="13">
        <v>28</v>
      </c>
      <c r="X8" s="18">
        <v>1100</v>
      </c>
      <c r="Y8" s="13">
        <f t="shared" si="0"/>
        <v>40643.675999999999</v>
      </c>
      <c r="Z8" s="14">
        <f t="shared" si="0"/>
        <v>5534514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161</v>
      </c>
      <c r="F9" s="24">
        <v>26260</v>
      </c>
      <c r="G9" s="25">
        <v>143.886</v>
      </c>
      <c r="H9" s="26">
        <v>90600</v>
      </c>
      <c r="I9" s="27">
        <v>172</v>
      </c>
      <c r="J9" s="21">
        <v>14607</v>
      </c>
      <c r="K9" s="25">
        <v>3</v>
      </c>
      <c r="L9" s="26">
        <v>175</v>
      </c>
      <c r="M9" s="27">
        <v>4506</v>
      </c>
      <c r="N9" s="76">
        <v>822004</v>
      </c>
      <c r="O9" s="25">
        <v>0</v>
      </c>
      <c r="P9" s="26">
        <v>0</v>
      </c>
      <c r="Q9" s="27">
        <v>6643</v>
      </c>
      <c r="R9" s="21">
        <v>1248330</v>
      </c>
      <c r="S9" s="25">
        <v>28035</v>
      </c>
      <c r="T9" s="26">
        <v>3245844</v>
      </c>
      <c r="U9" s="27">
        <v>1227</v>
      </c>
      <c r="V9" s="21">
        <v>106110</v>
      </c>
      <c r="W9" s="27">
        <v>18</v>
      </c>
      <c r="X9" s="26">
        <v>900</v>
      </c>
      <c r="Y9" s="20">
        <f t="shared" si="0"/>
        <v>40908.885999999999</v>
      </c>
      <c r="Z9" s="21">
        <f t="shared" si="0"/>
        <v>5554830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19590</v>
      </c>
      <c r="G10" s="29">
        <v>175.90200000000004</v>
      </c>
      <c r="H10" s="30">
        <v>99000</v>
      </c>
      <c r="I10" s="37">
        <v>335</v>
      </c>
      <c r="J10" s="38">
        <v>52750</v>
      </c>
      <c r="K10" s="77">
        <v>373</v>
      </c>
      <c r="L10" s="30">
        <v>9691</v>
      </c>
      <c r="M10" s="35">
        <v>8795</v>
      </c>
      <c r="N10" s="36">
        <v>1559694</v>
      </c>
      <c r="O10" s="29">
        <v>0</v>
      </c>
      <c r="P10" s="30">
        <v>0</v>
      </c>
      <c r="Q10" s="35">
        <v>13372</v>
      </c>
      <c r="R10" s="36">
        <v>1745380</v>
      </c>
      <c r="S10" s="29">
        <v>2943</v>
      </c>
      <c r="T10" s="30">
        <v>520048</v>
      </c>
      <c r="U10" s="35">
        <v>1073</v>
      </c>
      <c r="V10" s="36">
        <v>59766</v>
      </c>
      <c r="W10" s="35">
        <v>25</v>
      </c>
      <c r="X10" s="30">
        <v>300</v>
      </c>
      <c r="Y10" s="37">
        <f t="shared" si="0"/>
        <v>27220.902000000002</v>
      </c>
      <c r="Z10" s="36">
        <f t="shared" si="0"/>
        <v>4066219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52</v>
      </c>
      <c r="J11" s="14">
        <v>6159.6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2146</v>
      </c>
      <c r="R11" s="14">
        <v>594431.19999999995</v>
      </c>
      <c r="S11" s="19">
        <v>0</v>
      </c>
      <c r="T11" s="18">
        <v>0</v>
      </c>
      <c r="U11" s="13">
        <v>5</v>
      </c>
      <c r="V11" s="14">
        <v>760</v>
      </c>
      <c r="W11" s="13">
        <v>29</v>
      </c>
      <c r="X11" s="18">
        <v>21600</v>
      </c>
      <c r="Y11" s="13">
        <f>+W11+U11+S11+Q11+O11+M11+K11+I11+G11+E11</f>
        <v>2322</v>
      </c>
      <c r="Z11" s="14">
        <f t="shared" si="0"/>
        <v>712950.79999999993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78</v>
      </c>
      <c r="J12" s="21">
        <v>6666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2783</v>
      </c>
      <c r="R12" s="21">
        <v>658859.19999999995</v>
      </c>
      <c r="S12" s="25">
        <v>0</v>
      </c>
      <c r="T12" s="26">
        <v>0</v>
      </c>
      <c r="U12" s="27">
        <v>12</v>
      </c>
      <c r="V12" s="21">
        <v>2057</v>
      </c>
      <c r="W12" s="27">
        <v>0</v>
      </c>
      <c r="X12" s="26">
        <v>0</v>
      </c>
      <c r="Y12" s="20">
        <f t="shared" ref="Y12:Y19" si="1">+W12+U12+S12+Q12+O12+M12+K12+I12+G12+E12</f>
        <v>2963</v>
      </c>
      <c r="Z12" s="21">
        <f t="shared" si="0"/>
        <v>757582.2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177</v>
      </c>
      <c r="J13" s="38">
        <v>35211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7372</v>
      </c>
      <c r="R13" s="36">
        <v>2022390.8</v>
      </c>
      <c r="S13" s="29">
        <v>2</v>
      </c>
      <c r="T13" s="30">
        <v>2250</v>
      </c>
      <c r="U13" s="35">
        <v>452</v>
      </c>
      <c r="V13" s="36">
        <v>78332</v>
      </c>
      <c r="W13" s="35">
        <v>39</v>
      </c>
      <c r="X13" s="30">
        <v>51995</v>
      </c>
      <c r="Y13" s="37">
        <f t="shared" si="1"/>
        <v>8256.1</v>
      </c>
      <c r="Z13" s="36">
        <f t="shared" si="0"/>
        <v>2404178.7999999998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1629</v>
      </c>
      <c r="N14" s="75">
        <v>262664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1629</v>
      </c>
      <c r="Z14" s="14">
        <f t="shared" si="0"/>
        <v>262664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708</v>
      </c>
      <c r="N15" s="76">
        <v>129894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708</v>
      </c>
      <c r="Z15" s="24">
        <f t="shared" si="0"/>
        <v>129894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5841</v>
      </c>
      <c r="N16" s="36">
        <v>1078635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5841</v>
      </c>
      <c r="Z16" s="36">
        <f t="shared" si="0"/>
        <v>1078635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</v>
      </c>
      <c r="F17" s="14">
        <v>3528</v>
      </c>
      <c r="G17" s="19">
        <v>987</v>
      </c>
      <c r="H17" s="18">
        <v>306442</v>
      </c>
      <c r="I17" s="13">
        <v>364</v>
      </c>
      <c r="J17" s="14">
        <v>111006</v>
      </c>
      <c r="K17" s="19">
        <v>69</v>
      </c>
      <c r="L17" s="18">
        <v>45290</v>
      </c>
      <c r="M17" s="13">
        <v>870.11199999999997</v>
      </c>
      <c r="N17" s="75">
        <v>363570</v>
      </c>
      <c r="O17" s="19">
        <v>2601</v>
      </c>
      <c r="P17" s="18">
        <v>1126696</v>
      </c>
      <c r="Q17" s="13">
        <v>3723</v>
      </c>
      <c r="R17" s="14">
        <v>1009610</v>
      </c>
      <c r="S17" s="19">
        <v>201</v>
      </c>
      <c r="T17" s="18">
        <v>44640</v>
      </c>
      <c r="U17" s="13">
        <v>11</v>
      </c>
      <c r="V17" s="14">
        <v>2420</v>
      </c>
      <c r="W17" s="13">
        <v>5565.2839999999997</v>
      </c>
      <c r="X17" s="18">
        <v>1189727</v>
      </c>
      <c r="Y17" s="41">
        <f t="shared" si="1"/>
        <v>14403.395999999999</v>
      </c>
      <c r="Z17" s="42">
        <f t="shared" si="0"/>
        <v>4202929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92</v>
      </c>
      <c r="F18" s="21">
        <v>24156</v>
      </c>
      <c r="G18" s="25">
        <v>918</v>
      </c>
      <c r="H18" s="26">
        <v>269787</v>
      </c>
      <c r="I18" s="27">
        <v>284</v>
      </c>
      <c r="J18" s="21">
        <v>128151</v>
      </c>
      <c r="K18" s="25">
        <v>65</v>
      </c>
      <c r="L18" s="26">
        <v>47870</v>
      </c>
      <c r="M18" s="27">
        <v>1033.136</v>
      </c>
      <c r="N18" s="21">
        <v>461891</v>
      </c>
      <c r="O18" s="25">
        <v>2898</v>
      </c>
      <c r="P18" s="26">
        <v>1160954</v>
      </c>
      <c r="Q18" s="27">
        <v>3860</v>
      </c>
      <c r="R18" s="21">
        <v>1021264</v>
      </c>
      <c r="S18" s="25">
        <v>249</v>
      </c>
      <c r="T18" s="26">
        <v>55158</v>
      </c>
      <c r="U18" s="27">
        <v>6</v>
      </c>
      <c r="V18" s="21">
        <v>1320</v>
      </c>
      <c r="W18" s="27">
        <v>5372.134</v>
      </c>
      <c r="X18" s="26">
        <v>1189525</v>
      </c>
      <c r="Y18" s="23">
        <f t="shared" si="1"/>
        <v>14777.27</v>
      </c>
      <c r="Z18" s="24">
        <f t="shared" si="0"/>
        <v>4360076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476</v>
      </c>
      <c r="F19" s="24">
        <v>109681</v>
      </c>
      <c r="G19" s="33">
        <v>1120</v>
      </c>
      <c r="H19" s="34">
        <v>356545</v>
      </c>
      <c r="I19" s="23">
        <v>376</v>
      </c>
      <c r="J19" s="24">
        <v>173755</v>
      </c>
      <c r="K19" s="78">
        <v>216</v>
      </c>
      <c r="L19" s="34">
        <v>158060</v>
      </c>
      <c r="M19" s="23">
        <v>1783.0840000000001</v>
      </c>
      <c r="N19" s="24">
        <v>560968</v>
      </c>
      <c r="O19" s="33">
        <v>1954</v>
      </c>
      <c r="P19" s="34">
        <v>836218</v>
      </c>
      <c r="Q19" s="23">
        <v>6963</v>
      </c>
      <c r="R19" s="24">
        <v>2039475</v>
      </c>
      <c r="S19" s="33">
        <v>142</v>
      </c>
      <c r="T19" s="34">
        <v>33033</v>
      </c>
      <c r="U19" s="23">
        <v>69</v>
      </c>
      <c r="V19" s="24">
        <v>15180</v>
      </c>
      <c r="W19" s="23">
        <v>5936.241</v>
      </c>
      <c r="X19" s="34">
        <v>1536791</v>
      </c>
      <c r="Y19" s="35">
        <f t="shared" si="1"/>
        <v>19035.325000000001</v>
      </c>
      <c r="Z19" s="36">
        <f t="shared" si="0"/>
        <v>5819706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1004</v>
      </c>
      <c r="F20" s="14">
        <f t="shared" ref="F20:X22" si="2">F5+F8+F11+F14+F17</f>
        <v>97350</v>
      </c>
      <c r="G20" s="19">
        <f>G5+G8+G11+G14+G17</f>
        <v>1229.6759999999999</v>
      </c>
      <c r="H20" s="18">
        <f t="shared" si="2"/>
        <v>473682</v>
      </c>
      <c r="I20" s="13">
        <f t="shared" si="2"/>
        <v>3163</v>
      </c>
      <c r="J20" s="14">
        <f t="shared" si="2"/>
        <v>4259004.5999999996</v>
      </c>
      <c r="K20" s="19">
        <f t="shared" si="2"/>
        <v>1634</v>
      </c>
      <c r="L20" s="18">
        <f t="shared" si="2"/>
        <v>3136190</v>
      </c>
      <c r="M20" s="13">
        <f t="shared" si="2"/>
        <v>7900.7120000000004</v>
      </c>
      <c r="N20" s="14">
        <f t="shared" si="2"/>
        <v>1773659.5</v>
      </c>
      <c r="O20" s="19">
        <f t="shared" si="2"/>
        <v>3262</v>
      </c>
      <c r="P20" s="18">
        <f t="shared" si="2"/>
        <v>1163322</v>
      </c>
      <c r="Q20" s="13">
        <f t="shared" si="2"/>
        <v>23967</v>
      </c>
      <c r="R20" s="14">
        <f t="shared" si="2"/>
        <v>4679499.2</v>
      </c>
      <c r="S20" s="19">
        <f t="shared" si="2"/>
        <v>40723</v>
      </c>
      <c r="T20" s="18">
        <f t="shared" si="2"/>
        <v>6892648</v>
      </c>
      <c r="U20" s="13">
        <f t="shared" si="2"/>
        <v>3985</v>
      </c>
      <c r="V20" s="14">
        <f t="shared" si="2"/>
        <v>1282688</v>
      </c>
      <c r="W20" s="13">
        <f t="shared" si="2"/>
        <v>5936.2839999999997</v>
      </c>
      <c r="X20" s="18">
        <f t="shared" si="2"/>
        <v>1309349</v>
      </c>
      <c r="Y20" s="31">
        <f t="shared" ref="Y20:Z22" si="3">+Y17+Y14+Y11+Y8+Y5</f>
        <v>92804.671999999991</v>
      </c>
      <c r="Z20" s="32">
        <f t="shared" si="3"/>
        <v>25067392.300000001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1023.5</v>
      </c>
      <c r="F21" s="21">
        <f t="shared" si="4"/>
        <v>103431</v>
      </c>
      <c r="G21" s="25">
        <f t="shared" si="4"/>
        <v>1166.886</v>
      </c>
      <c r="H21" s="26">
        <f t="shared" si="4"/>
        <v>440847</v>
      </c>
      <c r="I21" s="27">
        <f t="shared" si="4"/>
        <v>2654</v>
      </c>
      <c r="J21" s="21">
        <f t="shared" si="4"/>
        <v>4347016</v>
      </c>
      <c r="K21" s="25">
        <f t="shared" si="4"/>
        <v>1216</v>
      </c>
      <c r="L21" s="26">
        <f t="shared" si="4"/>
        <v>2282697</v>
      </c>
      <c r="M21" s="27">
        <f t="shared" si="4"/>
        <v>7042.1360000000004</v>
      </c>
      <c r="N21" s="21">
        <f t="shared" si="4"/>
        <v>1655009.5</v>
      </c>
      <c r="O21" s="25">
        <f t="shared" si="4"/>
        <v>3571</v>
      </c>
      <c r="P21" s="26">
        <f t="shared" si="4"/>
        <v>1201547</v>
      </c>
      <c r="Q21" s="27">
        <f t="shared" si="4"/>
        <v>25545</v>
      </c>
      <c r="R21" s="21">
        <f t="shared" si="4"/>
        <v>4883459.2</v>
      </c>
      <c r="S21" s="25">
        <f t="shared" si="4"/>
        <v>41108</v>
      </c>
      <c r="T21" s="26">
        <f t="shared" si="4"/>
        <v>6702204</v>
      </c>
      <c r="U21" s="27">
        <f t="shared" si="2"/>
        <v>3937</v>
      </c>
      <c r="V21" s="21">
        <f t="shared" si="2"/>
        <v>1181751</v>
      </c>
      <c r="W21" s="27">
        <f t="shared" si="2"/>
        <v>5609.134</v>
      </c>
      <c r="X21" s="26">
        <f t="shared" si="2"/>
        <v>1259994</v>
      </c>
      <c r="Y21" s="23">
        <f t="shared" si="3"/>
        <v>92872.656000000003</v>
      </c>
      <c r="Z21" s="24">
        <f t="shared" si="3"/>
        <v>24057955.699999999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1929.4</v>
      </c>
      <c r="F22" s="24">
        <f t="shared" si="2"/>
        <v>353937</v>
      </c>
      <c r="G22" s="33">
        <f t="shared" si="2"/>
        <v>1641.902</v>
      </c>
      <c r="H22" s="34">
        <f t="shared" si="2"/>
        <v>724703</v>
      </c>
      <c r="I22" s="23">
        <f t="shared" si="2"/>
        <v>5412</v>
      </c>
      <c r="J22" s="24">
        <f t="shared" si="2"/>
        <v>4682626</v>
      </c>
      <c r="K22" s="33">
        <f t="shared" si="2"/>
        <v>7380.3</v>
      </c>
      <c r="L22" s="34">
        <f t="shared" si="2"/>
        <v>4017412</v>
      </c>
      <c r="M22" s="23">
        <f t="shared" si="2"/>
        <v>17603.884000000002</v>
      </c>
      <c r="N22" s="24">
        <f t="shared" si="2"/>
        <v>3524825.25</v>
      </c>
      <c r="O22" s="33">
        <f t="shared" si="2"/>
        <v>5029</v>
      </c>
      <c r="P22" s="34">
        <f t="shared" si="2"/>
        <v>1418790</v>
      </c>
      <c r="Q22" s="23">
        <f t="shared" si="2"/>
        <v>60348.5</v>
      </c>
      <c r="R22" s="24">
        <f t="shared" si="2"/>
        <v>10878655.300000001</v>
      </c>
      <c r="S22" s="33">
        <f t="shared" si="2"/>
        <v>28290</v>
      </c>
      <c r="T22" s="34">
        <f t="shared" si="2"/>
        <v>2542953</v>
      </c>
      <c r="U22" s="23">
        <f t="shared" si="2"/>
        <v>5651.2</v>
      </c>
      <c r="V22" s="24">
        <f t="shared" si="2"/>
        <v>1898609.5</v>
      </c>
      <c r="W22" s="23">
        <f t="shared" si="2"/>
        <v>7550.9409999999998</v>
      </c>
      <c r="X22" s="34">
        <f t="shared" si="2"/>
        <v>1981673.5</v>
      </c>
      <c r="Y22" s="23">
        <f t="shared" si="3"/>
        <v>140837.12699999998</v>
      </c>
      <c r="Z22" s="24">
        <f t="shared" si="3"/>
        <v>32024184.550000001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17">
        <f>(E20+E21)/(E22+E41)*100</f>
        <v>52.278059974731192</v>
      </c>
      <c r="F23" s="118"/>
      <c r="G23" s="117">
        <f>(G20+G21)/(G22+G41)*100</f>
        <v>74.403960988682442</v>
      </c>
      <c r="H23" s="118"/>
      <c r="I23" s="117">
        <f>(I20+I21)/(I22+I41)*100</f>
        <v>56.393601551139113</v>
      </c>
      <c r="J23" s="118"/>
      <c r="K23" s="117">
        <f>(K20+K21)/(K22+K41)*100</f>
        <v>19.87087417901915</v>
      </c>
      <c r="L23" s="118"/>
      <c r="M23" s="117">
        <f>(M20+M21)/(M22+M41)*100</f>
        <v>43.502764198936617</v>
      </c>
      <c r="N23" s="118"/>
      <c r="O23" s="117">
        <f>(O20+O21)/(O22+O41)*100</f>
        <v>65.911063952927563</v>
      </c>
      <c r="P23" s="118"/>
      <c r="Q23" s="117">
        <f>(Q20+Q21)/(Q22+Q41)*100</f>
        <v>40.492332856266614</v>
      </c>
      <c r="R23" s="118"/>
      <c r="S23" s="117">
        <f>(S20+S21)/(S22+S41)*100</f>
        <v>143.65136487316775</v>
      </c>
      <c r="T23" s="118"/>
      <c r="U23" s="117">
        <f>(U20+U21)/(U22+U41)*100</f>
        <v>70.390247369917546</v>
      </c>
      <c r="V23" s="118"/>
      <c r="W23" s="117">
        <f>(W20+W21)/(W22+W41)*100</f>
        <v>78.142994404230137</v>
      </c>
      <c r="X23" s="118"/>
      <c r="Y23" s="117">
        <f>(Y20+Y21)/(Y22+Y41)*100</f>
        <v>65.903262967620762</v>
      </c>
      <c r="Z23" s="11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19">
        <f>F22/E22*1000</f>
        <v>183444.07587851144</v>
      </c>
      <c r="F24" s="120"/>
      <c r="G24" s="121">
        <f>H22/G22*1000</f>
        <v>441380.17981584772</v>
      </c>
      <c r="H24" s="122"/>
      <c r="I24" s="123">
        <f>J22/I22*1000</f>
        <v>865230.22912047303</v>
      </c>
      <c r="J24" s="124"/>
      <c r="K24" s="121">
        <f>L22/K22*1000</f>
        <v>544342.64189802587</v>
      </c>
      <c r="L24" s="122"/>
      <c r="M24" s="123">
        <f>N22/M22*1000</f>
        <v>200229.97481692108</v>
      </c>
      <c r="N24" s="124"/>
      <c r="O24" s="121">
        <f>P22/O22*1000</f>
        <v>282121.69417379197</v>
      </c>
      <c r="P24" s="122"/>
      <c r="Q24" s="123">
        <f>R22/Q22*1000</f>
        <v>180263.88891190337</v>
      </c>
      <c r="R24" s="124"/>
      <c r="S24" s="121">
        <f>T22/S22*1000</f>
        <v>89888.759278897138</v>
      </c>
      <c r="T24" s="122"/>
      <c r="U24" s="123">
        <f>V22/U22*1000</f>
        <v>335965.72409399773</v>
      </c>
      <c r="V24" s="124"/>
      <c r="W24" s="121">
        <f>X22/W22*1000</f>
        <v>262440.60177400406</v>
      </c>
      <c r="X24" s="122"/>
      <c r="Y24" s="123">
        <f>Z22/Y22*1000</f>
        <v>227384.53440618684</v>
      </c>
      <c r="Z24" s="12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1.3699512629223121</v>
      </c>
      <c r="F25" s="49"/>
      <c r="G25" s="50">
        <f>G22/Y22*100</f>
        <v>1.1658161700501035</v>
      </c>
      <c r="H25" s="51"/>
      <c r="I25" s="48">
        <f>I22/Y22*100</f>
        <v>3.8427367238185717</v>
      </c>
      <c r="J25" s="49"/>
      <c r="K25" s="50">
        <f>K22/Y22*100</f>
        <v>5.2403085444933852</v>
      </c>
      <c r="L25" s="51"/>
      <c r="M25" s="48">
        <f>M22/Y22*100</f>
        <v>12.499462588440904</v>
      </c>
      <c r="N25" s="49"/>
      <c r="O25" s="50">
        <f>O22/Y22*100</f>
        <v>3.5707913865638576</v>
      </c>
      <c r="P25" s="51"/>
      <c r="Q25" s="48">
        <f>Q22/Y22*100</f>
        <v>42.849851658788815</v>
      </c>
      <c r="R25" s="49"/>
      <c r="S25" s="50">
        <f>S22/Y22*100</f>
        <v>20.087032874506168</v>
      </c>
      <c r="T25" s="51"/>
      <c r="U25" s="48">
        <f>U22/Y22*100</f>
        <v>4.0125783025948838</v>
      </c>
      <c r="V25" s="49"/>
      <c r="W25" s="50">
        <f>W22/Y22*100</f>
        <v>5.3614704878210144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25" t="s">
        <v>42</v>
      </c>
      <c r="C27" s="4" t="s">
        <v>43</v>
      </c>
      <c r="D27" s="54" t="s">
        <v>21</v>
      </c>
      <c r="E27" s="143">
        <v>1256</v>
      </c>
      <c r="F27" s="140">
        <v>119444</v>
      </c>
      <c r="G27" s="141">
        <v>797</v>
      </c>
      <c r="H27" s="142">
        <v>280701</v>
      </c>
      <c r="I27" s="143">
        <v>3562</v>
      </c>
      <c r="J27" s="140">
        <v>9048160</v>
      </c>
      <c r="K27" s="141">
        <v>1004</v>
      </c>
      <c r="L27" s="142">
        <v>2152062</v>
      </c>
      <c r="M27" s="143">
        <v>8741</v>
      </c>
      <c r="N27" s="140">
        <v>1887151</v>
      </c>
      <c r="O27" s="144">
        <v>4872</v>
      </c>
      <c r="P27" s="142">
        <v>1634640</v>
      </c>
      <c r="Q27" s="143">
        <v>28402</v>
      </c>
      <c r="R27" s="140">
        <v>5267689</v>
      </c>
      <c r="S27" s="144">
        <v>37913</v>
      </c>
      <c r="T27" s="142">
        <v>7998895</v>
      </c>
      <c r="U27" s="143">
        <v>3341</v>
      </c>
      <c r="V27" s="140">
        <v>1297608</v>
      </c>
      <c r="W27" s="143">
        <v>8012</v>
      </c>
      <c r="X27" s="142">
        <v>1490263</v>
      </c>
      <c r="Y27" s="143">
        <v>97900</v>
      </c>
      <c r="Z27" s="140">
        <v>31176613</v>
      </c>
    </row>
    <row r="28" spans="1:28" ht="18.95" customHeight="1" x14ac:dyDescent="0.15">
      <c r="A28" s="22"/>
      <c r="B28" s="126"/>
      <c r="C28" s="7"/>
      <c r="D28" s="55" t="s">
        <v>22</v>
      </c>
      <c r="E28" s="147">
        <v>1668</v>
      </c>
      <c r="F28" s="148">
        <v>237249</v>
      </c>
      <c r="G28" s="149">
        <v>862</v>
      </c>
      <c r="H28" s="150">
        <v>304386</v>
      </c>
      <c r="I28" s="147">
        <v>3614</v>
      </c>
      <c r="J28" s="148">
        <v>8610879</v>
      </c>
      <c r="K28" s="151">
        <v>661</v>
      </c>
      <c r="L28" s="150">
        <v>1160150</v>
      </c>
      <c r="M28" s="147">
        <v>9965</v>
      </c>
      <c r="N28" s="148">
        <v>1735400</v>
      </c>
      <c r="O28" s="151">
        <v>4803</v>
      </c>
      <c r="P28" s="150">
        <v>1564097</v>
      </c>
      <c r="Q28" s="147">
        <v>28314</v>
      </c>
      <c r="R28" s="148">
        <v>5035280</v>
      </c>
      <c r="S28" s="151">
        <v>40600</v>
      </c>
      <c r="T28" s="150">
        <v>8093799</v>
      </c>
      <c r="U28" s="147">
        <v>3862</v>
      </c>
      <c r="V28" s="148">
        <v>1439739</v>
      </c>
      <c r="W28" s="147">
        <v>7697</v>
      </c>
      <c r="X28" s="150">
        <v>1431352</v>
      </c>
      <c r="Y28" s="154">
        <v>102046</v>
      </c>
      <c r="Z28" s="155">
        <v>29612331</v>
      </c>
    </row>
    <row r="29" spans="1:28" ht="18.95" customHeight="1" thickBot="1" x14ac:dyDescent="0.2">
      <c r="A29" s="22"/>
      <c r="B29" s="126"/>
      <c r="C29" s="7"/>
      <c r="D29" s="55" t="s">
        <v>24</v>
      </c>
      <c r="E29" s="154">
        <v>2414</v>
      </c>
      <c r="F29" s="155">
        <v>476017</v>
      </c>
      <c r="G29" s="158">
        <v>1065</v>
      </c>
      <c r="H29" s="157">
        <v>476708</v>
      </c>
      <c r="I29" s="154">
        <v>2139</v>
      </c>
      <c r="J29" s="155">
        <v>1809091</v>
      </c>
      <c r="K29" s="158">
        <v>2799</v>
      </c>
      <c r="L29" s="157">
        <v>3529027</v>
      </c>
      <c r="M29" s="154">
        <v>14824</v>
      </c>
      <c r="N29" s="155">
        <v>2877347</v>
      </c>
      <c r="O29" s="158">
        <v>4536</v>
      </c>
      <c r="P29" s="157">
        <v>1264319</v>
      </c>
      <c r="Q29" s="154">
        <v>59433</v>
      </c>
      <c r="R29" s="155">
        <v>10408302</v>
      </c>
      <c r="S29" s="158">
        <v>28369</v>
      </c>
      <c r="T29" s="157">
        <v>2568751</v>
      </c>
      <c r="U29" s="154">
        <v>3637</v>
      </c>
      <c r="V29" s="155">
        <v>1121611</v>
      </c>
      <c r="W29" s="154">
        <v>8361</v>
      </c>
      <c r="X29" s="157">
        <v>1902673</v>
      </c>
      <c r="Y29" s="154">
        <v>127577</v>
      </c>
      <c r="Z29" s="155">
        <v>26433846</v>
      </c>
    </row>
    <row r="30" spans="1:28" ht="18.95" customHeight="1" thickBot="1" x14ac:dyDescent="0.2">
      <c r="A30" s="22" t="s">
        <v>29</v>
      </c>
      <c r="B30" s="126"/>
      <c r="C30" s="7"/>
      <c r="D30" s="56" t="s">
        <v>44</v>
      </c>
      <c r="E30" s="159">
        <v>55.8</v>
      </c>
      <c r="F30" s="160"/>
      <c r="G30" s="159">
        <v>75.599999999999994</v>
      </c>
      <c r="H30" s="160"/>
      <c r="I30" s="159">
        <v>165.7</v>
      </c>
      <c r="J30" s="160"/>
      <c r="K30" s="159">
        <v>31.7</v>
      </c>
      <c r="L30" s="160"/>
      <c r="M30" s="159">
        <v>60.6</v>
      </c>
      <c r="N30" s="160"/>
      <c r="O30" s="159">
        <v>107.5</v>
      </c>
      <c r="P30" s="160"/>
      <c r="Q30" s="159">
        <v>47.7</v>
      </c>
      <c r="R30" s="160"/>
      <c r="S30" s="159">
        <v>132.1</v>
      </c>
      <c r="T30" s="160"/>
      <c r="U30" s="159">
        <v>92.4</v>
      </c>
      <c r="V30" s="160"/>
      <c r="W30" s="159">
        <v>95.7</v>
      </c>
      <c r="X30" s="160"/>
      <c r="Y30" s="159">
        <v>77.099999999999994</v>
      </c>
      <c r="Z30" s="174"/>
    </row>
    <row r="31" spans="1:28" ht="18.95" customHeight="1" x14ac:dyDescent="0.15">
      <c r="A31" s="22"/>
      <c r="B31" s="126"/>
      <c r="C31" s="4" t="s">
        <v>45</v>
      </c>
      <c r="D31" s="85" t="s">
        <v>21</v>
      </c>
      <c r="E31" s="90">
        <f>E20-E27</f>
        <v>-252</v>
      </c>
      <c r="F31" s="91">
        <f t="shared" ref="F31:Z33" si="5">F20-F27</f>
        <v>-22094</v>
      </c>
      <c r="G31" s="92">
        <f t="shared" si="5"/>
        <v>432.67599999999993</v>
      </c>
      <c r="H31" s="93">
        <f t="shared" si="5"/>
        <v>192981</v>
      </c>
      <c r="I31" s="90">
        <f t="shared" si="5"/>
        <v>-399</v>
      </c>
      <c r="J31" s="91">
        <f t="shared" si="5"/>
        <v>-4789155.4000000004</v>
      </c>
      <c r="K31" s="92">
        <f t="shared" si="5"/>
        <v>630</v>
      </c>
      <c r="L31" s="93">
        <f t="shared" si="5"/>
        <v>984128</v>
      </c>
      <c r="M31" s="90">
        <f t="shared" si="5"/>
        <v>-840.28799999999956</v>
      </c>
      <c r="N31" s="91">
        <f t="shared" si="5"/>
        <v>-113491.5</v>
      </c>
      <c r="O31" s="92">
        <f t="shared" si="5"/>
        <v>-1610</v>
      </c>
      <c r="P31" s="93">
        <f t="shared" si="5"/>
        <v>-471318</v>
      </c>
      <c r="Q31" s="90">
        <f t="shared" si="5"/>
        <v>-4435</v>
      </c>
      <c r="R31" s="91">
        <f t="shared" si="5"/>
        <v>-588189.79999999981</v>
      </c>
      <c r="S31" s="92">
        <f t="shared" si="5"/>
        <v>2810</v>
      </c>
      <c r="T31" s="93">
        <f t="shared" si="5"/>
        <v>-1106247</v>
      </c>
      <c r="U31" s="90">
        <f t="shared" si="5"/>
        <v>644</v>
      </c>
      <c r="V31" s="91">
        <f t="shared" si="5"/>
        <v>-14920</v>
      </c>
      <c r="W31" s="92">
        <f t="shared" si="5"/>
        <v>-2075.7160000000003</v>
      </c>
      <c r="X31" s="93">
        <f t="shared" si="5"/>
        <v>-180914</v>
      </c>
      <c r="Y31" s="90">
        <f t="shared" si="5"/>
        <v>-5095.3280000000086</v>
      </c>
      <c r="Z31" s="91">
        <f t="shared" si="5"/>
        <v>-6109220.6999999993</v>
      </c>
    </row>
    <row r="32" spans="1:28" ht="18.95" customHeight="1" x14ac:dyDescent="0.15">
      <c r="A32" s="22" t="s">
        <v>46</v>
      </c>
      <c r="B32" s="126"/>
      <c r="C32" s="7"/>
      <c r="D32" s="81" t="s">
        <v>22</v>
      </c>
      <c r="E32" s="94">
        <f t="shared" ref="E32:T33" si="6">E21-E28</f>
        <v>-644.5</v>
      </c>
      <c r="F32" s="95">
        <f t="shared" si="6"/>
        <v>-133818</v>
      </c>
      <c r="G32" s="96">
        <f t="shared" si="6"/>
        <v>304.88599999999997</v>
      </c>
      <c r="H32" s="97">
        <f t="shared" si="6"/>
        <v>136461</v>
      </c>
      <c r="I32" s="94">
        <f t="shared" si="6"/>
        <v>-960</v>
      </c>
      <c r="J32" s="95">
        <f t="shared" si="6"/>
        <v>-4263863</v>
      </c>
      <c r="K32" s="96">
        <f t="shared" si="6"/>
        <v>555</v>
      </c>
      <c r="L32" s="97">
        <f t="shared" si="6"/>
        <v>1122547</v>
      </c>
      <c r="M32" s="94">
        <f t="shared" si="6"/>
        <v>-2922.8639999999996</v>
      </c>
      <c r="N32" s="95">
        <f t="shared" si="6"/>
        <v>-80390.5</v>
      </c>
      <c r="O32" s="96">
        <f t="shared" si="6"/>
        <v>-1232</v>
      </c>
      <c r="P32" s="97">
        <f t="shared" si="6"/>
        <v>-362550</v>
      </c>
      <c r="Q32" s="94">
        <f t="shared" si="6"/>
        <v>-2769</v>
      </c>
      <c r="R32" s="95">
        <f t="shared" si="6"/>
        <v>-151820.79999999981</v>
      </c>
      <c r="S32" s="96">
        <f t="shared" si="6"/>
        <v>508</v>
      </c>
      <c r="T32" s="97">
        <f t="shared" si="6"/>
        <v>-1391595</v>
      </c>
      <c r="U32" s="94">
        <f t="shared" si="5"/>
        <v>75</v>
      </c>
      <c r="V32" s="95">
        <f t="shared" si="5"/>
        <v>-257988</v>
      </c>
      <c r="W32" s="96">
        <f t="shared" si="5"/>
        <v>-2087.866</v>
      </c>
      <c r="X32" s="97">
        <f t="shared" si="5"/>
        <v>-171358</v>
      </c>
      <c r="Y32" s="94">
        <f t="shared" si="5"/>
        <v>-9173.3439999999973</v>
      </c>
      <c r="Z32" s="95">
        <f t="shared" si="5"/>
        <v>-5554375.3000000007</v>
      </c>
    </row>
    <row r="33" spans="1:38" ht="18.95" customHeight="1" x14ac:dyDescent="0.15">
      <c r="A33" s="22"/>
      <c r="B33" s="126"/>
      <c r="C33" s="7"/>
      <c r="D33" s="81" t="s">
        <v>24</v>
      </c>
      <c r="E33" s="94">
        <f t="shared" si="6"/>
        <v>-484.59999999999991</v>
      </c>
      <c r="F33" s="95">
        <f t="shared" si="5"/>
        <v>-122080</v>
      </c>
      <c r="G33" s="96">
        <f t="shared" si="5"/>
        <v>576.90200000000004</v>
      </c>
      <c r="H33" s="97">
        <f t="shared" si="5"/>
        <v>247995</v>
      </c>
      <c r="I33" s="94">
        <f t="shared" si="5"/>
        <v>3273</v>
      </c>
      <c r="J33" s="95">
        <f t="shared" si="5"/>
        <v>2873535</v>
      </c>
      <c r="K33" s="96">
        <f t="shared" si="5"/>
        <v>4581.3</v>
      </c>
      <c r="L33" s="97">
        <f t="shared" si="5"/>
        <v>488385</v>
      </c>
      <c r="M33" s="94">
        <f t="shared" si="5"/>
        <v>2779.8840000000018</v>
      </c>
      <c r="N33" s="95">
        <f t="shared" si="5"/>
        <v>647478.25</v>
      </c>
      <c r="O33" s="96">
        <f t="shared" si="5"/>
        <v>493</v>
      </c>
      <c r="P33" s="97">
        <f t="shared" si="5"/>
        <v>154471</v>
      </c>
      <c r="Q33" s="94">
        <f t="shared" si="5"/>
        <v>915.5</v>
      </c>
      <c r="R33" s="95">
        <f t="shared" si="5"/>
        <v>470353.30000000075</v>
      </c>
      <c r="S33" s="96">
        <f t="shared" si="5"/>
        <v>-79</v>
      </c>
      <c r="T33" s="97">
        <f t="shared" si="5"/>
        <v>-25798</v>
      </c>
      <c r="U33" s="94">
        <f t="shared" si="5"/>
        <v>2014.1999999999998</v>
      </c>
      <c r="V33" s="95">
        <f t="shared" si="5"/>
        <v>776998.5</v>
      </c>
      <c r="W33" s="96">
        <f t="shared" si="5"/>
        <v>-810.0590000000002</v>
      </c>
      <c r="X33" s="97">
        <f t="shared" si="5"/>
        <v>79000.5</v>
      </c>
      <c r="Y33" s="94">
        <f t="shared" si="5"/>
        <v>13260.126999999979</v>
      </c>
      <c r="Z33" s="95">
        <f t="shared" si="5"/>
        <v>5590338.5500000007</v>
      </c>
    </row>
    <row r="34" spans="1:38" ht="18.95" customHeight="1" thickBot="1" x14ac:dyDescent="0.2">
      <c r="A34" s="22" t="s">
        <v>47</v>
      </c>
      <c r="B34" s="126"/>
      <c r="C34" s="57"/>
      <c r="D34" s="28" t="s">
        <v>44</v>
      </c>
      <c r="E34" s="128">
        <f>+E23-E30</f>
        <v>-3.5219400252688047</v>
      </c>
      <c r="F34" s="129"/>
      <c r="G34" s="128">
        <f t="shared" ref="G34" si="7">+G23-G30</f>
        <v>-1.1960390113175521</v>
      </c>
      <c r="H34" s="129"/>
      <c r="I34" s="128">
        <f t="shared" ref="I34" si="8">+I23-I30</f>
        <v>-109.30639844886088</v>
      </c>
      <c r="J34" s="129"/>
      <c r="K34" s="128">
        <f t="shared" ref="K34" si="9">+K23-K30</f>
        <v>-11.829125820980849</v>
      </c>
      <c r="L34" s="129"/>
      <c r="M34" s="128">
        <f t="shared" ref="M34" si="10">+M23-M30</f>
        <v>-17.097235801063384</v>
      </c>
      <c r="N34" s="129"/>
      <c r="O34" s="128">
        <f t="shared" ref="O34" si="11">+O23-O30</f>
        <v>-41.588936047072437</v>
      </c>
      <c r="P34" s="129"/>
      <c r="Q34" s="128">
        <f t="shared" ref="Q34" si="12">+Q23-Q30</f>
        <v>-7.2076671437333886</v>
      </c>
      <c r="R34" s="129"/>
      <c r="S34" s="128">
        <f t="shared" ref="S34" si="13">+S23-S30</f>
        <v>11.551364873167756</v>
      </c>
      <c r="T34" s="129"/>
      <c r="U34" s="128">
        <f t="shared" ref="U34" si="14">+U23-U30</f>
        <v>-22.00975263008246</v>
      </c>
      <c r="V34" s="129"/>
      <c r="W34" s="128">
        <f t="shared" ref="W34" si="15">+W23-W30</f>
        <v>-17.557005595769866</v>
      </c>
      <c r="X34" s="129"/>
      <c r="Y34" s="128">
        <f t="shared" ref="Y34" si="16">+Y23-Y30</f>
        <v>-11.196737032379232</v>
      </c>
      <c r="Z34" s="130"/>
    </row>
    <row r="35" spans="1:38" ht="18.95" customHeight="1" x14ac:dyDescent="0.15">
      <c r="A35" s="22"/>
      <c r="B35" s="126"/>
      <c r="C35" s="7" t="s">
        <v>48</v>
      </c>
      <c r="D35" s="58" t="s">
        <v>21</v>
      </c>
      <c r="E35" s="59">
        <f t="shared" ref="E35:Z37" si="17">E20/E27*100</f>
        <v>79.936305732484087</v>
      </c>
      <c r="F35" s="60">
        <f t="shared" si="17"/>
        <v>81.502628846991058</v>
      </c>
      <c r="G35" s="61">
        <f t="shared" si="17"/>
        <v>154.28808030112921</v>
      </c>
      <c r="H35" s="62">
        <f t="shared" si="17"/>
        <v>168.74966601472741</v>
      </c>
      <c r="I35" s="59">
        <f t="shared" si="17"/>
        <v>88.798427849522739</v>
      </c>
      <c r="J35" s="60">
        <f t="shared" si="17"/>
        <v>47.070394422733457</v>
      </c>
      <c r="K35" s="61">
        <f t="shared" si="17"/>
        <v>162.74900398406376</v>
      </c>
      <c r="L35" s="62">
        <f t="shared" si="17"/>
        <v>145.72953753191123</v>
      </c>
      <c r="M35" s="59">
        <f t="shared" si="17"/>
        <v>90.386820729893614</v>
      </c>
      <c r="N35" s="60">
        <f t="shared" si="17"/>
        <v>93.986093322685889</v>
      </c>
      <c r="O35" s="61">
        <f t="shared" si="17"/>
        <v>66.954022988505741</v>
      </c>
      <c r="P35" s="62">
        <f t="shared" si="17"/>
        <v>71.166862428424608</v>
      </c>
      <c r="Q35" s="59">
        <f t="shared" si="17"/>
        <v>84.384902471656929</v>
      </c>
      <c r="R35" s="60">
        <f t="shared" si="17"/>
        <v>88.834006715278761</v>
      </c>
      <c r="S35" s="61">
        <f t="shared" si="17"/>
        <v>107.41170574736898</v>
      </c>
      <c r="T35" s="62">
        <f t="shared" si="17"/>
        <v>86.170002231558229</v>
      </c>
      <c r="U35" s="59">
        <f t="shared" si="17"/>
        <v>119.27566596827297</v>
      </c>
      <c r="V35" s="60">
        <f t="shared" si="17"/>
        <v>98.850192045671719</v>
      </c>
      <c r="W35" s="61">
        <f t="shared" si="17"/>
        <v>74.092411382925604</v>
      </c>
      <c r="X35" s="62">
        <f t="shared" si="17"/>
        <v>87.860263591057418</v>
      </c>
      <c r="Y35" s="59">
        <f t="shared" si="17"/>
        <v>94.795374872318689</v>
      </c>
      <c r="Z35" s="60">
        <f t="shared" si="17"/>
        <v>80.404475944837245</v>
      </c>
    </row>
    <row r="36" spans="1:38" ht="18.95" customHeight="1" x14ac:dyDescent="0.15">
      <c r="A36" s="22" t="s">
        <v>49</v>
      </c>
      <c r="B36" s="126"/>
      <c r="C36" s="7" t="s">
        <v>62</v>
      </c>
      <c r="D36" s="56" t="s">
        <v>22</v>
      </c>
      <c r="E36" s="63">
        <f t="shared" si="17"/>
        <v>61.360911270983209</v>
      </c>
      <c r="F36" s="64">
        <f t="shared" si="17"/>
        <v>43.595968792281525</v>
      </c>
      <c r="G36" s="65">
        <f t="shared" si="17"/>
        <v>135.36960556844545</v>
      </c>
      <c r="H36" s="66">
        <f t="shared" si="17"/>
        <v>144.83156255543946</v>
      </c>
      <c r="I36" s="63">
        <f t="shared" si="17"/>
        <v>73.436635307138914</v>
      </c>
      <c r="J36" s="64">
        <f t="shared" si="17"/>
        <v>50.482836885758118</v>
      </c>
      <c r="K36" s="65">
        <f t="shared" si="17"/>
        <v>183.96369137670197</v>
      </c>
      <c r="L36" s="66">
        <f t="shared" si="17"/>
        <v>196.75878119208724</v>
      </c>
      <c r="M36" s="63">
        <f t="shared" si="17"/>
        <v>70.668700451580534</v>
      </c>
      <c r="N36" s="64">
        <f t="shared" si="17"/>
        <v>95.367609772963007</v>
      </c>
      <c r="O36" s="65">
        <f t="shared" si="17"/>
        <v>74.349364980220699</v>
      </c>
      <c r="P36" s="66">
        <f t="shared" si="17"/>
        <v>76.820491312239596</v>
      </c>
      <c r="Q36" s="63">
        <f t="shared" si="17"/>
        <v>90.220385674931123</v>
      </c>
      <c r="R36" s="64">
        <f t="shared" si="17"/>
        <v>96.984858836052808</v>
      </c>
      <c r="S36" s="65">
        <f t="shared" si="17"/>
        <v>101.25123152709359</v>
      </c>
      <c r="T36" s="66">
        <f t="shared" si="17"/>
        <v>82.806652352004292</v>
      </c>
      <c r="U36" s="63">
        <f t="shared" si="17"/>
        <v>101.94199896426721</v>
      </c>
      <c r="V36" s="64">
        <f t="shared" si="17"/>
        <v>82.080918833205189</v>
      </c>
      <c r="W36" s="65">
        <f t="shared" si="17"/>
        <v>72.874288683902819</v>
      </c>
      <c r="X36" s="66">
        <f t="shared" si="17"/>
        <v>88.028241830101891</v>
      </c>
      <c r="Y36" s="63">
        <f t="shared" si="17"/>
        <v>91.010579542559242</v>
      </c>
      <c r="Z36" s="64">
        <f t="shared" si="17"/>
        <v>81.243032505613954</v>
      </c>
    </row>
    <row r="37" spans="1:38" ht="18.95" customHeight="1" thickBot="1" x14ac:dyDescent="0.2">
      <c r="A37" s="22"/>
      <c r="B37" s="127"/>
      <c r="C37" s="57"/>
      <c r="D37" s="47" t="s">
        <v>24</v>
      </c>
      <c r="E37" s="67">
        <f t="shared" si="17"/>
        <v>79.925434962717489</v>
      </c>
      <c r="F37" s="68">
        <f t="shared" si="17"/>
        <v>74.353857110145228</v>
      </c>
      <c r="G37" s="69">
        <f t="shared" si="17"/>
        <v>154.16920187793428</v>
      </c>
      <c r="H37" s="70">
        <f t="shared" si="17"/>
        <v>152.02241204259209</v>
      </c>
      <c r="I37" s="67">
        <f t="shared" si="17"/>
        <v>253.01542776998596</v>
      </c>
      <c r="J37" s="68">
        <f t="shared" si="17"/>
        <v>258.83861010861256</v>
      </c>
      <c r="K37" s="69">
        <f t="shared" si="17"/>
        <v>263.67631296891744</v>
      </c>
      <c r="L37" s="70">
        <f t="shared" si="17"/>
        <v>113.83908369077369</v>
      </c>
      <c r="M37" s="67">
        <f t="shared" si="17"/>
        <v>118.75259039395576</v>
      </c>
      <c r="N37" s="68">
        <f t="shared" si="17"/>
        <v>122.50261264977773</v>
      </c>
      <c r="O37" s="69">
        <f t="shared" si="17"/>
        <v>110.86860670194002</v>
      </c>
      <c r="P37" s="70">
        <f t="shared" si="17"/>
        <v>112.21772353338042</v>
      </c>
      <c r="Q37" s="67">
        <f t="shared" si="17"/>
        <v>101.540390019013</v>
      </c>
      <c r="R37" s="68">
        <f t="shared" si="17"/>
        <v>104.51902048960532</v>
      </c>
      <c r="S37" s="69">
        <f t="shared" si="17"/>
        <v>99.721527018929109</v>
      </c>
      <c r="T37" s="70">
        <f t="shared" si="17"/>
        <v>98.99569868780587</v>
      </c>
      <c r="U37" s="67">
        <f t="shared" si="17"/>
        <v>155.38080835853725</v>
      </c>
      <c r="V37" s="68">
        <f t="shared" si="17"/>
        <v>169.27522108823825</v>
      </c>
      <c r="W37" s="69">
        <f t="shared" si="17"/>
        <v>90.311457959574213</v>
      </c>
      <c r="X37" s="70">
        <f t="shared" si="17"/>
        <v>104.15207973204012</v>
      </c>
      <c r="Y37" s="67">
        <f t="shared" si="17"/>
        <v>110.39382255422214</v>
      </c>
      <c r="Z37" s="68">
        <f t="shared" si="17"/>
        <v>121.1484115856618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31" t="s">
        <v>51</v>
      </c>
      <c r="C39" s="12" t="s">
        <v>43</v>
      </c>
      <c r="D39" s="86" t="s">
        <v>21</v>
      </c>
      <c r="E39" s="163">
        <f>+'(令和5年1月)'!E20</f>
        <v>1022.1</v>
      </c>
      <c r="F39" s="164">
        <f>+'(令和5年1月)'!F20</f>
        <v>68014</v>
      </c>
      <c r="G39" s="163">
        <f>+'(令和5年1月)'!G20</f>
        <v>1180.9010000000001</v>
      </c>
      <c r="H39" s="164">
        <f>+'(令和5年1月)'!H20</f>
        <v>444565</v>
      </c>
      <c r="I39" s="163">
        <f>+'(令和5年1月)'!I20</f>
        <v>2275</v>
      </c>
      <c r="J39" s="164">
        <f>+'(令和5年1月)'!J20</f>
        <v>4379083</v>
      </c>
      <c r="K39" s="163">
        <f>+'(令和5年1月)'!K20</f>
        <v>1278.2</v>
      </c>
      <c r="L39" s="164">
        <f>+'(令和5年1月)'!L20</f>
        <v>2400022</v>
      </c>
      <c r="M39" s="163">
        <f>+'(令和5年1月)'!M20</f>
        <v>5337.5279999999993</v>
      </c>
      <c r="N39" s="164">
        <f>+'(令和5年1月)'!N20</f>
        <v>1288122.5</v>
      </c>
      <c r="O39" s="163">
        <f>+'(令和5年1月)'!O20</f>
        <v>3457</v>
      </c>
      <c r="P39" s="164">
        <f>+'(令和5年1月)'!P20</f>
        <v>1129924</v>
      </c>
      <c r="Q39" s="163">
        <f>+'(令和5年1月)'!Q20</f>
        <v>23704.6</v>
      </c>
      <c r="R39" s="164">
        <f>+'(令和5年1月)'!R20</f>
        <v>4634460.5</v>
      </c>
      <c r="S39" s="165">
        <f>+'(令和5年1月)'!S20</f>
        <v>33447</v>
      </c>
      <c r="T39" s="166">
        <f>+'(令和5年1月)'!T20</f>
        <v>5573886</v>
      </c>
      <c r="U39" s="163">
        <f>+'(令和5年1月)'!U20</f>
        <v>4554.3999999999996</v>
      </c>
      <c r="V39" s="164">
        <f>+'(令和5年1月)'!V20</f>
        <v>1386118.5</v>
      </c>
      <c r="W39" s="163">
        <f>+'(令和5年1月)'!W20</f>
        <v>5264.1629999999996</v>
      </c>
      <c r="X39" s="164">
        <f>+'(令和5年1月)'!X20</f>
        <v>1085782</v>
      </c>
      <c r="Y39" s="145">
        <f>+'(令和5年1月)'!Y20</f>
        <v>81520.891999999993</v>
      </c>
      <c r="Z39" s="146">
        <f>+'(令和5年1月)'!Z20</f>
        <v>22389977.5</v>
      </c>
    </row>
    <row r="40" spans="1:38" ht="18.95" customHeight="1" x14ac:dyDescent="0.15">
      <c r="A40" s="22"/>
      <c r="B40" s="132"/>
      <c r="C40" s="22"/>
      <c r="D40" s="82" t="s">
        <v>22</v>
      </c>
      <c r="E40" s="167">
        <f>+'(令和5年1月)'!E21</f>
        <v>949.3</v>
      </c>
      <c r="F40" s="168">
        <f>+'(令和5年1月)'!F21</f>
        <v>122961</v>
      </c>
      <c r="G40" s="167">
        <f>+'(令和5年1月)'!G21</f>
        <v>1197.0409999999999</v>
      </c>
      <c r="H40" s="168">
        <f>+'(令和5年1月)'!H21</f>
        <v>444258</v>
      </c>
      <c r="I40" s="167">
        <f>+'(令和5年1月)'!I21</f>
        <v>2018</v>
      </c>
      <c r="J40" s="168">
        <f>+'(令和5年1月)'!J21</f>
        <v>4347331</v>
      </c>
      <c r="K40" s="167">
        <f>+'(令和5年1月)'!K21</f>
        <v>1454.6</v>
      </c>
      <c r="L40" s="168">
        <f>+'(令和5年1月)'!L21</f>
        <v>2736199</v>
      </c>
      <c r="M40" s="167">
        <f>+'(令和5年1月)'!M21</f>
        <v>7255.2120000000004</v>
      </c>
      <c r="N40" s="168">
        <f>+'(令和5年1月)'!N21</f>
        <v>1726281.75</v>
      </c>
      <c r="O40" s="167">
        <f>+'(令和5年1月)'!O21</f>
        <v>3608</v>
      </c>
      <c r="P40" s="168">
        <f>+'(令和5年1月)'!P21</f>
        <v>1214125</v>
      </c>
      <c r="Q40" s="167">
        <f>+'(令和5年1月)'!Q21</f>
        <v>24401.7</v>
      </c>
      <c r="R40" s="168">
        <f>+'(令和5年1月)'!R21</f>
        <v>4591582</v>
      </c>
      <c r="S40" s="165">
        <f>+'(令和5年1月)'!S21</f>
        <v>33937</v>
      </c>
      <c r="T40" s="166">
        <f>+'(令和5年1月)'!T21</f>
        <v>5758774</v>
      </c>
      <c r="U40" s="167">
        <f>+'(令和5年1月)'!U21</f>
        <v>3105.3</v>
      </c>
      <c r="V40" s="168">
        <f>+'(令和5年1月)'!V21</f>
        <v>646752</v>
      </c>
      <c r="W40" s="167">
        <f>+'(令和5年1月)'!W21</f>
        <v>5597.8130000000001</v>
      </c>
      <c r="X40" s="168">
        <f>+'(令和5年1月)'!X21</f>
        <v>1158934</v>
      </c>
      <c r="Y40" s="152">
        <f>+'(令和5年1月)'!Y21</f>
        <v>83523.965999999986</v>
      </c>
      <c r="Z40" s="153">
        <f>+'(令和5年1月)'!Z21</f>
        <v>22747197.75</v>
      </c>
    </row>
    <row r="41" spans="1:38" ht="18.95" customHeight="1" x14ac:dyDescent="0.15">
      <c r="A41" s="22" t="s">
        <v>52</v>
      </c>
      <c r="B41" s="132"/>
      <c r="C41" s="22"/>
      <c r="D41" s="82" t="s">
        <v>24</v>
      </c>
      <c r="E41" s="167">
        <f>+'(令和5年1月)'!E22</f>
        <v>1948.9</v>
      </c>
      <c r="F41" s="168">
        <f>+'(令和5年1月)'!F22</f>
        <v>360018</v>
      </c>
      <c r="G41" s="167">
        <f>+'(令和5年1月)'!G22</f>
        <v>1579.1120000000001</v>
      </c>
      <c r="H41" s="168">
        <f>+'(令和5年1月)'!H22</f>
        <v>691868</v>
      </c>
      <c r="I41" s="167">
        <f>+'(令和5年1月)'!I22</f>
        <v>4903</v>
      </c>
      <c r="J41" s="168">
        <f>+'(令和5年1月)'!J22</f>
        <v>4770637.4000000004</v>
      </c>
      <c r="K41" s="167">
        <f>+'(令和5年1月)'!K22</f>
        <v>6962.2999999999993</v>
      </c>
      <c r="L41" s="168">
        <f>+'(令和5年1月)'!L22</f>
        <v>3163919</v>
      </c>
      <c r="M41" s="167">
        <f>+'(令和5年1月)'!M22</f>
        <v>16745.308000000001</v>
      </c>
      <c r="N41" s="168">
        <f>+'(令和5年1月)'!N22</f>
        <v>3406175.25</v>
      </c>
      <c r="O41" s="167">
        <f>+'(令和5年1月)'!O22</f>
        <v>5338</v>
      </c>
      <c r="P41" s="168">
        <f>+'(令和5年1月)'!P22</f>
        <v>1457015</v>
      </c>
      <c r="Q41" s="167">
        <f>+'(令和5年1月)'!Q22</f>
        <v>61926.5</v>
      </c>
      <c r="R41" s="168">
        <f>+'(令和5年1月)'!R22</f>
        <v>11082615.300000001</v>
      </c>
      <c r="S41" s="165">
        <f>+'(令和5年1月)'!S22</f>
        <v>28675</v>
      </c>
      <c r="T41" s="166">
        <f>+'(令和5年1月)'!T22</f>
        <v>2352509</v>
      </c>
      <c r="U41" s="167">
        <f>+'(令和5年1月)'!U22</f>
        <v>5603.2</v>
      </c>
      <c r="V41" s="168">
        <f>+'(令和5年1月)'!V22</f>
        <v>1797672.5</v>
      </c>
      <c r="W41" s="167">
        <f>+'(令和5年1月)'!W22</f>
        <v>7223.7910000000002</v>
      </c>
      <c r="X41" s="168">
        <f>+'(令和5年1月)'!X22</f>
        <v>1932318.5</v>
      </c>
      <c r="Y41" s="152">
        <f>+'(令和5年1月)'!Y22</f>
        <v>140905.111</v>
      </c>
      <c r="Z41" s="153">
        <f>+'(令和5年1月)'!Z22</f>
        <v>31014747.949999999</v>
      </c>
    </row>
    <row r="42" spans="1:38" ht="18.95" customHeight="1" thickBot="1" x14ac:dyDescent="0.2">
      <c r="A42" s="22"/>
      <c r="B42" s="132"/>
      <c r="C42" s="22"/>
      <c r="D42" s="89" t="s">
        <v>44</v>
      </c>
      <c r="E42" s="169">
        <f>+'(令和5年1月)'!E23</f>
        <v>51.53986928104576</v>
      </c>
      <c r="F42" s="171">
        <f>+'(令和5年1月)'!F23</f>
        <v>0</v>
      </c>
      <c r="G42" s="169">
        <f>+'(令和5年1月)'!G23</f>
        <v>74.910816780936273</v>
      </c>
      <c r="H42" s="171">
        <f>+'(令和5年1月)'!H23</f>
        <v>0</v>
      </c>
      <c r="I42" s="169">
        <f>+'(令和5年1月)'!I23</f>
        <v>44.957587181903861</v>
      </c>
      <c r="J42" s="171">
        <f>+'(令和5年1月)'!J23</f>
        <v>0</v>
      </c>
      <c r="K42" s="169">
        <f>+'(令和5年1月)'!K23</f>
        <v>19.380185802425363</v>
      </c>
      <c r="L42" s="171">
        <f>+'(令和5年1月)'!L23</f>
        <v>0</v>
      </c>
      <c r="M42" s="169">
        <f>+'(令和5年1月)'!M23</f>
        <v>35.564373324898398</v>
      </c>
      <c r="N42" s="171">
        <f>+'(令和5年1月)'!N23</f>
        <v>0</v>
      </c>
      <c r="O42" s="169">
        <f>+'(令和5年1月)'!O23</f>
        <v>65.253532834580213</v>
      </c>
      <c r="P42" s="171">
        <f>+'(令和5年1月)'!P23</f>
        <v>0</v>
      </c>
      <c r="Q42" s="169">
        <f>+'(令和5年1月)'!Q23</f>
        <v>38.624055701280049</v>
      </c>
      <c r="R42" s="171">
        <f>+'(令和5年1月)'!R23</f>
        <v>0</v>
      </c>
      <c r="S42" s="169">
        <f>+'(令和5年1月)'!S23</f>
        <v>116.50069156293223</v>
      </c>
      <c r="T42" s="171">
        <f>+'(令和5年1月)'!T23</f>
        <v>0</v>
      </c>
      <c r="U42" s="169">
        <f>+'(令和5年1月)'!U23</f>
        <v>78.502249597737091</v>
      </c>
      <c r="V42" s="171">
        <f>+'(令和5年1月)'!V23</f>
        <v>0</v>
      </c>
      <c r="W42" s="169">
        <f>+'(令和5年1月)'!W23</f>
        <v>73.484916548228171</v>
      </c>
      <c r="X42" s="171">
        <f>+'(令和5年1月)'!X23</f>
        <v>0</v>
      </c>
      <c r="Y42" s="169">
        <f>+'(令和5年1月)'!Y23</f>
        <v>58.152616641328883</v>
      </c>
      <c r="Z42" s="171">
        <f>+'(令和5年1月)'!Z23</f>
        <v>0</v>
      </c>
    </row>
    <row r="43" spans="1:38" ht="18.95" customHeight="1" x14ac:dyDescent="0.15">
      <c r="A43" s="22"/>
      <c r="B43" s="132"/>
      <c r="C43" s="12" t="s">
        <v>45</v>
      </c>
      <c r="D43" s="86" t="s">
        <v>21</v>
      </c>
      <c r="E43" s="90">
        <f t="shared" ref="E43:Z46" si="18">E20-E39</f>
        <v>-18.100000000000023</v>
      </c>
      <c r="F43" s="93">
        <f t="shared" si="18"/>
        <v>29336</v>
      </c>
      <c r="G43" s="90">
        <f t="shared" si="18"/>
        <v>48.774999999999864</v>
      </c>
      <c r="H43" s="91">
        <f t="shared" si="18"/>
        <v>29117</v>
      </c>
      <c r="I43" s="92">
        <f t="shared" si="18"/>
        <v>888</v>
      </c>
      <c r="J43" s="93">
        <f t="shared" si="18"/>
        <v>-120078.40000000037</v>
      </c>
      <c r="K43" s="90">
        <f t="shared" si="18"/>
        <v>355.79999999999995</v>
      </c>
      <c r="L43" s="91">
        <f t="shared" si="18"/>
        <v>736168</v>
      </c>
      <c r="M43" s="92">
        <f t="shared" si="18"/>
        <v>2563.1840000000011</v>
      </c>
      <c r="N43" s="93">
        <f t="shared" si="18"/>
        <v>485537</v>
      </c>
      <c r="O43" s="90">
        <f t="shared" si="18"/>
        <v>-195</v>
      </c>
      <c r="P43" s="91">
        <f t="shared" si="18"/>
        <v>33398</v>
      </c>
      <c r="Q43" s="92">
        <f t="shared" si="18"/>
        <v>262.40000000000146</v>
      </c>
      <c r="R43" s="93">
        <f t="shared" si="18"/>
        <v>45038.700000000186</v>
      </c>
      <c r="S43" s="90">
        <f t="shared" si="18"/>
        <v>7276</v>
      </c>
      <c r="T43" s="91">
        <f t="shared" si="18"/>
        <v>1318762</v>
      </c>
      <c r="U43" s="92">
        <f t="shared" si="18"/>
        <v>-569.39999999999964</v>
      </c>
      <c r="V43" s="93">
        <f t="shared" si="18"/>
        <v>-103430.5</v>
      </c>
      <c r="W43" s="90">
        <f t="shared" si="18"/>
        <v>672.12100000000009</v>
      </c>
      <c r="X43" s="91">
        <f t="shared" si="18"/>
        <v>223567</v>
      </c>
      <c r="Y43" s="90">
        <f t="shared" si="18"/>
        <v>11283.779999999999</v>
      </c>
      <c r="Z43" s="91">
        <f t="shared" si="18"/>
        <v>2677414.8000000007</v>
      </c>
    </row>
    <row r="44" spans="1:38" ht="18.95" customHeight="1" x14ac:dyDescent="0.15">
      <c r="A44" s="22"/>
      <c r="B44" s="132"/>
      <c r="C44" s="22"/>
      <c r="D44" s="82" t="s">
        <v>22</v>
      </c>
      <c r="E44" s="94">
        <f t="shared" si="18"/>
        <v>74.200000000000045</v>
      </c>
      <c r="F44" s="97">
        <f t="shared" si="18"/>
        <v>-19530</v>
      </c>
      <c r="G44" s="94">
        <f t="shared" si="18"/>
        <v>-30.154999999999973</v>
      </c>
      <c r="H44" s="95">
        <f t="shared" si="18"/>
        <v>-3411</v>
      </c>
      <c r="I44" s="96">
        <f t="shared" si="18"/>
        <v>636</v>
      </c>
      <c r="J44" s="97">
        <f t="shared" si="18"/>
        <v>-315</v>
      </c>
      <c r="K44" s="94">
        <f t="shared" si="18"/>
        <v>-238.59999999999991</v>
      </c>
      <c r="L44" s="95">
        <f t="shared" si="18"/>
        <v>-453502</v>
      </c>
      <c r="M44" s="96">
        <f t="shared" si="18"/>
        <v>-213.07600000000002</v>
      </c>
      <c r="N44" s="97">
        <f t="shared" si="18"/>
        <v>-71272.25</v>
      </c>
      <c r="O44" s="94">
        <f t="shared" si="18"/>
        <v>-37</v>
      </c>
      <c r="P44" s="95">
        <f t="shared" si="18"/>
        <v>-12578</v>
      </c>
      <c r="Q44" s="96">
        <f t="shared" si="18"/>
        <v>1143.2999999999993</v>
      </c>
      <c r="R44" s="97">
        <f t="shared" si="18"/>
        <v>291877.20000000019</v>
      </c>
      <c r="S44" s="94">
        <f t="shared" si="18"/>
        <v>7171</v>
      </c>
      <c r="T44" s="95">
        <f t="shared" si="18"/>
        <v>943430</v>
      </c>
      <c r="U44" s="96">
        <f t="shared" si="18"/>
        <v>831.69999999999982</v>
      </c>
      <c r="V44" s="97">
        <f t="shared" si="18"/>
        <v>534999</v>
      </c>
      <c r="W44" s="94">
        <f t="shared" si="18"/>
        <v>11.320999999999913</v>
      </c>
      <c r="X44" s="95">
        <f t="shared" si="18"/>
        <v>101060</v>
      </c>
      <c r="Y44" s="94">
        <f t="shared" si="18"/>
        <v>9348.6900000000169</v>
      </c>
      <c r="Z44" s="95">
        <f t="shared" si="18"/>
        <v>1310757.9499999993</v>
      </c>
    </row>
    <row r="45" spans="1:38" ht="18.95" customHeight="1" x14ac:dyDescent="0.15">
      <c r="A45" s="22"/>
      <c r="B45" s="132"/>
      <c r="C45" s="22"/>
      <c r="D45" s="82" t="s">
        <v>24</v>
      </c>
      <c r="E45" s="94">
        <f t="shared" si="18"/>
        <v>-19.5</v>
      </c>
      <c r="F45" s="97">
        <f t="shared" si="18"/>
        <v>-6081</v>
      </c>
      <c r="G45" s="94">
        <f t="shared" si="18"/>
        <v>62.789999999999964</v>
      </c>
      <c r="H45" s="95">
        <f t="shared" si="18"/>
        <v>32835</v>
      </c>
      <c r="I45" s="96">
        <f t="shared" si="18"/>
        <v>509</v>
      </c>
      <c r="J45" s="97">
        <f t="shared" si="18"/>
        <v>-88011.400000000373</v>
      </c>
      <c r="K45" s="94">
        <f t="shared" si="18"/>
        <v>418.00000000000091</v>
      </c>
      <c r="L45" s="95">
        <f t="shared" si="18"/>
        <v>853493</v>
      </c>
      <c r="M45" s="96">
        <f t="shared" si="18"/>
        <v>858.57600000000093</v>
      </c>
      <c r="N45" s="97">
        <f t="shared" si="18"/>
        <v>118650</v>
      </c>
      <c r="O45" s="94">
        <f t="shared" si="18"/>
        <v>-309</v>
      </c>
      <c r="P45" s="95">
        <f t="shared" si="18"/>
        <v>-38225</v>
      </c>
      <c r="Q45" s="96">
        <f t="shared" si="18"/>
        <v>-1578</v>
      </c>
      <c r="R45" s="97">
        <f t="shared" si="18"/>
        <v>-203960</v>
      </c>
      <c r="S45" s="94">
        <f t="shared" si="18"/>
        <v>-385</v>
      </c>
      <c r="T45" s="95">
        <f t="shared" si="18"/>
        <v>190444</v>
      </c>
      <c r="U45" s="96">
        <f t="shared" si="18"/>
        <v>48</v>
      </c>
      <c r="V45" s="97">
        <f t="shared" si="18"/>
        <v>100937</v>
      </c>
      <c r="W45" s="94">
        <f t="shared" si="18"/>
        <v>327.14999999999964</v>
      </c>
      <c r="X45" s="95">
        <f t="shared" si="18"/>
        <v>49355</v>
      </c>
      <c r="Y45" s="94">
        <f t="shared" si="18"/>
        <v>-67.984000000025844</v>
      </c>
      <c r="Z45" s="95">
        <f t="shared" si="18"/>
        <v>1009436.6000000015</v>
      </c>
    </row>
    <row r="46" spans="1:38" ht="18.95" customHeight="1" thickBot="1" x14ac:dyDescent="0.2">
      <c r="A46" s="22"/>
      <c r="B46" s="132"/>
      <c r="C46" s="46"/>
      <c r="D46" s="89" t="s">
        <v>44</v>
      </c>
      <c r="E46" s="134">
        <f>E23-E42</f>
        <v>0.73819069368543211</v>
      </c>
      <c r="F46" s="130"/>
      <c r="G46" s="134">
        <f>G23-G42</f>
        <v>-0.50685579225383037</v>
      </c>
      <c r="H46" s="130"/>
      <c r="I46" s="134">
        <f>I23-I42</f>
        <v>11.436014369235252</v>
      </c>
      <c r="J46" s="130"/>
      <c r="K46" s="134">
        <f>K23-K42</f>
        <v>0.49068837659378772</v>
      </c>
      <c r="L46" s="130"/>
      <c r="M46" s="134">
        <f>M23-M42</f>
        <v>7.9383908740382196</v>
      </c>
      <c r="N46" s="130"/>
      <c r="O46" s="134">
        <f t="shared" si="18"/>
        <v>0.65753111834735023</v>
      </c>
      <c r="P46" s="130"/>
      <c r="Q46" s="134">
        <f t="shared" si="18"/>
        <v>1.8682771549865649</v>
      </c>
      <c r="R46" s="130"/>
      <c r="S46" s="134">
        <f t="shared" si="18"/>
        <v>27.150673310235518</v>
      </c>
      <c r="T46" s="130"/>
      <c r="U46" s="134">
        <f t="shared" si="18"/>
        <v>-8.1120022278195449</v>
      </c>
      <c r="V46" s="130"/>
      <c r="W46" s="134">
        <f t="shared" si="18"/>
        <v>4.6580778560019667</v>
      </c>
      <c r="X46" s="130"/>
      <c r="Y46" s="134">
        <f t="shared" si="18"/>
        <v>7.7506463262918786</v>
      </c>
      <c r="Z46" s="130"/>
      <c r="AA46" s="135"/>
      <c r="AB46" s="136"/>
      <c r="AC46" s="135"/>
      <c r="AD46" s="136"/>
      <c r="AE46" s="135"/>
      <c r="AF46" s="13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32"/>
      <c r="C47" s="22" t="s">
        <v>48</v>
      </c>
      <c r="D47" s="54" t="s">
        <v>21</v>
      </c>
      <c r="E47" s="71">
        <f t="shared" ref="E47:Z49" si="19">E20/E39*100</f>
        <v>98.229136092358871</v>
      </c>
      <c r="F47" s="72">
        <f t="shared" si="19"/>
        <v>143.13229629193989</v>
      </c>
      <c r="G47" s="71">
        <f t="shared" si="19"/>
        <v>104.13032083129745</v>
      </c>
      <c r="H47" s="73">
        <f t="shared" si="19"/>
        <v>106.549548434987</v>
      </c>
      <c r="I47" s="74">
        <f t="shared" si="19"/>
        <v>139.03296703296704</v>
      </c>
      <c r="J47" s="72">
        <f t="shared" si="19"/>
        <v>97.257909932284903</v>
      </c>
      <c r="K47" s="71">
        <f t="shared" si="19"/>
        <v>127.83601940228446</v>
      </c>
      <c r="L47" s="73">
        <f t="shared" si="19"/>
        <v>130.67338549396629</v>
      </c>
      <c r="M47" s="74">
        <f t="shared" si="19"/>
        <v>148.021930751464</v>
      </c>
      <c r="N47" s="72">
        <f t="shared" si="19"/>
        <v>137.69338708080946</v>
      </c>
      <c r="O47" s="71">
        <f t="shared" si="19"/>
        <v>94.359271044258037</v>
      </c>
      <c r="P47" s="73">
        <f t="shared" si="19"/>
        <v>102.95577401665952</v>
      </c>
      <c r="Q47" s="74">
        <f t="shared" si="19"/>
        <v>101.10695814314521</v>
      </c>
      <c r="R47" s="72">
        <f t="shared" si="19"/>
        <v>100.97182185499263</v>
      </c>
      <c r="S47" s="71">
        <f t="shared" si="19"/>
        <v>121.75381947558826</v>
      </c>
      <c r="T47" s="73">
        <f t="shared" si="19"/>
        <v>123.65965145322313</v>
      </c>
      <c r="U47" s="74">
        <f t="shared" si="19"/>
        <v>87.497804321096098</v>
      </c>
      <c r="V47" s="72">
        <f t="shared" si="19"/>
        <v>92.53811993707609</v>
      </c>
      <c r="W47" s="71">
        <f t="shared" si="19"/>
        <v>112.767860721638</v>
      </c>
      <c r="X47" s="73">
        <f t="shared" si="19"/>
        <v>120.59041317686238</v>
      </c>
      <c r="Y47" s="71">
        <f t="shared" si="19"/>
        <v>113.84158063432378</v>
      </c>
      <c r="Z47" s="73">
        <f t="shared" si="19"/>
        <v>111.95809508964447</v>
      </c>
    </row>
    <row r="48" spans="1:38" ht="18.95" customHeight="1" x14ac:dyDescent="0.15">
      <c r="A48" s="22"/>
      <c r="B48" s="132"/>
      <c r="C48" s="22"/>
      <c r="D48" s="55" t="s">
        <v>22</v>
      </c>
      <c r="E48" s="63">
        <f t="shared" si="19"/>
        <v>107.81628568418836</v>
      </c>
      <c r="F48" s="66">
        <f t="shared" si="19"/>
        <v>84.116915119428114</v>
      </c>
      <c r="G48" s="63">
        <f t="shared" si="19"/>
        <v>97.480871582510545</v>
      </c>
      <c r="H48" s="64">
        <f t="shared" si="19"/>
        <v>99.232202909120375</v>
      </c>
      <c r="I48" s="65">
        <f t="shared" si="19"/>
        <v>131.51635282457877</v>
      </c>
      <c r="J48" s="66">
        <f t="shared" si="19"/>
        <v>99.992754174917891</v>
      </c>
      <c r="K48" s="63">
        <f t="shared" si="19"/>
        <v>83.596865117558096</v>
      </c>
      <c r="L48" s="64">
        <f t="shared" si="19"/>
        <v>83.425840006519991</v>
      </c>
      <c r="M48" s="65">
        <f t="shared" si="19"/>
        <v>97.063131993937603</v>
      </c>
      <c r="N48" s="66">
        <f t="shared" si="19"/>
        <v>95.87134313387719</v>
      </c>
      <c r="O48" s="63">
        <f t="shared" si="19"/>
        <v>98.974501108647445</v>
      </c>
      <c r="P48" s="64">
        <f t="shared" si="19"/>
        <v>98.964027591887159</v>
      </c>
      <c r="Q48" s="65">
        <f t="shared" si="19"/>
        <v>104.68532930082739</v>
      </c>
      <c r="R48" s="66">
        <f t="shared" si="19"/>
        <v>106.35678944642611</v>
      </c>
      <c r="S48" s="63">
        <f t="shared" si="19"/>
        <v>121.1303297286148</v>
      </c>
      <c r="T48" s="64">
        <f t="shared" si="19"/>
        <v>116.38248002092114</v>
      </c>
      <c r="U48" s="65">
        <f t="shared" si="19"/>
        <v>126.78324155476122</v>
      </c>
      <c r="V48" s="66">
        <f t="shared" si="19"/>
        <v>182.72088837761615</v>
      </c>
      <c r="W48" s="63">
        <f t="shared" si="19"/>
        <v>100.20223969610988</v>
      </c>
      <c r="X48" s="64">
        <f t="shared" si="19"/>
        <v>108.72008242056926</v>
      </c>
      <c r="Y48" s="63">
        <f t="shared" si="19"/>
        <v>111.19282338676304</v>
      </c>
      <c r="Z48" s="64">
        <f t="shared" si="19"/>
        <v>105.76228318057331</v>
      </c>
    </row>
    <row r="49" spans="1:26" ht="18.95" customHeight="1" thickBot="1" x14ac:dyDescent="0.2">
      <c r="A49" s="46"/>
      <c r="B49" s="133"/>
      <c r="C49" s="46"/>
      <c r="D49" s="47" t="s">
        <v>24</v>
      </c>
      <c r="E49" s="67">
        <f t="shared" si="19"/>
        <v>98.999435579044587</v>
      </c>
      <c r="F49" s="70">
        <f t="shared" si="19"/>
        <v>98.310917787443969</v>
      </c>
      <c r="G49" s="67">
        <f t="shared" si="19"/>
        <v>103.97628540597501</v>
      </c>
      <c r="H49" s="68">
        <f t="shared" si="19"/>
        <v>104.74584747379558</v>
      </c>
      <c r="I49" s="69">
        <f t="shared" si="19"/>
        <v>110.38139914338161</v>
      </c>
      <c r="J49" s="70">
        <f t="shared" si="19"/>
        <v>98.155143796927419</v>
      </c>
      <c r="K49" s="67">
        <f t="shared" si="19"/>
        <v>106.00376312425493</v>
      </c>
      <c r="L49" s="68">
        <f t="shared" si="19"/>
        <v>126.97581701680731</v>
      </c>
      <c r="M49" s="69">
        <f t="shared" si="19"/>
        <v>105.1272631115534</v>
      </c>
      <c r="N49" s="70">
        <f t="shared" si="19"/>
        <v>103.48337919489022</v>
      </c>
      <c r="O49" s="67">
        <f t="shared" si="19"/>
        <v>94.211315099288115</v>
      </c>
      <c r="P49" s="68">
        <f t="shared" si="19"/>
        <v>97.376485485736254</v>
      </c>
      <c r="Q49" s="69">
        <f t="shared" si="19"/>
        <v>97.451817880874913</v>
      </c>
      <c r="R49" s="70">
        <f t="shared" si="19"/>
        <v>98.159640170853905</v>
      </c>
      <c r="S49" s="67">
        <f t="shared" si="19"/>
        <v>98.657367044463811</v>
      </c>
      <c r="T49" s="68">
        <f t="shared" si="19"/>
        <v>108.0953569146813</v>
      </c>
      <c r="U49" s="69">
        <f t="shared" si="19"/>
        <v>100.85665334094801</v>
      </c>
      <c r="V49" s="70">
        <f t="shared" si="19"/>
        <v>105.61487145183564</v>
      </c>
      <c r="W49" s="67">
        <f t="shared" si="19"/>
        <v>104.52878550888308</v>
      </c>
      <c r="X49" s="68">
        <f t="shared" si="19"/>
        <v>102.55418555481408</v>
      </c>
      <c r="Y49" s="67">
        <f t="shared" si="19"/>
        <v>99.951751927579096</v>
      </c>
      <c r="Z49" s="68">
        <f t="shared" si="19"/>
        <v>103.25469870536222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4ED8-921F-4E02-8A9D-D3E22A10591F}">
  <dimension ref="A1:AL52"/>
  <sheetViews>
    <sheetView zoomScaleNormal="100" zoomScaleSheetLayoutView="100" workbookViewId="0">
      <pane xSplit="4" ySplit="4" topLeftCell="E21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98" t="s">
        <v>71</v>
      </c>
      <c r="B1" s="99"/>
      <c r="C1" s="99"/>
      <c r="D1" s="99"/>
      <c r="E1" s="100" t="s">
        <v>0</v>
      </c>
      <c r="F1" s="101"/>
      <c r="G1" s="101"/>
      <c r="H1" s="101"/>
      <c r="J1" s="102" t="s">
        <v>1</v>
      </c>
      <c r="K1" s="99"/>
      <c r="L1" s="1" t="s">
        <v>2</v>
      </c>
      <c r="M1" s="1" t="s">
        <v>3</v>
      </c>
      <c r="N1" s="1" t="s">
        <v>4</v>
      </c>
      <c r="O1" s="102" t="s">
        <v>5</v>
      </c>
      <c r="P1" s="99"/>
      <c r="Q1" s="9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03" t="s">
        <v>7</v>
      </c>
      <c r="F2" s="104"/>
      <c r="G2" s="105" t="s">
        <v>8</v>
      </c>
      <c r="H2" s="105"/>
      <c r="I2" s="106" t="s">
        <v>9</v>
      </c>
      <c r="J2" s="107"/>
      <c r="K2" s="105" t="s">
        <v>10</v>
      </c>
      <c r="L2" s="105"/>
      <c r="M2" s="106" t="s">
        <v>11</v>
      </c>
      <c r="N2" s="107"/>
      <c r="O2" s="105" t="s">
        <v>12</v>
      </c>
      <c r="P2" s="105"/>
      <c r="Q2" s="106" t="s">
        <v>13</v>
      </c>
      <c r="R2" s="107"/>
      <c r="S2" s="105" t="s">
        <v>14</v>
      </c>
      <c r="T2" s="105"/>
      <c r="U2" s="106" t="s">
        <v>15</v>
      </c>
      <c r="V2" s="107"/>
      <c r="W2" s="105" t="s">
        <v>16</v>
      </c>
      <c r="X2" s="105"/>
      <c r="Y2" s="108" t="s">
        <v>17</v>
      </c>
      <c r="Z2" s="109"/>
    </row>
    <row r="3" spans="1:26" ht="18.75" x14ac:dyDescent="0.2">
      <c r="A3" s="7"/>
      <c r="C3" s="112"/>
      <c r="D3" s="113"/>
      <c r="E3" s="114" t="s">
        <v>53</v>
      </c>
      <c r="F3" s="115"/>
      <c r="G3" s="116" t="s">
        <v>54</v>
      </c>
      <c r="H3" s="116"/>
      <c r="I3" s="114" t="s">
        <v>55</v>
      </c>
      <c r="J3" s="115"/>
      <c r="K3" s="116" t="s">
        <v>56</v>
      </c>
      <c r="L3" s="116"/>
      <c r="M3" s="114" t="s">
        <v>57</v>
      </c>
      <c r="N3" s="115"/>
      <c r="O3" s="116">
        <v>26</v>
      </c>
      <c r="P3" s="116"/>
      <c r="Q3" s="114" t="s">
        <v>58</v>
      </c>
      <c r="R3" s="115"/>
      <c r="S3" s="116" t="s">
        <v>59</v>
      </c>
      <c r="T3" s="116"/>
      <c r="U3" s="114" t="s">
        <v>60</v>
      </c>
      <c r="V3" s="115"/>
      <c r="W3" s="116">
        <v>40</v>
      </c>
      <c r="X3" s="116"/>
      <c r="Y3" s="110"/>
      <c r="Z3" s="11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824.1</v>
      </c>
      <c r="F5" s="14">
        <v>39365</v>
      </c>
      <c r="G5" s="15">
        <v>30</v>
      </c>
      <c r="H5" s="16">
        <v>5440</v>
      </c>
      <c r="I5" s="13">
        <v>2045</v>
      </c>
      <c r="J5" s="14">
        <v>4224699</v>
      </c>
      <c r="K5" s="17">
        <v>1217.2</v>
      </c>
      <c r="L5" s="18">
        <v>2356507</v>
      </c>
      <c r="M5" s="13">
        <v>798.40000000000009</v>
      </c>
      <c r="N5" s="75">
        <v>218717.5</v>
      </c>
      <c r="O5" s="19">
        <v>707</v>
      </c>
      <c r="P5" s="18">
        <v>45214</v>
      </c>
      <c r="Q5" s="13">
        <v>11495.599999999999</v>
      </c>
      <c r="R5" s="14">
        <v>1804128.5</v>
      </c>
      <c r="S5" s="19">
        <v>10018</v>
      </c>
      <c r="T5" s="18">
        <v>2864361</v>
      </c>
      <c r="U5" s="13">
        <v>3318.4</v>
      </c>
      <c r="V5" s="14">
        <v>1277308.5</v>
      </c>
      <c r="W5" s="13">
        <v>253</v>
      </c>
      <c r="X5" s="18">
        <v>43537</v>
      </c>
      <c r="Y5" s="20">
        <f t="shared" ref="Y5:Z19" si="0">+W5+U5+S5+Q5+O5+M5+K5+I5+G5+E5</f>
        <v>30706.7</v>
      </c>
      <c r="Z5" s="21">
        <f t="shared" si="0"/>
        <v>12879277.5</v>
      </c>
    </row>
    <row r="6" spans="1:26" ht="18.95" customHeight="1" x14ac:dyDescent="0.15">
      <c r="A6" s="7"/>
      <c r="B6" s="22"/>
      <c r="C6" s="83"/>
      <c r="D6" s="81" t="s">
        <v>22</v>
      </c>
      <c r="E6" s="23">
        <v>733.3</v>
      </c>
      <c r="F6" s="24">
        <v>82217</v>
      </c>
      <c r="G6" s="25">
        <v>30</v>
      </c>
      <c r="H6" s="26">
        <v>5460</v>
      </c>
      <c r="I6" s="27">
        <v>1687</v>
      </c>
      <c r="J6" s="21">
        <v>4200549</v>
      </c>
      <c r="K6" s="25">
        <v>1389.6</v>
      </c>
      <c r="L6" s="26">
        <v>2687390</v>
      </c>
      <c r="M6" s="27">
        <v>633.1</v>
      </c>
      <c r="N6" s="76">
        <v>186120.75</v>
      </c>
      <c r="O6" s="25">
        <v>651</v>
      </c>
      <c r="P6" s="26">
        <v>45327</v>
      </c>
      <c r="Q6" s="27">
        <v>11673.7</v>
      </c>
      <c r="R6" s="21">
        <v>1812711</v>
      </c>
      <c r="S6" s="25">
        <v>10501</v>
      </c>
      <c r="T6" s="26">
        <v>3071241</v>
      </c>
      <c r="U6" s="27">
        <v>2150.3000000000002</v>
      </c>
      <c r="V6" s="21">
        <v>557222</v>
      </c>
      <c r="W6" s="27">
        <v>263.60000000000002</v>
      </c>
      <c r="X6" s="26">
        <v>57370</v>
      </c>
      <c r="Y6" s="20">
        <f t="shared" si="0"/>
        <v>29712.599999999995</v>
      </c>
      <c r="Z6" s="21">
        <f t="shared" si="0"/>
        <v>12705607.75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1250.9000000000001</v>
      </c>
      <c r="F7" s="36">
        <v>207007</v>
      </c>
      <c r="G7" s="29">
        <v>151</v>
      </c>
      <c r="H7" s="30">
        <v>74178</v>
      </c>
      <c r="I7" s="31">
        <v>4182</v>
      </c>
      <c r="J7" s="32">
        <v>4495058</v>
      </c>
      <c r="K7" s="77">
        <v>6374.2999999999993</v>
      </c>
      <c r="L7" s="30">
        <v>2993413</v>
      </c>
      <c r="M7" s="23">
        <v>1118.0999999999999</v>
      </c>
      <c r="N7" s="24">
        <v>272976.25</v>
      </c>
      <c r="O7" s="33">
        <v>3087</v>
      </c>
      <c r="P7" s="34">
        <v>586539</v>
      </c>
      <c r="Q7" s="23">
        <v>34210.5</v>
      </c>
      <c r="R7" s="24">
        <v>5245759.5</v>
      </c>
      <c r="S7" s="33">
        <v>24965</v>
      </c>
      <c r="T7" s="34">
        <v>1730046</v>
      </c>
      <c r="U7" s="23">
        <v>3398.2</v>
      </c>
      <c r="V7" s="24">
        <v>1586473.5</v>
      </c>
      <c r="W7" s="23">
        <v>1455.6999999999998</v>
      </c>
      <c r="X7" s="34">
        <v>365234.5</v>
      </c>
      <c r="Y7" s="31">
        <f t="shared" si="0"/>
        <v>80192.7</v>
      </c>
      <c r="Z7" s="24">
        <f t="shared" si="0"/>
        <v>17556684.75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108.901</v>
      </c>
      <c r="H8" s="16">
        <v>69000</v>
      </c>
      <c r="I8" s="13">
        <v>108</v>
      </c>
      <c r="J8" s="14">
        <v>19364</v>
      </c>
      <c r="K8" s="17">
        <v>0</v>
      </c>
      <c r="L8" s="18">
        <v>0</v>
      </c>
      <c r="M8" s="13">
        <v>3713</v>
      </c>
      <c r="N8" s="75">
        <v>781314</v>
      </c>
      <c r="O8" s="19">
        <v>0</v>
      </c>
      <c r="P8" s="18">
        <v>0</v>
      </c>
      <c r="Q8" s="13">
        <v>6132</v>
      </c>
      <c r="R8" s="14">
        <v>1239330</v>
      </c>
      <c r="S8" s="19">
        <v>23182</v>
      </c>
      <c r="T8" s="18">
        <v>2651880</v>
      </c>
      <c r="U8" s="13">
        <v>1223</v>
      </c>
      <c r="V8" s="14">
        <v>106470</v>
      </c>
      <c r="W8" s="13">
        <v>18</v>
      </c>
      <c r="X8" s="18">
        <v>900</v>
      </c>
      <c r="Y8" s="13">
        <f t="shared" si="0"/>
        <v>34632.900999999998</v>
      </c>
      <c r="Z8" s="14">
        <f t="shared" si="0"/>
        <v>4891405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28260</v>
      </c>
      <c r="G9" s="25">
        <v>119.041</v>
      </c>
      <c r="H9" s="26">
        <v>73400</v>
      </c>
      <c r="I9" s="27">
        <v>67</v>
      </c>
      <c r="J9" s="21">
        <v>13955</v>
      </c>
      <c r="K9" s="25">
        <v>0</v>
      </c>
      <c r="L9" s="26">
        <v>129</v>
      </c>
      <c r="M9" s="27">
        <v>4612</v>
      </c>
      <c r="N9" s="76">
        <v>961002</v>
      </c>
      <c r="O9" s="25">
        <v>0</v>
      </c>
      <c r="P9" s="26">
        <v>0</v>
      </c>
      <c r="Q9" s="27">
        <v>6684</v>
      </c>
      <c r="R9" s="21">
        <v>1206566</v>
      </c>
      <c r="S9" s="25">
        <v>23193</v>
      </c>
      <c r="T9" s="26">
        <v>2631100</v>
      </c>
      <c r="U9" s="27">
        <v>921</v>
      </c>
      <c r="V9" s="21">
        <v>80200</v>
      </c>
      <c r="W9" s="27">
        <v>18</v>
      </c>
      <c r="X9" s="26">
        <v>900</v>
      </c>
      <c r="Y9" s="20">
        <f t="shared" si="0"/>
        <v>35783.040999999997</v>
      </c>
      <c r="Z9" s="21">
        <f t="shared" si="0"/>
        <v>4995512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142</v>
      </c>
      <c r="F10" s="36">
        <v>22702</v>
      </c>
      <c r="G10" s="29">
        <v>182.11200000000005</v>
      </c>
      <c r="H10" s="30">
        <v>102800</v>
      </c>
      <c r="I10" s="37">
        <v>222</v>
      </c>
      <c r="J10" s="38">
        <v>48962</v>
      </c>
      <c r="K10" s="77">
        <v>376</v>
      </c>
      <c r="L10" s="30">
        <v>9866</v>
      </c>
      <c r="M10" s="35">
        <v>8742</v>
      </c>
      <c r="N10" s="36">
        <v>1509045</v>
      </c>
      <c r="O10" s="29">
        <v>0</v>
      </c>
      <c r="P10" s="30">
        <v>0</v>
      </c>
      <c r="Q10" s="35">
        <v>12607</v>
      </c>
      <c r="R10" s="36">
        <v>1698908</v>
      </c>
      <c r="S10" s="29">
        <v>3518</v>
      </c>
      <c r="T10" s="30">
        <v>576662</v>
      </c>
      <c r="U10" s="35">
        <v>1682</v>
      </c>
      <c r="V10" s="36">
        <v>117490</v>
      </c>
      <c r="W10" s="35">
        <v>15</v>
      </c>
      <c r="X10" s="30">
        <v>100</v>
      </c>
      <c r="Y10" s="37">
        <f t="shared" si="0"/>
        <v>27486.112000000001</v>
      </c>
      <c r="Z10" s="36">
        <f t="shared" si="0"/>
        <v>4086535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54</v>
      </c>
      <c r="J11" s="14">
        <v>6103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2453</v>
      </c>
      <c r="R11" s="14">
        <v>606832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2603</v>
      </c>
      <c r="Z11" s="14">
        <f t="shared" si="0"/>
        <v>703735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104</v>
      </c>
      <c r="J12" s="21">
        <v>8122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2342</v>
      </c>
      <c r="R12" s="21">
        <v>591582</v>
      </c>
      <c r="S12" s="25">
        <v>0</v>
      </c>
      <c r="T12" s="26">
        <v>0</v>
      </c>
      <c r="U12" s="27">
        <v>14</v>
      </c>
      <c r="V12" s="21">
        <v>3170</v>
      </c>
      <c r="W12" s="27">
        <v>0</v>
      </c>
      <c r="X12" s="26">
        <v>0</v>
      </c>
      <c r="Y12" s="20">
        <f t="shared" ref="Y12:Y19" si="1">+W12+U12+S12+Q12+O12+M12+K12+I12+G12+E12</f>
        <v>2550</v>
      </c>
      <c r="Z12" s="21">
        <f t="shared" si="0"/>
        <v>692874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203</v>
      </c>
      <c r="J13" s="38">
        <v>35717.4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8009</v>
      </c>
      <c r="R13" s="36">
        <v>2086818.8</v>
      </c>
      <c r="S13" s="29">
        <v>2</v>
      </c>
      <c r="T13" s="30">
        <v>2250</v>
      </c>
      <c r="U13" s="35">
        <v>459</v>
      </c>
      <c r="V13" s="36">
        <v>79629</v>
      </c>
      <c r="W13" s="35">
        <v>10</v>
      </c>
      <c r="X13" s="30">
        <v>30395</v>
      </c>
      <c r="Y13" s="37">
        <f t="shared" si="1"/>
        <v>8897.1</v>
      </c>
      <c r="Z13" s="36">
        <f t="shared" si="0"/>
        <v>2448810.1999999997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</v>
      </c>
      <c r="N14" s="75">
        <v>28009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</v>
      </c>
      <c r="Z14" s="14">
        <f t="shared" si="0"/>
        <v>28009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1183</v>
      </c>
      <c r="N15" s="76">
        <v>202608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1183</v>
      </c>
      <c r="Z15" s="24">
        <f t="shared" si="0"/>
        <v>202608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4920</v>
      </c>
      <c r="N16" s="36">
        <v>945865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4920</v>
      </c>
      <c r="Z16" s="36">
        <f t="shared" si="0"/>
        <v>945865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50</v>
      </c>
      <c r="F17" s="14">
        <v>5502</v>
      </c>
      <c r="G17" s="19">
        <v>967</v>
      </c>
      <c r="H17" s="18">
        <v>295125</v>
      </c>
      <c r="I17" s="13">
        <v>68</v>
      </c>
      <c r="J17" s="14">
        <v>128917</v>
      </c>
      <c r="K17" s="19">
        <v>61</v>
      </c>
      <c r="L17" s="18">
        <v>43515</v>
      </c>
      <c r="M17" s="13">
        <v>797.12799999999993</v>
      </c>
      <c r="N17" s="75">
        <v>245082</v>
      </c>
      <c r="O17" s="19">
        <v>2750</v>
      </c>
      <c r="P17" s="18">
        <v>1084710</v>
      </c>
      <c r="Q17" s="13">
        <v>3624</v>
      </c>
      <c r="R17" s="14">
        <v>984170</v>
      </c>
      <c r="S17" s="19">
        <v>247</v>
      </c>
      <c r="T17" s="18">
        <v>57645</v>
      </c>
      <c r="U17" s="13">
        <v>7</v>
      </c>
      <c r="V17" s="14">
        <v>1540</v>
      </c>
      <c r="W17" s="13">
        <v>4993.1629999999996</v>
      </c>
      <c r="X17" s="18">
        <v>1041345</v>
      </c>
      <c r="Y17" s="41">
        <f t="shared" si="1"/>
        <v>13564.291000000001</v>
      </c>
      <c r="Z17" s="42">
        <f t="shared" si="0"/>
        <v>3887551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12484</v>
      </c>
      <c r="G18" s="25">
        <v>973</v>
      </c>
      <c r="H18" s="26">
        <v>290398</v>
      </c>
      <c r="I18" s="27">
        <v>160</v>
      </c>
      <c r="J18" s="21">
        <v>124705</v>
      </c>
      <c r="K18" s="25">
        <v>65</v>
      </c>
      <c r="L18" s="26">
        <v>48680</v>
      </c>
      <c r="M18" s="27">
        <v>812.11199999999997</v>
      </c>
      <c r="N18" s="21">
        <v>361551</v>
      </c>
      <c r="O18" s="25">
        <v>2957</v>
      </c>
      <c r="P18" s="26">
        <v>1168798</v>
      </c>
      <c r="Q18" s="27">
        <v>3702</v>
      </c>
      <c r="R18" s="21">
        <v>980723</v>
      </c>
      <c r="S18" s="25">
        <v>243</v>
      </c>
      <c r="T18" s="26">
        <v>56433</v>
      </c>
      <c r="U18" s="27">
        <v>20</v>
      </c>
      <c r="V18" s="21">
        <v>6160</v>
      </c>
      <c r="W18" s="27">
        <v>5316.2129999999997</v>
      </c>
      <c r="X18" s="26">
        <v>1100664</v>
      </c>
      <c r="Y18" s="23">
        <f t="shared" si="1"/>
        <v>14295.324999999999</v>
      </c>
      <c r="Z18" s="24">
        <f t="shared" si="0"/>
        <v>4150596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556</v>
      </c>
      <c r="F19" s="24">
        <v>130309</v>
      </c>
      <c r="G19" s="33">
        <v>1051</v>
      </c>
      <c r="H19" s="34">
        <v>319890</v>
      </c>
      <c r="I19" s="23">
        <v>296</v>
      </c>
      <c r="J19" s="24">
        <v>190900</v>
      </c>
      <c r="K19" s="78">
        <v>212</v>
      </c>
      <c r="L19" s="34">
        <v>160640</v>
      </c>
      <c r="M19" s="23">
        <v>1946.1079999999999</v>
      </c>
      <c r="N19" s="24">
        <v>659289</v>
      </c>
      <c r="O19" s="33">
        <v>2251</v>
      </c>
      <c r="P19" s="34">
        <v>870476</v>
      </c>
      <c r="Q19" s="23">
        <v>7100</v>
      </c>
      <c r="R19" s="24">
        <v>2051129</v>
      </c>
      <c r="S19" s="33">
        <v>190</v>
      </c>
      <c r="T19" s="34">
        <v>43551</v>
      </c>
      <c r="U19" s="23">
        <v>64</v>
      </c>
      <c r="V19" s="24">
        <v>14080</v>
      </c>
      <c r="W19" s="23">
        <v>5743.0910000000003</v>
      </c>
      <c r="X19" s="34">
        <v>1536589</v>
      </c>
      <c r="Y19" s="35">
        <f t="shared" si="1"/>
        <v>19409.199000000001</v>
      </c>
      <c r="Z19" s="36">
        <f t="shared" si="0"/>
        <v>5976853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1022.1</v>
      </c>
      <c r="F20" s="14">
        <f t="shared" ref="F20:X22" si="2">F5+F8+F11+F14+F17</f>
        <v>68014</v>
      </c>
      <c r="G20" s="19">
        <f>G5+G8+G11+G14+G17</f>
        <v>1180.9010000000001</v>
      </c>
      <c r="H20" s="18">
        <f t="shared" si="2"/>
        <v>444565</v>
      </c>
      <c r="I20" s="13">
        <f t="shared" si="2"/>
        <v>2275</v>
      </c>
      <c r="J20" s="14">
        <f t="shared" si="2"/>
        <v>4379083</v>
      </c>
      <c r="K20" s="19">
        <f t="shared" si="2"/>
        <v>1278.2</v>
      </c>
      <c r="L20" s="18">
        <f t="shared" si="2"/>
        <v>2400022</v>
      </c>
      <c r="M20" s="13">
        <f t="shared" si="2"/>
        <v>5337.5279999999993</v>
      </c>
      <c r="N20" s="14">
        <f t="shared" si="2"/>
        <v>1288122.5</v>
      </c>
      <c r="O20" s="19">
        <f t="shared" si="2"/>
        <v>3457</v>
      </c>
      <c r="P20" s="18">
        <f t="shared" si="2"/>
        <v>1129924</v>
      </c>
      <c r="Q20" s="13">
        <f t="shared" si="2"/>
        <v>23704.6</v>
      </c>
      <c r="R20" s="14">
        <f t="shared" si="2"/>
        <v>4634460.5</v>
      </c>
      <c r="S20" s="19">
        <f t="shared" si="2"/>
        <v>33447</v>
      </c>
      <c r="T20" s="18">
        <f t="shared" si="2"/>
        <v>5573886</v>
      </c>
      <c r="U20" s="13">
        <f t="shared" si="2"/>
        <v>4554.3999999999996</v>
      </c>
      <c r="V20" s="14">
        <f t="shared" si="2"/>
        <v>1386118.5</v>
      </c>
      <c r="W20" s="13">
        <f t="shared" si="2"/>
        <v>5264.1629999999996</v>
      </c>
      <c r="X20" s="18">
        <f t="shared" si="2"/>
        <v>1085782</v>
      </c>
      <c r="Y20" s="31">
        <f t="shared" ref="Y20:Z22" si="3">+Y17+Y14+Y11+Y8+Y5</f>
        <v>81520.891999999993</v>
      </c>
      <c r="Z20" s="32">
        <f t="shared" si="3"/>
        <v>22389977.5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949.3</v>
      </c>
      <c r="F21" s="21">
        <f t="shared" si="4"/>
        <v>122961</v>
      </c>
      <c r="G21" s="25">
        <f t="shared" si="4"/>
        <v>1197.0409999999999</v>
      </c>
      <c r="H21" s="26">
        <f t="shared" si="4"/>
        <v>444258</v>
      </c>
      <c r="I21" s="27">
        <f t="shared" si="4"/>
        <v>2018</v>
      </c>
      <c r="J21" s="21">
        <f t="shared" si="4"/>
        <v>4347331</v>
      </c>
      <c r="K21" s="25">
        <f t="shared" si="4"/>
        <v>1454.6</v>
      </c>
      <c r="L21" s="26">
        <f t="shared" si="4"/>
        <v>2736199</v>
      </c>
      <c r="M21" s="27">
        <f t="shared" si="4"/>
        <v>7255.2120000000004</v>
      </c>
      <c r="N21" s="21">
        <f t="shared" si="4"/>
        <v>1726281.75</v>
      </c>
      <c r="O21" s="25">
        <f t="shared" si="4"/>
        <v>3608</v>
      </c>
      <c r="P21" s="26">
        <f t="shared" si="4"/>
        <v>1214125</v>
      </c>
      <c r="Q21" s="27">
        <f t="shared" si="4"/>
        <v>24401.7</v>
      </c>
      <c r="R21" s="21">
        <f t="shared" si="4"/>
        <v>4591582</v>
      </c>
      <c r="S21" s="25">
        <f t="shared" si="4"/>
        <v>33937</v>
      </c>
      <c r="T21" s="26">
        <f t="shared" si="4"/>
        <v>5758774</v>
      </c>
      <c r="U21" s="27">
        <f t="shared" si="2"/>
        <v>3105.3</v>
      </c>
      <c r="V21" s="21">
        <f t="shared" si="2"/>
        <v>646752</v>
      </c>
      <c r="W21" s="27">
        <f t="shared" si="2"/>
        <v>5597.8130000000001</v>
      </c>
      <c r="X21" s="26">
        <f t="shared" si="2"/>
        <v>1158934</v>
      </c>
      <c r="Y21" s="23">
        <f t="shared" si="3"/>
        <v>83523.965999999986</v>
      </c>
      <c r="Z21" s="24">
        <f t="shared" si="3"/>
        <v>22747197.75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1948.9</v>
      </c>
      <c r="F22" s="24">
        <f t="shared" si="2"/>
        <v>360018</v>
      </c>
      <c r="G22" s="33">
        <f t="shared" si="2"/>
        <v>1579.1120000000001</v>
      </c>
      <c r="H22" s="34">
        <f t="shared" si="2"/>
        <v>691868</v>
      </c>
      <c r="I22" s="23">
        <f t="shared" si="2"/>
        <v>4903</v>
      </c>
      <c r="J22" s="24">
        <f t="shared" si="2"/>
        <v>4770637.4000000004</v>
      </c>
      <c r="K22" s="33">
        <f t="shared" si="2"/>
        <v>6962.2999999999993</v>
      </c>
      <c r="L22" s="34">
        <f t="shared" si="2"/>
        <v>3163919</v>
      </c>
      <c r="M22" s="23">
        <f t="shared" si="2"/>
        <v>16745.308000000001</v>
      </c>
      <c r="N22" s="24">
        <f t="shared" si="2"/>
        <v>3406175.25</v>
      </c>
      <c r="O22" s="33">
        <f t="shared" si="2"/>
        <v>5338</v>
      </c>
      <c r="P22" s="34">
        <f t="shared" si="2"/>
        <v>1457015</v>
      </c>
      <c r="Q22" s="23">
        <f t="shared" si="2"/>
        <v>61926.5</v>
      </c>
      <c r="R22" s="24">
        <f t="shared" si="2"/>
        <v>11082615.300000001</v>
      </c>
      <c r="S22" s="33">
        <f t="shared" si="2"/>
        <v>28675</v>
      </c>
      <c r="T22" s="34">
        <f t="shared" si="2"/>
        <v>2352509</v>
      </c>
      <c r="U22" s="23">
        <f t="shared" si="2"/>
        <v>5603.2</v>
      </c>
      <c r="V22" s="24">
        <f t="shared" si="2"/>
        <v>1797672.5</v>
      </c>
      <c r="W22" s="23">
        <f t="shared" si="2"/>
        <v>7223.7910000000002</v>
      </c>
      <c r="X22" s="34">
        <f t="shared" si="2"/>
        <v>1932318.5</v>
      </c>
      <c r="Y22" s="23">
        <f t="shared" si="3"/>
        <v>140905.111</v>
      </c>
      <c r="Z22" s="24">
        <f t="shared" si="3"/>
        <v>31014747.949999999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17">
        <f>(E20+E21)/(E22+E41)*100</f>
        <v>51.53986928104576</v>
      </c>
      <c r="F23" s="118"/>
      <c r="G23" s="117">
        <f>(G20+G21)/(G22+G41)*100</f>
        <v>74.910816780936273</v>
      </c>
      <c r="H23" s="118"/>
      <c r="I23" s="117">
        <f>(I20+I21)/(I22+I41)*100</f>
        <v>44.957587181903861</v>
      </c>
      <c r="J23" s="118"/>
      <c r="K23" s="117">
        <f>(K20+K21)/(K22+K41)*100</f>
        <v>19.380185802425363</v>
      </c>
      <c r="L23" s="118"/>
      <c r="M23" s="117">
        <f>(M20+M21)/(M22+M41)*100</f>
        <v>35.564373324898398</v>
      </c>
      <c r="N23" s="118"/>
      <c r="O23" s="117">
        <f>(O20+O21)/(O22+O41)*100</f>
        <v>65.253532834580213</v>
      </c>
      <c r="P23" s="118"/>
      <c r="Q23" s="117">
        <f>(Q20+Q21)/(Q22+Q41)*100</f>
        <v>38.624055701280049</v>
      </c>
      <c r="R23" s="118"/>
      <c r="S23" s="117">
        <f>(S20+S21)/(S22+S41)*100</f>
        <v>116.50069156293223</v>
      </c>
      <c r="T23" s="118"/>
      <c r="U23" s="117">
        <f>(U20+U21)/(U22+U41)*100</f>
        <v>78.502249597737091</v>
      </c>
      <c r="V23" s="118"/>
      <c r="W23" s="117">
        <f>(W20+W21)/(W22+W41)*100</f>
        <v>73.484916548228171</v>
      </c>
      <c r="X23" s="118"/>
      <c r="Y23" s="117">
        <f>(Y20+Y21)/(Y22+Y41)*100</f>
        <v>58.152616641328883</v>
      </c>
      <c r="Z23" s="11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19">
        <f>F22/E22*1000</f>
        <v>184728.82138642311</v>
      </c>
      <c r="F24" s="120"/>
      <c r="G24" s="121">
        <f>H22/G22*1000</f>
        <v>438137.38354214263</v>
      </c>
      <c r="H24" s="122"/>
      <c r="I24" s="123">
        <f>J22/I22*1000</f>
        <v>973003.75280440552</v>
      </c>
      <c r="J24" s="124"/>
      <c r="K24" s="121">
        <f>L22/K22*1000</f>
        <v>454435.89043850452</v>
      </c>
      <c r="L24" s="122"/>
      <c r="M24" s="123">
        <f>N22/M22*1000</f>
        <v>203410.72555966125</v>
      </c>
      <c r="N24" s="124"/>
      <c r="O24" s="121">
        <f>P22/O22*1000</f>
        <v>272951.47995503934</v>
      </c>
      <c r="P24" s="122"/>
      <c r="Q24" s="123">
        <f>R22/Q22*1000</f>
        <v>178964.01863499472</v>
      </c>
      <c r="R24" s="124"/>
      <c r="S24" s="121">
        <f>T22/S22*1000</f>
        <v>82040.418482999128</v>
      </c>
      <c r="T24" s="122"/>
      <c r="U24" s="123">
        <f>V22/U22*1000</f>
        <v>320829.61521987437</v>
      </c>
      <c r="V24" s="124"/>
      <c r="W24" s="121">
        <f>X22/W22*1000</f>
        <v>267493.68856324884</v>
      </c>
      <c r="X24" s="122"/>
      <c r="Y24" s="123">
        <f>Z22/Y22*1000</f>
        <v>220110.87979626231</v>
      </c>
      <c r="Z24" s="12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1.3831293884009646</v>
      </c>
      <c r="F25" s="49"/>
      <c r="G25" s="50">
        <f>G22/Y22*100</f>
        <v>1.1206917824293827</v>
      </c>
      <c r="H25" s="51"/>
      <c r="I25" s="48">
        <f>I22/Y22*100</f>
        <v>3.479646668033213</v>
      </c>
      <c r="J25" s="49"/>
      <c r="K25" s="50">
        <f>K22/Y22*100</f>
        <v>4.9411266565057375</v>
      </c>
      <c r="L25" s="51"/>
      <c r="M25" s="48">
        <f>M22/Y22*100</f>
        <v>11.884102628470304</v>
      </c>
      <c r="N25" s="49"/>
      <c r="O25" s="50">
        <f>O22/Y22*100</f>
        <v>3.7883650650543119</v>
      </c>
      <c r="P25" s="51"/>
      <c r="Q25" s="48">
        <f>Q22/Y22*100</f>
        <v>43.949080030177186</v>
      </c>
      <c r="R25" s="49"/>
      <c r="S25" s="50">
        <f>S22/Y22*100</f>
        <v>20.350574792137952</v>
      </c>
      <c r="T25" s="51"/>
      <c r="U25" s="48">
        <f>U22/Y22*100</f>
        <v>3.976576832617519</v>
      </c>
      <c r="V25" s="49"/>
      <c r="W25" s="50">
        <f>W22/Y22*100</f>
        <v>5.1267061561734266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25" t="s">
        <v>42</v>
      </c>
      <c r="C27" s="4" t="s">
        <v>43</v>
      </c>
      <c r="D27" s="54" t="s">
        <v>21</v>
      </c>
      <c r="E27" s="143">
        <v>1151</v>
      </c>
      <c r="F27" s="140">
        <v>108643</v>
      </c>
      <c r="G27" s="141">
        <v>829</v>
      </c>
      <c r="H27" s="142">
        <v>303429</v>
      </c>
      <c r="I27" s="143">
        <v>3510</v>
      </c>
      <c r="J27" s="140">
        <v>8384482</v>
      </c>
      <c r="K27" s="141">
        <v>880</v>
      </c>
      <c r="L27" s="142">
        <v>1592256</v>
      </c>
      <c r="M27" s="143">
        <v>8695</v>
      </c>
      <c r="N27" s="140">
        <v>1780327</v>
      </c>
      <c r="O27" s="144">
        <v>4204</v>
      </c>
      <c r="P27" s="142">
        <v>1358631</v>
      </c>
      <c r="Q27" s="143">
        <v>25902</v>
      </c>
      <c r="R27" s="140">
        <v>4721817</v>
      </c>
      <c r="S27" s="144">
        <v>34634</v>
      </c>
      <c r="T27" s="142">
        <v>7028033</v>
      </c>
      <c r="U27" s="143">
        <v>3812</v>
      </c>
      <c r="V27" s="140">
        <v>1281521</v>
      </c>
      <c r="W27" s="143">
        <v>6696</v>
      </c>
      <c r="X27" s="142">
        <v>1320612</v>
      </c>
      <c r="Y27" s="143">
        <v>90313</v>
      </c>
      <c r="Z27" s="140">
        <v>27879751</v>
      </c>
    </row>
    <row r="28" spans="1:28" ht="18.95" customHeight="1" x14ac:dyDescent="0.15">
      <c r="A28" s="22"/>
      <c r="B28" s="126"/>
      <c r="C28" s="7"/>
      <c r="D28" s="55" t="s">
        <v>22</v>
      </c>
      <c r="E28" s="147">
        <v>1586</v>
      </c>
      <c r="F28" s="148">
        <v>221526</v>
      </c>
      <c r="G28" s="149">
        <v>695</v>
      </c>
      <c r="H28" s="150">
        <v>244354</v>
      </c>
      <c r="I28" s="147">
        <v>3648</v>
      </c>
      <c r="J28" s="148">
        <v>9146681</v>
      </c>
      <c r="K28" s="151">
        <v>1222</v>
      </c>
      <c r="L28" s="150">
        <v>2255982</v>
      </c>
      <c r="M28" s="147">
        <v>9477</v>
      </c>
      <c r="N28" s="148">
        <v>1826905</v>
      </c>
      <c r="O28" s="151">
        <v>4251</v>
      </c>
      <c r="P28" s="150">
        <v>1387111</v>
      </c>
      <c r="Q28" s="147">
        <v>24607</v>
      </c>
      <c r="R28" s="148">
        <v>4541655</v>
      </c>
      <c r="S28" s="151">
        <v>35683</v>
      </c>
      <c r="T28" s="150">
        <v>7078869</v>
      </c>
      <c r="U28" s="147">
        <v>2632</v>
      </c>
      <c r="V28" s="148">
        <v>565808</v>
      </c>
      <c r="W28" s="147">
        <v>7495</v>
      </c>
      <c r="X28" s="150">
        <v>1428857</v>
      </c>
      <c r="Y28" s="154">
        <v>91296</v>
      </c>
      <c r="Z28" s="155">
        <v>28697748</v>
      </c>
    </row>
    <row r="29" spans="1:28" ht="18.95" customHeight="1" thickBot="1" x14ac:dyDescent="0.2">
      <c r="A29" s="22"/>
      <c r="B29" s="126"/>
      <c r="C29" s="7"/>
      <c r="D29" s="55" t="s">
        <v>24</v>
      </c>
      <c r="E29" s="154">
        <v>2826</v>
      </c>
      <c r="F29" s="155">
        <v>593822</v>
      </c>
      <c r="G29" s="158">
        <v>1130</v>
      </c>
      <c r="H29" s="157">
        <v>500393</v>
      </c>
      <c r="I29" s="154">
        <v>2191</v>
      </c>
      <c r="J29" s="155">
        <v>1371810</v>
      </c>
      <c r="K29" s="158">
        <v>2456</v>
      </c>
      <c r="L29" s="157">
        <v>2537115</v>
      </c>
      <c r="M29" s="154">
        <v>16048</v>
      </c>
      <c r="N29" s="155">
        <v>2725596</v>
      </c>
      <c r="O29" s="158">
        <v>4467</v>
      </c>
      <c r="P29" s="157">
        <v>1193776</v>
      </c>
      <c r="Q29" s="154">
        <v>59345</v>
      </c>
      <c r="R29" s="155">
        <v>10175893</v>
      </c>
      <c r="S29" s="158">
        <v>31056</v>
      </c>
      <c r="T29" s="157">
        <v>2663655</v>
      </c>
      <c r="U29" s="154">
        <v>4158</v>
      </c>
      <c r="V29" s="155">
        <v>1263742</v>
      </c>
      <c r="W29" s="154">
        <v>8046</v>
      </c>
      <c r="X29" s="157">
        <v>1843762</v>
      </c>
      <c r="Y29" s="154">
        <v>131723</v>
      </c>
      <c r="Z29" s="155">
        <v>24869564</v>
      </c>
    </row>
    <row r="30" spans="1:28" ht="18.95" customHeight="1" thickBot="1" x14ac:dyDescent="0.2">
      <c r="A30" s="22" t="s">
        <v>29</v>
      </c>
      <c r="B30" s="126"/>
      <c r="C30" s="7"/>
      <c r="D30" s="56" t="s">
        <v>44</v>
      </c>
      <c r="E30" s="159">
        <v>58.4</v>
      </c>
      <c r="F30" s="160"/>
      <c r="G30" s="159">
        <v>80.3</v>
      </c>
      <c r="H30" s="160"/>
      <c r="I30" s="159">
        <v>157.5</v>
      </c>
      <c r="J30" s="160"/>
      <c r="K30" s="159">
        <v>69.5</v>
      </c>
      <c r="L30" s="160"/>
      <c r="M30" s="159">
        <v>46.4</v>
      </c>
      <c r="N30" s="160"/>
      <c r="O30" s="159">
        <v>110.8</v>
      </c>
      <c r="P30" s="160"/>
      <c r="Q30" s="159">
        <v>52.3</v>
      </c>
      <c r="R30" s="160"/>
      <c r="S30" s="159">
        <v>150.4</v>
      </c>
      <c r="T30" s="160"/>
      <c r="U30" s="159">
        <v>60.7</v>
      </c>
      <c r="V30" s="160"/>
      <c r="W30" s="159">
        <v>83.8</v>
      </c>
      <c r="X30" s="160"/>
      <c r="Y30" s="159">
        <v>81.5</v>
      </c>
      <c r="Z30" s="160"/>
    </row>
    <row r="31" spans="1:28" ht="18.95" customHeight="1" x14ac:dyDescent="0.15">
      <c r="A31" s="22"/>
      <c r="B31" s="126"/>
      <c r="C31" s="4" t="s">
        <v>45</v>
      </c>
      <c r="D31" s="85" t="s">
        <v>21</v>
      </c>
      <c r="E31" s="90">
        <f>E20-E27</f>
        <v>-128.89999999999998</v>
      </c>
      <c r="F31" s="91">
        <f t="shared" ref="F31:Z33" si="5">F20-F27</f>
        <v>-40629</v>
      </c>
      <c r="G31" s="92">
        <f t="shared" si="5"/>
        <v>351.90100000000007</v>
      </c>
      <c r="H31" s="93">
        <f t="shared" si="5"/>
        <v>141136</v>
      </c>
      <c r="I31" s="90">
        <f t="shared" si="5"/>
        <v>-1235</v>
      </c>
      <c r="J31" s="91">
        <f t="shared" si="5"/>
        <v>-4005399</v>
      </c>
      <c r="K31" s="92">
        <f t="shared" si="5"/>
        <v>398.20000000000005</v>
      </c>
      <c r="L31" s="93">
        <f t="shared" si="5"/>
        <v>807766</v>
      </c>
      <c r="M31" s="90">
        <f t="shared" si="5"/>
        <v>-3357.4720000000007</v>
      </c>
      <c r="N31" s="91">
        <f t="shared" si="5"/>
        <v>-492204.5</v>
      </c>
      <c r="O31" s="92">
        <f t="shared" si="5"/>
        <v>-747</v>
      </c>
      <c r="P31" s="93">
        <f t="shared" si="5"/>
        <v>-228707</v>
      </c>
      <c r="Q31" s="90">
        <f t="shared" si="5"/>
        <v>-2197.4000000000015</v>
      </c>
      <c r="R31" s="91">
        <f t="shared" si="5"/>
        <v>-87356.5</v>
      </c>
      <c r="S31" s="92">
        <f t="shared" si="5"/>
        <v>-1187</v>
      </c>
      <c r="T31" s="93">
        <f t="shared" si="5"/>
        <v>-1454147</v>
      </c>
      <c r="U31" s="90">
        <f t="shared" si="5"/>
        <v>742.39999999999964</v>
      </c>
      <c r="V31" s="91">
        <f t="shared" si="5"/>
        <v>104597.5</v>
      </c>
      <c r="W31" s="92">
        <f t="shared" si="5"/>
        <v>-1431.8370000000004</v>
      </c>
      <c r="X31" s="93">
        <f t="shared" si="5"/>
        <v>-234830</v>
      </c>
      <c r="Y31" s="90">
        <f t="shared" si="5"/>
        <v>-8792.1080000000075</v>
      </c>
      <c r="Z31" s="91">
        <f t="shared" si="5"/>
        <v>-5489773.5</v>
      </c>
    </row>
    <row r="32" spans="1:28" ht="18.95" customHeight="1" x14ac:dyDescent="0.15">
      <c r="A32" s="22" t="s">
        <v>46</v>
      </c>
      <c r="B32" s="126"/>
      <c r="C32" s="7"/>
      <c r="D32" s="81" t="s">
        <v>22</v>
      </c>
      <c r="E32" s="94">
        <f t="shared" ref="E32:T33" si="6">E21-E28</f>
        <v>-636.70000000000005</v>
      </c>
      <c r="F32" s="95">
        <f t="shared" si="6"/>
        <v>-98565</v>
      </c>
      <c r="G32" s="96">
        <f t="shared" si="6"/>
        <v>502.04099999999994</v>
      </c>
      <c r="H32" s="97">
        <f t="shared" si="6"/>
        <v>199904</v>
      </c>
      <c r="I32" s="94">
        <f t="shared" si="6"/>
        <v>-1630</v>
      </c>
      <c r="J32" s="95">
        <f t="shared" si="6"/>
        <v>-4799350</v>
      </c>
      <c r="K32" s="96">
        <f t="shared" si="6"/>
        <v>232.59999999999991</v>
      </c>
      <c r="L32" s="97">
        <f t="shared" si="6"/>
        <v>480217</v>
      </c>
      <c r="M32" s="94">
        <f t="shared" si="6"/>
        <v>-2221.7879999999996</v>
      </c>
      <c r="N32" s="95">
        <f t="shared" si="6"/>
        <v>-100623.25</v>
      </c>
      <c r="O32" s="96">
        <f t="shared" si="6"/>
        <v>-643</v>
      </c>
      <c r="P32" s="97">
        <f t="shared" si="6"/>
        <v>-172986</v>
      </c>
      <c r="Q32" s="94">
        <f t="shared" si="6"/>
        <v>-205.29999999999927</v>
      </c>
      <c r="R32" s="95">
        <f t="shared" si="6"/>
        <v>49927</v>
      </c>
      <c r="S32" s="96">
        <f t="shared" si="6"/>
        <v>-1746</v>
      </c>
      <c r="T32" s="97">
        <f t="shared" si="6"/>
        <v>-1320095</v>
      </c>
      <c r="U32" s="94">
        <f t="shared" si="5"/>
        <v>473.30000000000018</v>
      </c>
      <c r="V32" s="95">
        <f t="shared" si="5"/>
        <v>80944</v>
      </c>
      <c r="W32" s="96">
        <f t="shared" si="5"/>
        <v>-1897.1869999999999</v>
      </c>
      <c r="X32" s="97">
        <f t="shared" si="5"/>
        <v>-269923</v>
      </c>
      <c r="Y32" s="94">
        <f t="shared" si="5"/>
        <v>-7772.0340000000142</v>
      </c>
      <c r="Z32" s="95">
        <f t="shared" si="5"/>
        <v>-5950550.25</v>
      </c>
    </row>
    <row r="33" spans="1:38" ht="18.95" customHeight="1" x14ac:dyDescent="0.15">
      <c r="A33" s="22"/>
      <c r="B33" s="126"/>
      <c r="C33" s="7"/>
      <c r="D33" s="81" t="s">
        <v>24</v>
      </c>
      <c r="E33" s="94">
        <f t="shared" si="6"/>
        <v>-877.09999999999991</v>
      </c>
      <c r="F33" s="95">
        <f t="shared" si="5"/>
        <v>-233804</v>
      </c>
      <c r="G33" s="96">
        <f t="shared" si="5"/>
        <v>449.11200000000008</v>
      </c>
      <c r="H33" s="97">
        <f t="shared" si="5"/>
        <v>191475</v>
      </c>
      <c r="I33" s="94">
        <f t="shared" si="5"/>
        <v>2712</v>
      </c>
      <c r="J33" s="95">
        <f t="shared" si="5"/>
        <v>3398827.4000000004</v>
      </c>
      <c r="K33" s="96">
        <f t="shared" si="5"/>
        <v>4506.2999999999993</v>
      </c>
      <c r="L33" s="97">
        <f t="shared" si="5"/>
        <v>626804</v>
      </c>
      <c r="M33" s="94">
        <f t="shared" si="5"/>
        <v>697.3080000000009</v>
      </c>
      <c r="N33" s="95">
        <f t="shared" si="5"/>
        <v>680579.25</v>
      </c>
      <c r="O33" s="96">
        <f t="shared" si="5"/>
        <v>871</v>
      </c>
      <c r="P33" s="97">
        <f t="shared" si="5"/>
        <v>263239</v>
      </c>
      <c r="Q33" s="94">
        <f t="shared" si="5"/>
        <v>2581.5</v>
      </c>
      <c r="R33" s="95">
        <f t="shared" si="5"/>
        <v>906722.30000000075</v>
      </c>
      <c r="S33" s="96">
        <f t="shared" si="5"/>
        <v>-2381</v>
      </c>
      <c r="T33" s="97">
        <f t="shared" si="5"/>
        <v>-311146</v>
      </c>
      <c r="U33" s="94">
        <f t="shared" si="5"/>
        <v>1445.1999999999998</v>
      </c>
      <c r="V33" s="95">
        <f t="shared" si="5"/>
        <v>533930.5</v>
      </c>
      <c r="W33" s="96">
        <f t="shared" si="5"/>
        <v>-822.20899999999983</v>
      </c>
      <c r="X33" s="97">
        <f t="shared" si="5"/>
        <v>88556.5</v>
      </c>
      <c r="Y33" s="94">
        <f t="shared" si="5"/>
        <v>9182.1110000000044</v>
      </c>
      <c r="Z33" s="95">
        <f t="shared" si="5"/>
        <v>6145183.9499999993</v>
      </c>
    </row>
    <row r="34" spans="1:38" ht="18.95" customHeight="1" thickBot="1" x14ac:dyDescent="0.2">
      <c r="A34" s="22" t="s">
        <v>47</v>
      </c>
      <c r="B34" s="126"/>
      <c r="C34" s="57"/>
      <c r="D34" s="28" t="s">
        <v>44</v>
      </c>
      <c r="E34" s="128">
        <f>+E23-E30</f>
        <v>-6.8601307189542382</v>
      </c>
      <c r="F34" s="130"/>
      <c r="G34" s="137">
        <f t="shared" ref="G34" si="7">+G23-G30</f>
        <v>-5.3891832190637246</v>
      </c>
      <c r="H34" s="138"/>
      <c r="I34" s="128">
        <f t="shared" ref="I34" si="8">+I23-I30</f>
        <v>-112.54241281809614</v>
      </c>
      <c r="J34" s="130"/>
      <c r="K34" s="137">
        <f t="shared" ref="K34" si="9">+K23-K30</f>
        <v>-50.119814197574641</v>
      </c>
      <c r="L34" s="138"/>
      <c r="M34" s="128">
        <f t="shared" ref="M34" si="10">+M23-M30</f>
        <v>-10.835626675101601</v>
      </c>
      <c r="N34" s="130"/>
      <c r="O34" s="137">
        <f t="shared" ref="O34" si="11">+O23-O30</f>
        <v>-45.546467165419784</v>
      </c>
      <c r="P34" s="138"/>
      <c r="Q34" s="128">
        <f t="shared" ref="Q34" si="12">+Q23-Q30</f>
        <v>-13.675944298719948</v>
      </c>
      <c r="R34" s="130"/>
      <c r="S34" s="137">
        <f t="shared" ref="S34" si="13">+S23-S30</f>
        <v>-33.899308437067774</v>
      </c>
      <c r="T34" s="138"/>
      <c r="U34" s="128">
        <f t="shared" ref="U34" si="14">+U23-U30</f>
        <v>17.802249597737088</v>
      </c>
      <c r="V34" s="130"/>
      <c r="W34" s="137">
        <f t="shared" ref="W34" si="15">+W23-W30</f>
        <v>-10.315083451771827</v>
      </c>
      <c r="X34" s="138"/>
      <c r="Y34" s="128">
        <f t="shared" ref="Y34" si="16">+Y23-Y30</f>
        <v>-23.347383358671117</v>
      </c>
      <c r="Z34" s="130"/>
    </row>
    <row r="35" spans="1:38" ht="18.95" customHeight="1" x14ac:dyDescent="0.15">
      <c r="A35" s="22"/>
      <c r="B35" s="126"/>
      <c r="C35" s="7" t="s">
        <v>48</v>
      </c>
      <c r="D35" s="58" t="s">
        <v>21</v>
      </c>
      <c r="E35" s="59">
        <f t="shared" ref="E35:Z37" si="17">E20/E27*100</f>
        <v>88.801042571676803</v>
      </c>
      <c r="F35" s="60">
        <f t="shared" si="17"/>
        <v>62.603204992498362</v>
      </c>
      <c r="G35" s="61">
        <f t="shared" si="17"/>
        <v>142.44885404101328</v>
      </c>
      <c r="H35" s="62">
        <f t="shared" si="17"/>
        <v>146.51368194866015</v>
      </c>
      <c r="I35" s="59">
        <f t="shared" si="17"/>
        <v>64.81481481481481</v>
      </c>
      <c r="J35" s="60">
        <f t="shared" si="17"/>
        <v>52.228426276065711</v>
      </c>
      <c r="K35" s="61">
        <f t="shared" si="17"/>
        <v>145.25</v>
      </c>
      <c r="L35" s="62">
        <f t="shared" si="17"/>
        <v>150.73091261706659</v>
      </c>
      <c r="M35" s="59">
        <f t="shared" si="17"/>
        <v>61.386175963197232</v>
      </c>
      <c r="N35" s="60">
        <f t="shared" si="17"/>
        <v>72.353140743245476</v>
      </c>
      <c r="O35" s="61">
        <f t="shared" si="17"/>
        <v>82.231208372978116</v>
      </c>
      <c r="P35" s="62">
        <f t="shared" si="17"/>
        <v>83.1663637882545</v>
      </c>
      <c r="Q35" s="59">
        <f t="shared" si="17"/>
        <v>91.51648521349702</v>
      </c>
      <c r="R35" s="60">
        <f t="shared" si="17"/>
        <v>98.149938890050166</v>
      </c>
      <c r="S35" s="61">
        <f t="shared" si="17"/>
        <v>96.572731997459144</v>
      </c>
      <c r="T35" s="62">
        <f t="shared" si="17"/>
        <v>79.309331643718807</v>
      </c>
      <c r="U35" s="59">
        <f t="shared" si="17"/>
        <v>119.47534102833157</v>
      </c>
      <c r="V35" s="60">
        <f t="shared" si="17"/>
        <v>108.16198095856409</v>
      </c>
      <c r="W35" s="61">
        <f t="shared" si="17"/>
        <v>78.61653225806451</v>
      </c>
      <c r="X35" s="62">
        <f t="shared" si="17"/>
        <v>82.218092823630258</v>
      </c>
      <c r="Y35" s="59">
        <f t="shared" si="17"/>
        <v>90.264847807070964</v>
      </c>
      <c r="Z35" s="60">
        <f t="shared" si="17"/>
        <v>80.309101397641598</v>
      </c>
    </row>
    <row r="36" spans="1:38" ht="18.95" customHeight="1" x14ac:dyDescent="0.15">
      <c r="A36" s="22" t="s">
        <v>49</v>
      </c>
      <c r="B36" s="126"/>
      <c r="C36" s="7" t="s">
        <v>62</v>
      </c>
      <c r="D36" s="56" t="s">
        <v>22</v>
      </c>
      <c r="E36" s="63">
        <f t="shared" si="17"/>
        <v>59.854981084489282</v>
      </c>
      <c r="F36" s="64">
        <f t="shared" si="17"/>
        <v>55.50635139893285</v>
      </c>
      <c r="G36" s="65">
        <f t="shared" si="17"/>
        <v>172.23611510791366</v>
      </c>
      <c r="H36" s="66">
        <f t="shared" si="17"/>
        <v>181.80917848694926</v>
      </c>
      <c r="I36" s="63">
        <f t="shared" si="17"/>
        <v>55.317982456140349</v>
      </c>
      <c r="J36" s="64">
        <f t="shared" si="17"/>
        <v>47.529054528085105</v>
      </c>
      <c r="K36" s="65">
        <f t="shared" si="17"/>
        <v>119.0343698854337</v>
      </c>
      <c r="L36" s="66">
        <f t="shared" si="17"/>
        <v>121.28638437718031</v>
      </c>
      <c r="M36" s="63">
        <f t="shared" si="17"/>
        <v>76.555998733776519</v>
      </c>
      <c r="N36" s="64">
        <f t="shared" si="17"/>
        <v>94.492146553871166</v>
      </c>
      <c r="O36" s="65">
        <f t="shared" si="17"/>
        <v>84.874147259468359</v>
      </c>
      <c r="P36" s="66">
        <f t="shared" si="17"/>
        <v>87.529044178872496</v>
      </c>
      <c r="Q36" s="63">
        <f t="shared" si="17"/>
        <v>99.165684561303706</v>
      </c>
      <c r="R36" s="64">
        <f t="shared" si="17"/>
        <v>101.0993129156662</v>
      </c>
      <c r="S36" s="65">
        <f t="shared" si="17"/>
        <v>95.106913656362977</v>
      </c>
      <c r="T36" s="66">
        <f t="shared" si="17"/>
        <v>81.351611394419081</v>
      </c>
      <c r="U36" s="63">
        <f t="shared" si="17"/>
        <v>117.9825227963526</v>
      </c>
      <c r="V36" s="64">
        <f t="shared" si="17"/>
        <v>114.30591295987331</v>
      </c>
      <c r="W36" s="65">
        <f t="shared" si="17"/>
        <v>74.687298198799198</v>
      </c>
      <c r="X36" s="66">
        <f t="shared" si="17"/>
        <v>81.109166277661089</v>
      </c>
      <c r="Y36" s="63">
        <f t="shared" si="17"/>
        <v>91.486993953732892</v>
      </c>
      <c r="Z36" s="64">
        <f t="shared" si="17"/>
        <v>79.26474840464833</v>
      </c>
    </row>
    <row r="37" spans="1:38" ht="18.95" customHeight="1" thickBot="1" x14ac:dyDescent="0.2">
      <c r="A37" s="22"/>
      <c r="B37" s="127"/>
      <c r="C37" s="57"/>
      <c r="D37" s="47" t="s">
        <v>24</v>
      </c>
      <c r="E37" s="67">
        <f t="shared" si="17"/>
        <v>68.963198867657468</v>
      </c>
      <c r="F37" s="68">
        <f t="shared" si="17"/>
        <v>60.627258673474536</v>
      </c>
      <c r="G37" s="69">
        <f t="shared" si="17"/>
        <v>139.74442477876107</v>
      </c>
      <c r="H37" s="70">
        <f t="shared" si="17"/>
        <v>138.26492376991683</v>
      </c>
      <c r="I37" s="67">
        <f t="shared" si="17"/>
        <v>223.77909630305797</v>
      </c>
      <c r="J37" s="68">
        <f t="shared" si="17"/>
        <v>347.76225570596517</v>
      </c>
      <c r="K37" s="69">
        <f t="shared" si="17"/>
        <v>283.48127035830612</v>
      </c>
      <c r="L37" s="70">
        <f t="shared" si="17"/>
        <v>124.70538387105039</v>
      </c>
      <c r="M37" s="67">
        <f t="shared" si="17"/>
        <v>104.34513958125623</v>
      </c>
      <c r="N37" s="68">
        <f t="shared" si="17"/>
        <v>124.9699240092809</v>
      </c>
      <c r="O37" s="69">
        <f t="shared" si="17"/>
        <v>119.4985448847101</v>
      </c>
      <c r="P37" s="70">
        <f t="shared" si="17"/>
        <v>122.05095428288053</v>
      </c>
      <c r="Q37" s="67">
        <f t="shared" si="17"/>
        <v>104.34998736203556</v>
      </c>
      <c r="R37" s="68">
        <f t="shared" si="17"/>
        <v>108.91049365397218</v>
      </c>
      <c r="S37" s="69">
        <f t="shared" si="17"/>
        <v>92.333204533745487</v>
      </c>
      <c r="T37" s="70">
        <f t="shared" si="17"/>
        <v>88.318832581546786</v>
      </c>
      <c r="U37" s="67">
        <f t="shared" si="17"/>
        <v>134.75709475709473</v>
      </c>
      <c r="V37" s="68">
        <f t="shared" si="17"/>
        <v>142.24996083061259</v>
      </c>
      <c r="W37" s="69">
        <f t="shared" si="17"/>
        <v>89.781145911011677</v>
      </c>
      <c r="X37" s="70">
        <f t="shared" si="17"/>
        <v>104.80303314636055</v>
      </c>
      <c r="Y37" s="67">
        <f t="shared" si="17"/>
        <v>106.97077275798456</v>
      </c>
      <c r="Z37" s="68">
        <f t="shared" si="17"/>
        <v>124.70965695257061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31" t="s">
        <v>51</v>
      </c>
      <c r="C39" s="12" t="s">
        <v>43</v>
      </c>
      <c r="D39" s="86" t="s">
        <v>21</v>
      </c>
      <c r="E39" s="163">
        <f>+'(令和4年12月)'!E20</f>
        <v>1066</v>
      </c>
      <c r="F39" s="164">
        <f>+'(令和4年12月)'!F20</f>
        <v>92281</v>
      </c>
      <c r="G39" s="163">
        <f>+'(令和4年12月)'!G20</f>
        <v>1488.88</v>
      </c>
      <c r="H39" s="164">
        <f>+'(令和4年12月)'!H20</f>
        <v>573939</v>
      </c>
      <c r="I39" s="163">
        <f>+'(令和4年12月)'!I20</f>
        <v>2619</v>
      </c>
      <c r="J39" s="164">
        <f>+'(令和4年12月)'!J20</f>
        <v>4537707.9000000004</v>
      </c>
      <c r="K39" s="163">
        <f>+'(令和4年12月)'!K20</f>
        <v>2299</v>
      </c>
      <c r="L39" s="164">
        <f>+'(令和4年12月)'!L20</f>
        <v>5344886</v>
      </c>
      <c r="M39" s="163">
        <f>+'(令和4年12月)'!M20</f>
        <v>10912.048000000001</v>
      </c>
      <c r="N39" s="164">
        <f>+'(令和4年12月)'!N20</f>
        <v>2174238</v>
      </c>
      <c r="O39" s="163">
        <f>+'(令和4年12月)'!O20</f>
        <v>4757</v>
      </c>
      <c r="P39" s="164">
        <f>+'(令和4年12月)'!P20</f>
        <v>1640444</v>
      </c>
      <c r="Q39" s="163">
        <f>+'(令和4年12月)'!Q20</f>
        <v>26869</v>
      </c>
      <c r="R39" s="164">
        <f>+'(令和4年12月)'!R20</f>
        <v>4860456</v>
      </c>
      <c r="S39" s="165">
        <f>+'(令和4年12月)'!S20</f>
        <v>59777</v>
      </c>
      <c r="T39" s="166">
        <f>+'(令和4年12月)'!T20</f>
        <v>9674862</v>
      </c>
      <c r="U39" s="163">
        <f>+'(令和4年12月)'!U20</f>
        <v>3556</v>
      </c>
      <c r="V39" s="164">
        <f>+'(令和4年12月)'!V20</f>
        <v>1093797</v>
      </c>
      <c r="W39" s="163">
        <f>+'(令和4年12月)'!W20</f>
        <v>6152.2259999999997</v>
      </c>
      <c r="X39" s="164">
        <f>+'(令和4年12月)'!X20</f>
        <v>1240395</v>
      </c>
      <c r="Y39" s="145">
        <f>+'(令和4年12月)'!Y20</f>
        <v>119496.15399999999</v>
      </c>
      <c r="Z39" s="146">
        <f>+'(令和4年12月)'!Z20</f>
        <v>31233005.899999999</v>
      </c>
    </row>
    <row r="40" spans="1:38" ht="18.95" customHeight="1" x14ac:dyDescent="0.15">
      <c r="A40" s="22"/>
      <c r="B40" s="132"/>
      <c r="C40" s="22"/>
      <c r="D40" s="82" t="s">
        <v>22</v>
      </c>
      <c r="E40" s="167">
        <f>+'(令和4年12月)'!E21</f>
        <v>1035</v>
      </c>
      <c r="F40" s="168">
        <f>+'(令和4年12月)'!F21</f>
        <v>103926</v>
      </c>
      <c r="G40" s="167">
        <f>+'(令和4年12月)'!G21</f>
        <v>1286.992</v>
      </c>
      <c r="H40" s="168">
        <f>+'(令和4年12月)'!H21</f>
        <v>481629</v>
      </c>
      <c r="I40" s="167">
        <f>+'(令和4年12月)'!I21</f>
        <v>2844</v>
      </c>
      <c r="J40" s="168">
        <f>+'(令和4年12月)'!J21</f>
        <v>4967019.3</v>
      </c>
      <c r="K40" s="167">
        <f>+'(令和4年12月)'!K21</f>
        <v>1302</v>
      </c>
      <c r="L40" s="168">
        <f>+'(令和4年12月)'!L21</f>
        <v>2950479</v>
      </c>
      <c r="M40" s="167">
        <f>+'(令和4年12月)'!M21</f>
        <v>7839.1559999999999</v>
      </c>
      <c r="N40" s="168">
        <f>+'(令和4年12月)'!N21</f>
        <v>1610615</v>
      </c>
      <c r="O40" s="167">
        <f>+'(令和4年12月)'!O21</f>
        <v>4442</v>
      </c>
      <c r="P40" s="168">
        <f>+'(令和4年12月)'!P21</f>
        <v>1518067</v>
      </c>
      <c r="Q40" s="167">
        <f>+'(令和4年12月)'!Q21</f>
        <v>24984</v>
      </c>
      <c r="R40" s="168">
        <f>+'(令和4年12月)'!R21</f>
        <v>4616449.8</v>
      </c>
      <c r="S40" s="165">
        <f>+'(令和4年12月)'!S21</f>
        <v>60936</v>
      </c>
      <c r="T40" s="166">
        <f>+'(令和4年12月)'!T21</f>
        <v>9819224</v>
      </c>
      <c r="U40" s="167">
        <f>+'(令和4年12月)'!U21</f>
        <v>3808</v>
      </c>
      <c r="V40" s="168">
        <f>+'(令和4年12月)'!V21</f>
        <v>1334115</v>
      </c>
      <c r="W40" s="167">
        <f>+'(令和4年12月)'!W21</f>
        <v>6738.1059999999998</v>
      </c>
      <c r="X40" s="168">
        <f>+'(令和4年12月)'!X21</f>
        <v>1376435</v>
      </c>
      <c r="Y40" s="152">
        <f>+'(令和4年12月)'!Y21</f>
        <v>115215.254</v>
      </c>
      <c r="Z40" s="153">
        <f>+'(令和4年12月)'!Z21</f>
        <v>28777959.100000001</v>
      </c>
    </row>
    <row r="41" spans="1:38" ht="18.95" customHeight="1" x14ac:dyDescent="0.15">
      <c r="A41" s="22" t="s">
        <v>52</v>
      </c>
      <c r="B41" s="132"/>
      <c r="C41" s="22"/>
      <c r="D41" s="82" t="s">
        <v>24</v>
      </c>
      <c r="E41" s="167">
        <f>+'(令和4年12月)'!E22</f>
        <v>1876.1</v>
      </c>
      <c r="F41" s="168">
        <f>+'(令和4年12月)'!F22</f>
        <v>414965</v>
      </c>
      <c r="G41" s="167">
        <f>+'(令和4年12月)'!G22</f>
        <v>1595.252</v>
      </c>
      <c r="H41" s="168">
        <f>+'(令和4年12月)'!H22</f>
        <v>691561</v>
      </c>
      <c r="I41" s="167">
        <f>+'(令和4年12月)'!I22</f>
        <v>4646</v>
      </c>
      <c r="J41" s="168">
        <f>+'(令和4年12月)'!J22</f>
        <v>4738885.4000000004</v>
      </c>
      <c r="K41" s="167">
        <f>+'(令和4年12月)'!K22</f>
        <v>7138.7</v>
      </c>
      <c r="L41" s="168">
        <f>+'(令和4年12月)'!L22</f>
        <v>3500096</v>
      </c>
      <c r="M41" s="167">
        <f>+'(令和4年12月)'!M22</f>
        <v>18662.992000000002</v>
      </c>
      <c r="N41" s="168">
        <f>+'(令和4年12月)'!N22</f>
        <v>3844334.5</v>
      </c>
      <c r="O41" s="167">
        <f>+'(令和4年12月)'!O22</f>
        <v>5489</v>
      </c>
      <c r="P41" s="168">
        <f>+'(令和4年12月)'!P22</f>
        <v>1541216</v>
      </c>
      <c r="Q41" s="167">
        <f>+'(令和4年12月)'!Q22</f>
        <v>62623.600000000006</v>
      </c>
      <c r="R41" s="168">
        <f>+'(令和4年12月)'!R22</f>
        <v>11039736.800000001</v>
      </c>
      <c r="S41" s="165">
        <f>+'(令和4年12月)'!S22</f>
        <v>29165</v>
      </c>
      <c r="T41" s="166">
        <f>+'(令和4年12月)'!T22</f>
        <v>2537397</v>
      </c>
      <c r="U41" s="167">
        <f>+'(令和4年12月)'!U22</f>
        <v>4154.1000000000004</v>
      </c>
      <c r="V41" s="168">
        <f>+'(令和4年12月)'!V22</f>
        <v>1058306</v>
      </c>
      <c r="W41" s="167">
        <f>+'(令和4年12月)'!W22</f>
        <v>7557.4409999999998</v>
      </c>
      <c r="X41" s="168">
        <f>+'(令和4年12月)'!X22</f>
        <v>2005470.5</v>
      </c>
      <c r="Y41" s="152">
        <f>+'(令和4年12月)'!Y22</f>
        <v>142908.185</v>
      </c>
      <c r="Z41" s="153">
        <f>+'(令和4年12月)'!Z22</f>
        <v>31371968.199999999</v>
      </c>
    </row>
    <row r="42" spans="1:38" ht="18.95" customHeight="1" thickBot="1" x14ac:dyDescent="0.2">
      <c r="A42" s="22"/>
      <c r="B42" s="132"/>
      <c r="C42" s="22"/>
      <c r="D42" s="89" t="s">
        <v>44</v>
      </c>
      <c r="E42" s="169">
        <f>+'(令和4年12月)'!E23</f>
        <v>56.460281629581857</v>
      </c>
      <c r="F42" s="171">
        <f>+'(令和4年12月)'!F23</f>
        <v>0</v>
      </c>
      <c r="G42" s="169">
        <f>+'(令和4年12月)'!G23</f>
        <v>92.881521078653137</v>
      </c>
      <c r="H42" s="171">
        <f>+'(令和4年12月)'!H23</f>
        <v>0</v>
      </c>
      <c r="I42" s="169">
        <f>+'(令和4年12月)'!I23</f>
        <v>57.402542818114952</v>
      </c>
      <c r="J42" s="171">
        <f>+'(令和4年12月)'!J23</f>
        <v>0</v>
      </c>
      <c r="K42" s="169">
        <f>+'(令和4年12月)'!K23</f>
        <v>27.11514713412247</v>
      </c>
      <c r="L42" s="171">
        <f>+'(令和4年12月)'!L23</f>
        <v>0</v>
      </c>
      <c r="M42" s="169">
        <f>+'(令和4年12月)'!M23</f>
        <v>54.74309881280206</v>
      </c>
      <c r="N42" s="171">
        <f>+'(令和4年12月)'!N23</f>
        <v>0</v>
      </c>
      <c r="O42" s="169">
        <f>+'(令和4年12月)'!O23</f>
        <v>86.270280408890557</v>
      </c>
      <c r="P42" s="171">
        <f>+'(令和4年12月)'!P23</f>
        <v>0</v>
      </c>
      <c r="Q42" s="169">
        <f>+'(令和4年12月)'!Q23</f>
        <v>42.033134947333942</v>
      </c>
      <c r="R42" s="171">
        <f>+'(令和4年12月)'!R23</f>
        <v>0</v>
      </c>
      <c r="S42" s="169">
        <f>+'(令和4年12月)'!S23</f>
        <v>202.91650557245879</v>
      </c>
      <c r="T42" s="171">
        <f>+'(令和4年12月)'!T23</f>
        <v>0</v>
      </c>
      <c r="U42" s="169">
        <f>+'(令和4年12月)'!U23</f>
        <v>86.026027429265667</v>
      </c>
      <c r="V42" s="171">
        <f>+'(令和4年12月)'!V23</f>
        <v>0</v>
      </c>
      <c r="W42" s="169">
        <f>+'(令和4年12月)'!W23</f>
        <v>82.10004074961455</v>
      </c>
      <c r="X42" s="171">
        <f>+'(令和4年12月)'!X23</f>
        <v>0</v>
      </c>
      <c r="Y42" s="169">
        <f>+'(令和4年12月)'!Y23</f>
        <v>83.368325845407682</v>
      </c>
      <c r="Z42" s="171">
        <f>+'(令和4年12月)'!Z23</f>
        <v>0</v>
      </c>
    </row>
    <row r="43" spans="1:38" ht="18.95" customHeight="1" x14ac:dyDescent="0.15">
      <c r="A43" s="22"/>
      <c r="B43" s="132"/>
      <c r="C43" s="12" t="s">
        <v>45</v>
      </c>
      <c r="D43" s="86" t="s">
        <v>21</v>
      </c>
      <c r="E43" s="90">
        <f t="shared" ref="E43:Z46" si="18">E20-E39</f>
        <v>-43.899999999999977</v>
      </c>
      <c r="F43" s="93">
        <f t="shared" si="18"/>
        <v>-24267</v>
      </c>
      <c r="G43" s="90">
        <f t="shared" si="18"/>
        <v>-307.97900000000004</v>
      </c>
      <c r="H43" s="91">
        <f t="shared" si="18"/>
        <v>-129374</v>
      </c>
      <c r="I43" s="92">
        <f t="shared" si="18"/>
        <v>-344</v>
      </c>
      <c r="J43" s="93">
        <f t="shared" si="18"/>
        <v>-158624.90000000037</v>
      </c>
      <c r="K43" s="90">
        <f t="shared" si="18"/>
        <v>-1020.8</v>
      </c>
      <c r="L43" s="91">
        <f t="shared" si="18"/>
        <v>-2944864</v>
      </c>
      <c r="M43" s="92">
        <f t="shared" si="18"/>
        <v>-5574.5200000000013</v>
      </c>
      <c r="N43" s="93">
        <f t="shared" si="18"/>
        <v>-886115.5</v>
      </c>
      <c r="O43" s="90">
        <f t="shared" si="18"/>
        <v>-1300</v>
      </c>
      <c r="P43" s="91">
        <f t="shared" si="18"/>
        <v>-510520</v>
      </c>
      <c r="Q43" s="92">
        <f t="shared" si="18"/>
        <v>-3164.4000000000015</v>
      </c>
      <c r="R43" s="93">
        <f t="shared" si="18"/>
        <v>-225995.5</v>
      </c>
      <c r="S43" s="90">
        <f t="shared" si="18"/>
        <v>-26330</v>
      </c>
      <c r="T43" s="91">
        <f t="shared" si="18"/>
        <v>-4100976</v>
      </c>
      <c r="U43" s="92">
        <f t="shared" si="18"/>
        <v>998.39999999999964</v>
      </c>
      <c r="V43" s="93">
        <f t="shared" si="18"/>
        <v>292321.5</v>
      </c>
      <c r="W43" s="90">
        <f t="shared" si="18"/>
        <v>-888.0630000000001</v>
      </c>
      <c r="X43" s="91">
        <f t="shared" si="18"/>
        <v>-154613</v>
      </c>
      <c r="Y43" s="90">
        <f t="shared" si="18"/>
        <v>-37975.262000000002</v>
      </c>
      <c r="Z43" s="91">
        <f t="shared" si="18"/>
        <v>-8843028.3999999985</v>
      </c>
    </row>
    <row r="44" spans="1:38" ht="18.95" customHeight="1" x14ac:dyDescent="0.15">
      <c r="A44" s="22"/>
      <c r="B44" s="132"/>
      <c r="C44" s="22"/>
      <c r="D44" s="82" t="s">
        <v>22</v>
      </c>
      <c r="E44" s="94">
        <f t="shared" si="18"/>
        <v>-85.700000000000045</v>
      </c>
      <c r="F44" s="97">
        <f t="shared" si="18"/>
        <v>19035</v>
      </c>
      <c r="G44" s="94">
        <f t="shared" si="18"/>
        <v>-89.951000000000022</v>
      </c>
      <c r="H44" s="95">
        <f t="shared" si="18"/>
        <v>-37371</v>
      </c>
      <c r="I44" s="96">
        <f t="shared" si="18"/>
        <v>-826</v>
      </c>
      <c r="J44" s="97">
        <f t="shared" si="18"/>
        <v>-619688.29999999981</v>
      </c>
      <c r="K44" s="94">
        <f t="shared" si="18"/>
        <v>152.59999999999991</v>
      </c>
      <c r="L44" s="95">
        <f t="shared" si="18"/>
        <v>-214280</v>
      </c>
      <c r="M44" s="96">
        <f t="shared" si="18"/>
        <v>-583.94399999999951</v>
      </c>
      <c r="N44" s="97">
        <f t="shared" si="18"/>
        <v>115666.75</v>
      </c>
      <c r="O44" s="94">
        <f t="shared" si="18"/>
        <v>-834</v>
      </c>
      <c r="P44" s="95">
        <f t="shared" si="18"/>
        <v>-303942</v>
      </c>
      <c r="Q44" s="96">
        <f t="shared" si="18"/>
        <v>-582.29999999999927</v>
      </c>
      <c r="R44" s="97">
        <f t="shared" si="18"/>
        <v>-24867.799999999814</v>
      </c>
      <c r="S44" s="94">
        <f t="shared" si="18"/>
        <v>-26999</v>
      </c>
      <c r="T44" s="95">
        <f t="shared" si="18"/>
        <v>-4060450</v>
      </c>
      <c r="U44" s="96">
        <f t="shared" si="18"/>
        <v>-702.69999999999982</v>
      </c>
      <c r="V44" s="97">
        <f t="shared" si="18"/>
        <v>-687363</v>
      </c>
      <c r="W44" s="94">
        <f t="shared" si="18"/>
        <v>-1140.2929999999997</v>
      </c>
      <c r="X44" s="95">
        <f t="shared" si="18"/>
        <v>-217501</v>
      </c>
      <c r="Y44" s="94">
        <f t="shared" si="18"/>
        <v>-31691.288000000015</v>
      </c>
      <c r="Z44" s="95">
        <f t="shared" si="18"/>
        <v>-6030761.3500000015</v>
      </c>
    </row>
    <row r="45" spans="1:38" ht="18.95" customHeight="1" x14ac:dyDescent="0.15">
      <c r="A45" s="22"/>
      <c r="B45" s="132"/>
      <c r="C45" s="22"/>
      <c r="D45" s="82" t="s">
        <v>24</v>
      </c>
      <c r="E45" s="94">
        <f t="shared" si="18"/>
        <v>72.800000000000182</v>
      </c>
      <c r="F45" s="97">
        <f t="shared" si="18"/>
        <v>-54947</v>
      </c>
      <c r="G45" s="94">
        <f t="shared" si="18"/>
        <v>-16.139999999999873</v>
      </c>
      <c r="H45" s="95">
        <f t="shared" si="18"/>
        <v>307</v>
      </c>
      <c r="I45" s="96">
        <f t="shared" si="18"/>
        <v>257</v>
      </c>
      <c r="J45" s="97">
        <f t="shared" si="18"/>
        <v>31752</v>
      </c>
      <c r="K45" s="94">
        <f t="shared" si="18"/>
        <v>-176.40000000000055</v>
      </c>
      <c r="L45" s="95">
        <f t="shared" si="18"/>
        <v>-336177</v>
      </c>
      <c r="M45" s="96">
        <f t="shared" si="18"/>
        <v>-1917.6840000000011</v>
      </c>
      <c r="N45" s="97">
        <f t="shared" si="18"/>
        <v>-438159.25</v>
      </c>
      <c r="O45" s="94">
        <f t="shared" si="18"/>
        <v>-151</v>
      </c>
      <c r="P45" s="95">
        <f t="shared" si="18"/>
        <v>-84201</v>
      </c>
      <c r="Q45" s="96">
        <f t="shared" si="18"/>
        <v>-697.10000000000582</v>
      </c>
      <c r="R45" s="97">
        <f t="shared" si="18"/>
        <v>42878.5</v>
      </c>
      <c r="S45" s="94">
        <f t="shared" si="18"/>
        <v>-490</v>
      </c>
      <c r="T45" s="95">
        <f t="shared" si="18"/>
        <v>-184888</v>
      </c>
      <c r="U45" s="96">
        <f t="shared" si="18"/>
        <v>1449.0999999999995</v>
      </c>
      <c r="V45" s="97">
        <f t="shared" si="18"/>
        <v>739366.5</v>
      </c>
      <c r="W45" s="94">
        <f t="shared" si="18"/>
        <v>-333.64999999999964</v>
      </c>
      <c r="X45" s="95">
        <f t="shared" si="18"/>
        <v>-73152</v>
      </c>
      <c r="Y45" s="94">
        <f t="shared" si="18"/>
        <v>-2003.0739999999932</v>
      </c>
      <c r="Z45" s="95">
        <f t="shared" si="18"/>
        <v>-357220.25</v>
      </c>
    </row>
    <row r="46" spans="1:38" ht="18.95" customHeight="1" thickBot="1" x14ac:dyDescent="0.2">
      <c r="A46" s="22"/>
      <c r="B46" s="132"/>
      <c r="C46" s="46"/>
      <c r="D46" s="89" t="s">
        <v>44</v>
      </c>
      <c r="E46" s="134">
        <f>E23-E42</f>
        <v>-4.9204123485360967</v>
      </c>
      <c r="F46" s="130"/>
      <c r="G46" s="134">
        <f>G23-G42</f>
        <v>-17.970704297716864</v>
      </c>
      <c r="H46" s="130"/>
      <c r="I46" s="134">
        <f>I23-I42</f>
        <v>-12.444955636211091</v>
      </c>
      <c r="J46" s="130"/>
      <c r="K46" s="134">
        <f>K23-K42</f>
        <v>-7.7349613316971073</v>
      </c>
      <c r="L46" s="130"/>
      <c r="M46" s="134">
        <f>M23-M42</f>
        <v>-19.178725487903662</v>
      </c>
      <c r="N46" s="130"/>
      <c r="O46" s="134">
        <f t="shared" si="18"/>
        <v>-21.016747574310344</v>
      </c>
      <c r="P46" s="130"/>
      <c r="Q46" s="134">
        <f t="shared" si="18"/>
        <v>-3.4090792460538921</v>
      </c>
      <c r="R46" s="130"/>
      <c r="S46" s="134">
        <f t="shared" si="18"/>
        <v>-86.415814009526557</v>
      </c>
      <c r="T46" s="130"/>
      <c r="U46" s="134">
        <f t="shared" si="18"/>
        <v>-7.5237778315285766</v>
      </c>
      <c r="V46" s="130"/>
      <c r="W46" s="134">
        <f t="shared" si="18"/>
        <v>-8.6151242013863794</v>
      </c>
      <c r="X46" s="130"/>
      <c r="Y46" s="134">
        <f t="shared" si="18"/>
        <v>-25.215709204078799</v>
      </c>
      <c r="Z46" s="130"/>
      <c r="AA46" s="135"/>
      <c r="AB46" s="136"/>
      <c r="AC46" s="135"/>
      <c r="AD46" s="136"/>
      <c r="AE46" s="135"/>
      <c r="AF46" s="13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32"/>
      <c r="C47" s="22" t="s">
        <v>48</v>
      </c>
      <c r="D47" s="54" t="s">
        <v>21</v>
      </c>
      <c r="E47" s="71">
        <f t="shared" ref="E47:Z49" si="19">E20/E39*100</f>
        <v>95.881801125703575</v>
      </c>
      <c r="F47" s="72">
        <f t="shared" si="19"/>
        <v>73.703145826334776</v>
      </c>
      <c r="G47" s="71">
        <f t="shared" si="19"/>
        <v>79.314719789371878</v>
      </c>
      <c r="H47" s="73">
        <f t="shared" si="19"/>
        <v>77.458580093006404</v>
      </c>
      <c r="I47" s="74">
        <f t="shared" si="19"/>
        <v>86.865215731195107</v>
      </c>
      <c r="J47" s="72">
        <f t="shared" si="19"/>
        <v>96.504294602127203</v>
      </c>
      <c r="K47" s="71">
        <f t="shared" si="19"/>
        <v>55.598086124401917</v>
      </c>
      <c r="L47" s="73">
        <f t="shared" si="19"/>
        <v>44.90314667141638</v>
      </c>
      <c r="M47" s="74">
        <f t="shared" si="19"/>
        <v>48.914081023103996</v>
      </c>
      <c r="N47" s="72">
        <f t="shared" si="19"/>
        <v>59.244779090421559</v>
      </c>
      <c r="O47" s="71">
        <f t="shared" si="19"/>
        <v>72.671852007567793</v>
      </c>
      <c r="P47" s="73">
        <f t="shared" si="19"/>
        <v>68.879157106246851</v>
      </c>
      <c r="Q47" s="74">
        <f t="shared" si="19"/>
        <v>88.222859056905719</v>
      </c>
      <c r="R47" s="72">
        <f t="shared" si="19"/>
        <v>95.35032309725672</v>
      </c>
      <c r="S47" s="71">
        <f t="shared" si="19"/>
        <v>55.952958495742507</v>
      </c>
      <c r="T47" s="73">
        <f t="shared" si="19"/>
        <v>57.612046559423788</v>
      </c>
      <c r="U47" s="74">
        <f t="shared" si="19"/>
        <v>128.07649043869515</v>
      </c>
      <c r="V47" s="72">
        <f t="shared" si="19"/>
        <v>126.72538871472494</v>
      </c>
      <c r="W47" s="71">
        <f t="shared" si="19"/>
        <v>85.565175921690781</v>
      </c>
      <c r="X47" s="73">
        <f t="shared" si="19"/>
        <v>87.535180325622079</v>
      </c>
      <c r="Y47" s="71">
        <f t="shared" si="19"/>
        <v>68.220515281186366</v>
      </c>
      <c r="Z47" s="73">
        <f t="shared" si="19"/>
        <v>71.686912145718267</v>
      </c>
    </row>
    <row r="48" spans="1:38" ht="18.95" customHeight="1" x14ac:dyDescent="0.15">
      <c r="A48" s="22"/>
      <c r="B48" s="132"/>
      <c r="C48" s="22"/>
      <c r="D48" s="55" t="s">
        <v>22</v>
      </c>
      <c r="E48" s="63">
        <f t="shared" si="19"/>
        <v>91.719806763285021</v>
      </c>
      <c r="F48" s="66">
        <f t="shared" si="19"/>
        <v>118.31591709485596</v>
      </c>
      <c r="G48" s="63">
        <f t="shared" si="19"/>
        <v>93.010756865621531</v>
      </c>
      <c r="H48" s="64">
        <f t="shared" si="19"/>
        <v>92.240708096896157</v>
      </c>
      <c r="I48" s="65">
        <f t="shared" si="19"/>
        <v>70.956399437412102</v>
      </c>
      <c r="J48" s="66">
        <f t="shared" si="19"/>
        <v>87.523940162664559</v>
      </c>
      <c r="K48" s="63">
        <f t="shared" si="19"/>
        <v>111.72043010752688</v>
      </c>
      <c r="L48" s="64">
        <f t="shared" si="19"/>
        <v>92.73745042754075</v>
      </c>
      <c r="M48" s="65">
        <f t="shared" si="19"/>
        <v>92.550932778987942</v>
      </c>
      <c r="N48" s="66">
        <f t="shared" si="19"/>
        <v>107.18152693225879</v>
      </c>
      <c r="O48" s="63">
        <f t="shared" si="19"/>
        <v>81.22467357046375</v>
      </c>
      <c r="P48" s="64">
        <f t="shared" si="19"/>
        <v>79.978354051566896</v>
      </c>
      <c r="Q48" s="65">
        <f t="shared" si="19"/>
        <v>97.669308357348712</v>
      </c>
      <c r="R48" s="66">
        <f t="shared" si="19"/>
        <v>99.461321988165025</v>
      </c>
      <c r="S48" s="63">
        <f t="shared" si="19"/>
        <v>55.692858080609163</v>
      </c>
      <c r="T48" s="64">
        <f t="shared" si="19"/>
        <v>58.647954257892479</v>
      </c>
      <c r="U48" s="65">
        <f t="shared" si="19"/>
        <v>81.546743697479002</v>
      </c>
      <c r="V48" s="66">
        <f t="shared" si="19"/>
        <v>48.477979784351419</v>
      </c>
      <c r="W48" s="63">
        <f t="shared" si="19"/>
        <v>83.076950703951539</v>
      </c>
      <c r="X48" s="64">
        <f t="shared" si="19"/>
        <v>84.198236749283467</v>
      </c>
      <c r="Y48" s="63">
        <f t="shared" si="19"/>
        <v>72.493843566929073</v>
      </c>
      <c r="Z48" s="64">
        <f t="shared" si="19"/>
        <v>79.043818468697452</v>
      </c>
    </row>
    <row r="49" spans="1:26" ht="18.95" customHeight="1" thickBot="1" x14ac:dyDescent="0.2">
      <c r="A49" s="46"/>
      <c r="B49" s="133"/>
      <c r="C49" s="46"/>
      <c r="D49" s="47" t="s">
        <v>24</v>
      </c>
      <c r="E49" s="67">
        <f t="shared" si="19"/>
        <v>103.88039017109962</v>
      </c>
      <c r="F49" s="70">
        <f t="shared" si="19"/>
        <v>86.758642295133328</v>
      </c>
      <c r="G49" s="67">
        <f t="shared" si="19"/>
        <v>98.988247624826684</v>
      </c>
      <c r="H49" s="68">
        <f t="shared" si="19"/>
        <v>100.04439232403215</v>
      </c>
      <c r="I49" s="69">
        <f t="shared" si="19"/>
        <v>105.53164012053379</v>
      </c>
      <c r="J49" s="70">
        <f t="shared" si="19"/>
        <v>100.67003097395011</v>
      </c>
      <c r="K49" s="67">
        <f t="shared" si="19"/>
        <v>97.528961855800063</v>
      </c>
      <c r="L49" s="68">
        <f t="shared" si="19"/>
        <v>90.39520630291284</v>
      </c>
      <c r="M49" s="69">
        <f t="shared" si="19"/>
        <v>89.724670085053887</v>
      </c>
      <c r="N49" s="70">
        <f t="shared" si="19"/>
        <v>88.602468125497396</v>
      </c>
      <c r="O49" s="67">
        <f t="shared" si="19"/>
        <v>97.249043541628708</v>
      </c>
      <c r="P49" s="68">
        <f t="shared" si="19"/>
        <v>94.536716462844922</v>
      </c>
      <c r="Q49" s="69">
        <f t="shared" si="19"/>
        <v>98.88684138248199</v>
      </c>
      <c r="R49" s="70">
        <f t="shared" si="19"/>
        <v>100.38840146986112</v>
      </c>
      <c r="S49" s="67">
        <f t="shared" si="19"/>
        <v>98.319903994513965</v>
      </c>
      <c r="T49" s="68">
        <f t="shared" si="19"/>
        <v>92.713477630816143</v>
      </c>
      <c r="U49" s="69">
        <f t="shared" si="19"/>
        <v>134.88360896463735</v>
      </c>
      <c r="V49" s="70">
        <f t="shared" si="19"/>
        <v>169.86320591586932</v>
      </c>
      <c r="W49" s="67">
        <f t="shared" si="19"/>
        <v>95.585145818538322</v>
      </c>
      <c r="X49" s="68">
        <f t="shared" si="19"/>
        <v>96.3523771603721</v>
      </c>
      <c r="Y49" s="67">
        <f t="shared" si="19"/>
        <v>98.598349002893016</v>
      </c>
      <c r="Z49" s="68">
        <f t="shared" si="19"/>
        <v>98.861339372389139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7B8E-198D-4BDF-9E7E-DFBE2CB2A984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98" t="s">
        <v>70</v>
      </c>
      <c r="B1" s="99"/>
      <c r="C1" s="99"/>
      <c r="D1" s="99"/>
      <c r="E1" s="100" t="s">
        <v>0</v>
      </c>
      <c r="F1" s="101"/>
      <c r="G1" s="101"/>
      <c r="H1" s="101"/>
      <c r="J1" s="102" t="s">
        <v>1</v>
      </c>
      <c r="K1" s="99"/>
      <c r="L1" s="1" t="s">
        <v>2</v>
      </c>
      <c r="M1" s="1" t="s">
        <v>3</v>
      </c>
      <c r="N1" s="1" t="s">
        <v>4</v>
      </c>
      <c r="O1" s="102" t="s">
        <v>5</v>
      </c>
      <c r="P1" s="99"/>
      <c r="Q1" s="9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03" t="s">
        <v>7</v>
      </c>
      <c r="F2" s="104"/>
      <c r="G2" s="105" t="s">
        <v>8</v>
      </c>
      <c r="H2" s="105"/>
      <c r="I2" s="106" t="s">
        <v>9</v>
      </c>
      <c r="J2" s="107"/>
      <c r="K2" s="105" t="s">
        <v>10</v>
      </c>
      <c r="L2" s="105"/>
      <c r="M2" s="106" t="s">
        <v>11</v>
      </c>
      <c r="N2" s="107"/>
      <c r="O2" s="105" t="s">
        <v>12</v>
      </c>
      <c r="P2" s="105"/>
      <c r="Q2" s="106" t="s">
        <v>13</v>
      </c>
      <c r="R2" s="107"/>
      <c r="S2" s="105" t="s">
        <v>14</v>
      </c>
      <c r="T2" s="105"/>
      <c r="U2" s="106" t="s">
        <v>15</v>
      </c>
      <c r="V2" s="107"/>
      <c r="W2" s="105" t="s">
        <v>16</v>
      </c>
      <c r="X2" s="105"/>
      <c r="Y2" s="108" t="s">
        <v>17</v>
      </c>
      <c r="Z2" s="109"/>
    </row>
    <row r="3" spans="1:26" ht="18.75" x14ac:dyDescent="0.2">
      <c r="A3" s="7"/>
      <c r="C3" s="112"/>
      <c r="D3" s="113"/>
      <c r="E3" s="114" t="s">
        <v>53</v>
      </c>
      <c r="F3" s="115"/>
      <c r="G3" s="116" t="s">
        <v>54</v>
      </c>
      <c r="H3" s="116"/>
      <c r="I3" s="114" t="s">
        <v>55</v>
      </c>
      <c r="J3" s="115"/>
      <c r="K3" s="116" t="s">
        <v>56</v>
      </c>
      <c r="L3" s="116"/>
      <c r="M3" s="114" t="s">
        <v>57</v>
      </c>
      <c r="N3" s="115"/>
      <c r="O3" s="116">
        <v>26</v>
      </c>
      <c r="P3" s="116"/>
      <c r="Q3" s="114" t="s">
        <v>58</v>
      </c>
      <c r="R3" s="115"/>
      <c r="S3" s="116" t="s">
        <v>59</v>
      </c>
      <c r="T3" s="116"/>
      <c r="U3" s="114" t="s">
        <v>60</v>
      </c>
      <c r="V3" s="115"/>
      <c r="W3" s="116">
        <v>40</v>
      </c>
      <c r="X3" s="116"/>
      <c r="Y3" s="110"/>
      <c r="Z3" s="11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836</v>
      </c>
      <c r="F5" s="14">
        <v>55719</v>
      </c>
      <c r="G5" s="15">
        <v>30</v>
      </c>
      <c r="H5" s="16">
        <v>5440</v>
      </c>
      <c r="I5" s="13">
        <v>2195</v>
      </c>
      <c r="J5" s="14">
        <v>4348436</v>
      </c>
      <c r="K5" s="17">
        <v>2085</v>
      </c>
      <c r="L5" s="18">
        <v>5235066</v>
      </c>
      <c r="M5" s="13">
        <v>639</v>
      </c>
      <c r="N5" s="75">
        <v>190753</v>
      </c>
      <c r="O5" s="19">
        <v>707</v>
      </c>
      <c r="P5" s="18">
        <v>36865</v>
      </c>
      <c r="Q5" s="13">
        <v>12633</v>
      </c>
      <c r="R5" s="14">
        <v>1978854</v>
      </c>
      <c r="S5" s="19">
        <v>19336</v>
      </c>
      <c r="T5" s="18">
        <v>5052032</v>
      </c>
      <c r="U5" s="13">
        <v>2696</v>
      </c>
      <c r="V5" s="14">
        <v>978497</v>
      </c>
      <c r="W5" s="13">
        <v>100</v>
      </c>
      <c r="X5" s="18">
        <v>49514</v>
      </c>
      <c r="Y5" s="20">
        <f t="shared" ref="Y5:Z19" si="0">+W5+U5+S5+Q5+O5+M5+K5+I5+G5+E5</f>
        <v>41257</v>
      </c>
      <c r="Z5" s="21">
        <f t="shared" si="0"/>
        <v>17931176</v>
      </c>
    </row>
    <row r="6" spans="1:26" ht="18.95" customHeight="1" x14ac:dyDescent="0.15">
      <c r="A6" s="7"/>
      <c r="B6" s="22"/>
      <c r="C6" s="83"/>
      <c r="D6" s="81" t="s">
        <v>22</v>
      </c>
      <c r="E6" s="23">
        <v>744</v>
      </c>
      <c r="F6" s="24">
        <v>45280</v>
      </c>
      <c r="G6" s="25">
        <v>30</v>
      </c>
      <c r="H6" s="26">
        <v>5460</v>
      </c>
      <c r="I6" s="27">
        <v>2456</v>
      </c>
      <c r="J6" s="21">
        <v>4781983</v>
      </c>
      <c r="K6" s="25">
        <v>1181</v>
      </c>
      <c r="L6" s="26">
        <v>2899021</v>
      </c>
      <c r="M6" s="27">
        <v>680</v>
      </c>
      <c r="N6" s="76">
        <v>181332</v>
      </c>
      <c r="O6" s="25">
        <v>709</v>
      </c>
      <c r="P6" s="26">
        <v>37633</v>
      </c>
      <c r="Q6" s="27">
        <v>12006</v>
      </c>
      <c r="R6" s="21">
        <v>1839770</v>
      </c>
      <c r="S6" s="25">
        <v>19370</v>
      </c>
      <c r="T6" s="26">
        <v>5033428</v>
      </c>
      <c r="U6" s="27">
        <v>2847</v>
      </c>
      <c r="V6" s="21">
        <v>1218960</v>
      </c>
      <c r="W6" s="27">
        <v>75</v>
      </c>
      <c r="X6" s="26">
        <v>43721</v>
      </c>
      <c r="Y6" s="20">
        <f t="shared" si="0"/>
        <v>40098</v>
      </c>
      <c r="Z6" s="21">
        <f t="shared" si="0"/>
        <v>16086588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1160.0999999999999</v>
      </c>
      <c r="F7" s="36">
        <v>249859</v>
      </c>
      <c r="G7" s="29">
        <v>151</v>
      </c>
      <c r="H7" s="30">
        <v>74198</v>
      </c>
      <c r="I7" s="31">
        <v>3824</v>
      </c>
      <c r="J7" s="32">
        <v>4470908</v>
      </c>
      <c r="K7" s="77">
        <v>6546.7</v>
      </c>
      <c r="L7" s="30">
        <v>3324296</v>
      </c>
      <c r="M7" s="23">
        <v>952.8</v>
      </c>
      <c r="N7" s="24">
        <v>240379.5</v>
      </c>
      <c r="O7" s="33">
        <v>3031</v>
      </c>
      <c r="P7" s="34">
        <v>586652</v>
      </c>
      <c r="Q7" s="23">
        <v>34388.600000000006</v>
      </c>
      <c r="R7" s="24">
        <v>5254342</v>
      </c>
      <c r="S7" s="33">
        <v>25448</v>
      </c>
      <c r="T7" s="34">
        <v>1936926</v>
      </c>
      <c r="U7" s="23">
        <v>2230.1</v>
      </c>
      <c r="V7" s="24">
        <v>866387</v>
      </c>
      <c r="W7" s="23">
        <v>1466.3</v>
      </c>
      <c r="X7" s="34">
        <v>379067.5</v>
      </c>
      <c r="Y7" s="31">
        <f t="shared" si="0"/>
        <v>79198.600000000006</v>
      </c>
      <c r="Z7" s="24">
        <f t="shared" si="0"/>
        <v>17383015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151.88</v>
      </c>
      <c r="H8" s="16">
        <v>93400</v>
      </c>
      <c r="I8" s="13">
        <v>108</v>
      </c>
      <c r="J8" s="14">
        <v>21021</v>
      </c>
      <c r="K8" s="17">
        <v>74</v>
      </c>
      <c r="L8" s="18">
        <v>1220</v>
      </c>
      <c r="M8" s="13">
        <v>5768</v>
      </c>
      <c r="N8" s="75">
        <v>1036682</v>
      </c>
      <c r="O8" s="19">
        <v>0</v>
      </c>
      <c r="P8" s="18">
        <v>0</v>
      </c>
      <c r="Q8" s="13">
        <v>6922</v>
      </c>
      <c r="R8" s="14">
        <v>1112775</v>
      </c>
      <c r="S8" s="19">
        <v>40109</v>
      </c>
      <c r="T8" s="18">
        <v>4548098</v>
      </c>
      <c r="U8" s="13">
        <v>831</v>
      </c>
      <c r="V8" s="14">
        <v>72350</v>
      </c>
      <c r="W8" s="13">
        <v>18</v>
      </c>
      <c r="X8" s="18">
        <v>900</v>
      </c>
      <c r="Y8" s="13">
        <f t="shared" si="0"/>
        <v>54147.88</v>
      </c>
      <c r="Z8" s="14">
        <f t="shared" si="0"/>
        <v>6913740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35010</v>
      </c>
      <c r="G9" s="25">
        <v>137.99199999999999</v>
      </c>
      <c r="H9" s="26">
        <v>82600</v>
      </c>
      <c r="I9" s="27">
        <v>96</v>
      </c>
      <c r="J9" s="21">
        <v>17709</v>
      </c>
      <c r="K9" s="25">
        <v>53</v>
      </c>
      <c r="L9" s="26">
        <v>2038</v>
      </c>
      <c r="M9" s="27">
        <v>4337</v>
      </c>
      <c r="N9" s="76">
        <v>817893</v>
      </c>
      <c r="O9" s="25">
        <v>0</v>
      </c>
      <c r="P9" s="26">
        <v>0</v>
      </c>
      <c r="Q9" s="27">
        <v>6349</v>
      </c>
      <c r="R9" s="21">
        <v>1077653</v>
      </c>
      <c r="S9" s="25">
        <v>41253</v>
      </c>
      <c r="T9" s="26">
        <v>4715278</v>
      </c>
      <c r="U9" s="27">
        <v>919</v>
      </c>
      <c r="V9" s="21">
        <v>80030</v>
      </c>
      <c r="W9" s="27">
        <v>18</v>
      </c>
      <c r="X9" s="26">
        <v>900</v>
      </c>
      <c r="Y9" s="20">
        <f t="shared" si="0"/>
        <v>53358.991999999998</v>
      </c>
      <c r="Z9" s="21">
        <f t="shared" si="0"/>
        <v>6829111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163</v>
      </c>
      <c r="F10" s="36">
        <v>27815</v>
      </c>
      <c r="G10" s="29">
        <v>192.25200000000004</v>
      </c>
      <c r="H10" s="30">
        <v>107200</v>
      </c>
      <c r="I10" s="37">
        <v>181</v>
      </c>
      <c r="J10" s="38">
        <v>43553</v>
      </c>
      <c r="K10" s="77">
        <v>376</v>
      </c>
      <c r="L10" s="30">
        <v>9995</v>
      </c>
      <c r="M10" s="35">
        <v>9641</v>
      </c>
      <c r="N10" s="36">
        <v>1688733</v>
      </c>
      <c r="O10" s="29">
        <v>0</v>
      </c>
      <c r="P10" s="30">
        <v>0</v>
      </c>
      <c r="Q10" s="35">
        <v>13159</v>
      </c>
      <c r="R10" s="36">
        <v>1666144</v>
      </c>
      <c r="S10" s="29">
        <v>3529</v>
      </c>
      <c r="T10" s="30">
        <v>555882</v>
      </c>
      <c r="U10" s="35">
        <v>1380</v>
      </c>
      <c r="V10" s="36">
        <v>91220</v>
      </c>
      <c r="W10" s="35">
        <v>15</v>
      </c>
      <c r="X10" s="30">
        <v>100</v>
      </c>
      <c r="Y10" s="37">
        <f t="shared" si="0"/>
        <v>28636.252</v>
      </c>
      <c r="Z10" s="36">
        <f t="shared" si="0"/>
        <v>4190642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10253.9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2849</v>
      </c>
      <c r="R11" s="14">
        <v>687137</v>
      </c>
      <c r="S11" s="19">
        <v>0</v>
      </c>
      <c r="T11" s="18">
        <v>0</v>
      </c>
      <c r="U11" s="13">
        <v>19</v>
      </c>
      <c r="V11" s="14">
        <v>40720</v>
      </c>
      <c r="W11" s="13">
        <v>2</v>
      </c>
      <c r="X11" s="18">
        <v>288</v>
      </c>
      <c r="Y11" s="13">
        <f>+W11+U11+S11+Q11+O11+M11+K11+I11+G11+E11</f>
        <v>3051</v>
      </c>
      <c r="Z11" s="14">
        <f t="shared" si="0"/>
        <v>828398.9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54</v>
      </c>
      <c r="J12" s="21">
        <v>5264.3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2383</v>
      </c>
      <c r="R12" s="21">
        <v>579505.80000000005</v>
      </c>
      <c r="S12" s="25">
        <v>0</v>
      </c>
      <c r="T12" s="26">
        <v>0</v>
      </c>
      <c r="U12" s="27">
        <v>30</v>
      </c>
      <c r="V12" s="21">
        <v>34215</v>
      </c>
      <c r="W12" s="27">
        <v>0</v>
      </c>
      <c r="X12" s="26">
        <v>18</v>
      </c>
      <c r="Y12" s="20">
        <f t="shared" ref="Y12:Y19" si="1">+W12+U12+S12+Q12+O12+M12+K12+I12+G12+E12</f>
        <v>2557</v>
      </c>
      <c r="Z12" s="21">
        <f t="shared" si="0"/>
        <v>709003.10000000009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253</v>
      </c>
      <c r="J13" s="38">
        <v>37736.400000000001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7898</v>
      </c>
      <c r="R13" s="36">
        <v>2071568.8</v>
      </c>
      <c r="S13" s="29">
        <v>2</v>
      </c>
      <c r="T13" s="30">
        <v>2250</v>
      </c>
      <c r="U13" s="35">
        <v>467</v>
      </c>
      <c r="V13" s="36">
        <v>81999</v>
      </c>
      <c r="W13" s="35">
        <v>10</v>
      </c>
      <c r="X13" s="30">
        <v>30395</v>
      </c>
      <c r="Y13" s="37">
        <f t="shared" si="1"/>
        <v>8844.1</v>
      </c>
      <c r="Z13" s="36">
        <f t="shared" si="0"/>
        <v>2437949.1999999997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3429</v>
      </c>
      <c r="N14" s="75">
        <v>509820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3429</v>
      </c>
      <c r="Z14" s="14">
        <f t="shared" si="0"/>
        <v>509820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1873</v>
      </c>
      <c r="N15" s="76">
        <v>235011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1873</v>
      </c>
      <c r="Z15" s="24">
        <f t="shared" si="0"/>
        <v>235011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6089</v>
      </c>
      <c r="N16" s="36">
        <v>1120464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6089</v>
      </c>
      <c r="Z16" s="36">
        <f t="shared" si="0"/>
        <v>1120464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64</v>
      </c>
      <c r="F17" s="14">
        <v>9268</v>
      </c>
      <c r="G17" s="19">
        <v>1232</v>
      </c>
      <c r="H17" s="18">
        <v>400099</v>
      </c>
      <c r="I17" s="13">
        <v>225</v>
      </c>
      <c r="J17" s="14">
        <v>157997</v>
      </c>
      <c r="K17" s="19">
        <v>140</v>
      </c>
      <c r="L17" s="18">
        <v>108600</v>
      </c>
      <c r="M17" s="13">
        <v>1061.048</v>
      </c>
      <c r="N17" s="75">
        <v>421983</v>
      </c>
      <c r="O17" s="19">
        <v>4050</v>
      </c>
      <c r="P17" s="18">
        <v>1603579</v>
      </c>
      <c r="Q17" s="13">
        <v>4465</v>
      </c>
      <c r="R17" s="14">
        <v>1081690</v>
      </c>
      <c r="S17" s="19">
        <v>332</v>
      </c>
      <c r="T17" s="18">
        <v>74732</v>
      </c>
      <c r="U17" s="13">
        <v>10</v>
      </c>
      <c r="V17" s="14">
        <v>2230</v>
      </c>
      <c r="W17" s="13">
        <v>6032.2259999999997</v>
      </c>
      <c r="X17" s="18">
        <v>1189693</v>
      </c>
      <c r="Y17" s="41">
        <f t="shared" si="1"/>
        <v>17611.273999999998</v>
      </c>
      <c r="Z17" s="42">
        <f t="shared" si="0"/>
        <v>5049871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95</v>
      </c>
      <c r="F18" s="21">
        <v>23636</v>
      </c>
      <c r="G18" s="25">
        <v>1044</v>
      </c>
      <c r="H18" s="26">
        <v>318569</v>
      </c>
      <c r="I18" s="27">
        <v>238</v>
      </c>
      <c r="J18" s="21">
        <v>162063</v>
      </c>
      <c r="K18" s="25">
        <v>68</v>
      </c>
      <c r="L18" s="26">
        <v>49420</v>
      </c>
      <c r="M18" s="27">
        <v>934.15599999999995</v>
      </c>
      <c r="N18" s="21">
        <v>361379</v>
      </c>
      <c r="O18" s="25">
        <v>3733</v>
      </c>
      <c r="P18" s="26">
        <v>1480434</v>
      </c>
      <c r="Q18" s="27">
        <v>4246</v>
      </c>
      <c r="R18" s="21">
        <v>1119521</v>
      </c>
      <c r="S18" s="25">
        <v>313</v>
      </c>
      <c r="T18" s="26">
        <v>70518</v>
      </c>
      <c r="U18" s="27">
        <v>12</v>
      </c>
      <c r="V18" s="21">
        <v>910</v>
      </c>
      <c r="W18" s="27">
        <v>6645.1059999999998</v>
      </c>
      <c r="X18" s="26">
        <v>1331796</v>
      </c>
      <c r="Y18" s="23">
        <f t="shared" si="1"/>
        <v>17328.261999999999</v>
      </c>
      <c r="Z18" s="24">
        <f t="shared" si="0"/>
        <v>4918246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553</v>
      </c>
      <c r="F19" s="24">
        <v>137291</v>
      </c>
      <c r="G19" s="33">
        <v>1057</v>
      </c>
      <c r="H19" s="34">
        <v>315163</v>
      </c>
      <c r="I19" s="23">
        <v>388</v>
      </c>
      <c r="J19" s="24">
        <v>186688</v>
      </c>
      <c r="K19" s="78">
        <v>216</v>
      </c>
      <c r="L19" s="34">
        <v>165805</v>
      </c>
      <c r="M19" s="23">
        <v>1961.0920000000001</v>
      </c>
      <c r="N19" s="24">
        <v>775758</v>
      </c>
      <c r="O19" s="33">
        <v>2458</v>
      </c>
      <c r="P19" s="34">
        <v>954564</v>
      </c>
      <c r="Q19" s="23">
        <v>7178</v>
      </c>
      <c r="R19" s="24">
        <v>2047682</v>
      </c>
      <c r="S19" s="33">
        <v>186</v>
      </c>
      <c r="T19" s="34">
        <v>42339</v>
      </c>
      <c r="U19" s="23">
        <v>77</v>
      </c>
      <c r="V19" s="24">
        <v>18700</v>
      </c>
      <c r="W19" s="23">
        <v>6066.1409999999996</v>
      </c>
      <c r="X19" s="34">
        <v>1595908</v>
      </c>
      <c r="Y19" s="35">
        <f t="shared" si="1"/>
        <v>20140.233</v>
      </c>
      <c r="Z19" s="36">
        <f t="shared" si="0"/>
        <v>6239898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1066</v>
      </c>
      <c r="F20" s="14">
        <f t="shared" ref="F20:X22" si="2">F5+F8+F11+F14+F17</f>
        <v>92281</v>
      </c>
      <c r="G20" s="19">
        <f>G5+G8+G11+G14+G17</f>
        <v>1488.88</v>
      </c>
      <c r="H20" s="18">
        <f t="shared" si="2"/>
        <v>573939</v>
      </c>
      <c r="I20" s="13">
        <f t="shared" si="2"/>
        <v>2619</v>
      </c>
      <c r="J20" s="14">
        <f t="shared" si="2"/>
        <v>4537707.9000000004</v>
      </c>
      <c r="K20" s="19">
        <f t="shared" si="2"/>
        <v>2299</v>
      </c>
      <c r="L20" s="18">
        <f t="shared" si="2"/>
        <v>5344886</v>
      </c>
      <c r="M20" s="13">
        <f t="shared" si="2"/>
        <v>10912.048000000001</v>
      </c>
      <c r="N20" s="14">
        <f t="shared" si="2"/>
        <v>2174238</v>
      </c>
      <c r="O20" s="19">
        <f t="shared" si="2"/>
        <v>4757</v>
      </c>
      <c r="P20" s="18">
        <f t="shared" si="2"/>
        <v>1640444</v>
      </c>
      <c r="Q20" s="13">
        <f t="shared" si="2"/>
        <v>26869</v>
      </c>
      <c r="R20" s="14">
        <f t="shared" si="2"/>
        <v>4860456</v>
      </c>
      <c r="S20" s="19">
        <f t="shared" si="2"/>
        <v>59777</v>
      </c>
      <c r="T20" s="18">
        <f t="shared" si="2"/>
        <v>9674862</v>
      </c>
      <c r="U20" s="13">
        <f t="shared" si="2"/>
        <v>3556</v>
      </c>
      <c r="V20" s="14">
        <f t="shared" si="2"/>
        <v>1093797</v>
      </c>
      <c r="W20" s="13">
        <f t="shared" si="2"/>
        <v>6152.2259999999997</v>
      </c>
      <c r="X20" s="18">
        <f t="shared" si="2"/>
        <v>1240395</v>
      </c>
      <c r="Y20" s="31">
        <f t="shared" ref="Y20:Z22" si="3">+Y17+Y14+Y11+Y8+Y5</f>
        <v>119496.15399999999</v>
      </c>
      <c r="Z20" s="32">
        <f t="shared" si="3"/>
        <v>31233005.899999999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1035</v>
      </c>
      <c r="F21" s="21">
        <f t="shared" si="4"/>
        <v>103926</v>
      </c>
      <c r="G21" s="25">
        <f t="shared" si="4"/>
        <v>1286.992</v>
      </c>
      <c r="H21" s="26">
        <f t="shared" si="4"/>
        <v>481629</v>
      </c>
      <c r="I21" s="27">
        <f t="shared" si="4"/>
        <v>2844</v>
      </c>
      <c r="J21" s="21">
        <f t="shared" si="4"/>
        <v>4967019.3</v>
      </c>
      <c r="K21" s="25">
        <f t="shared" si="4"/>
        <v>1302</v>
      </c>
      <c r="L21" s="26">
        <f t="shared" si="4"/>
        <v>2950479</v>
      </c>
      <c r="M21" s="27">
        <f t="shared" si="4"/>
        <v>7839.1559999999999</v>
      </c>
      <c r="N21" s="21">
        <f t="shared" si="4"/>
        <v>1610615</v>
      </c>
      <c r="O21" s="25">
        <f t="shared" si="4"/>
        <v>4442</v>
      </c>
      <c r="P21" s="26">
        <f t="shared" si="4"/>
        <v>1518067</v>
      </c>
      <c r="Q21" s="27">
        <f t="shared" si="4"/>
        <v>24984</v>
      </c>
      <c r="R21" s="21">
        <f t="shared" si="4"/>
        <v>4616449.8</v>
      </c>
      <c r="S21" s="25">
        <f t="shared" si="4"/>
        <v>60936</v>
      </c>
      <c r="T21" s="26">
        <f t="shared" si="4"/>
        <v>9819224</v>
      </c>
      <c r="U21" s="27">
        <f t="shared" si="2"/>
        <v>3808</v>
      </c>
      <c r="V21" s="21">
        <f t="shared" si="2"/>
        <v>1334115</v>
      </c>
      <c r="W21" s="27">
        <f t="shared" si="2"/>
        <v>6738.1059999999998</v>
      </c>
      <c r="X21" s="26">
        <f t="shared" si="2"/>
        <v>1376435</v>
      </c>
      <c r="Y21" s="23">
        <f t="shared" si="3"/>
        <v>115215.254</v>
      </c>
      <c r="Z21" s="24">
        <f t="shared" si="3"/>
        <v>28777959.100000001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1876.1</v>
      </c>
      <c r="F22" s="24">
        <f t="shared" si="2"/>
        <v>414965</v>
      </c>
      <c r="G22" s="33">
        <f t="shared" si="2"/>
        <v>1595.252</v>
      </c>
      <c r="H22" s="34">
        <f t="shared" si="2"/>
        <v>691561</v>
      </c>
      <c r="I22" s="23">
        <f t="shared" si="2"/>
        <v>4646</v>
      </c>
      <c r="J22" s="24">
        <f t="shared" si="2"/>
        <v>4738885.4000000004</v>
      </c>
      <c r="K22" s="33">
        <f t="shared" si="2"/>
        <v>7138.7</v>
      </c>
      <c r="L22" s="34">
        <f t="shared" si="2"/>
        <v>3500096</v>
      </c>
      <c r="M22" s="23">
        <f t="shared" si="2"/>
        <v>18662.992000000002</v>
      </c>
      <c r="N22" s="24">
        <f t="shared" si="2"/>
        <v>3844334.5</v>
      </c>
      <c r="O22" s="33">
        <f t="shared" si="2"/>
        <v>5489</v>
      </c>
      <c r="P22" s="34">
        <f t="shared" si="2"/>
        <v>1541216</v>
      </c>
      <c r="Q22" s="23">
        <f t="shared" si="2"/>
        <v>62623.600000000006</v>
      </c>
      <c r="R22" s="24">
        <f t="shared" si="2"/>
        <v>11039736.800000001</v>
      </c>
      <c r="S22" s="33">
        <f t="shared" si="2"/>
        <v>29165</v>
      </c>
      <c r="T22" s="34">
        <f t="shared" si="2"/>
        <v>2537397</v>
      </c>
      <c r="U22" s="23">
        <f t="shared" si="2"/>
        <v>4154.1000000000004</v>
      </c>
      <c r="V22" s="24">
        <f t="shared" si="2"/>
        <v>1058306</v>
      </c>
      <c r="W22" s="23">
        <f t="shared" si="2"/>
        <v>7557.4409999999998</v>
      </c>
      <c r="X22" s="34">
        <f t="shared" si="2"/>
        <v>2005470.5</v>
      </c>
      <c r="Y22" s="23">
        <f t="shared" si="3"/>
        <v>142908.185</v>
      </c>
      <c r="Z22" s="24">
        <f t="shared" si="3"/>
        <v>31371968.199999999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17">
        <f>(E20+E21)/(E22+E41)*100</f>
        <v>56.460281629581857</v>
      </c>
      <c r="F23" s="118"/>
      <c r="G23" s="117">
        <f>(G20+G21)/(G22+G41)*100</f>
        <v>92.881521078653137</v>
      </c>
      <c r="H23" s="118"/>
      <c r="I23" s="117">
        <f>(I20+I21)/(I22+I41)*100</f>
        <v>57.402542818114952</v>
      </c>
      <c r="J23" s="118"/>
      <c r="K23" s="117">
        <f>(K20+K21)/(K22+K41)*100</f>
        <v>27.11514713412247</v>
      </c>
      <c r="L23" s="118"/>
      <c r="M23" s="117">
        <f>(M20+M21)/(M22+M41)*100</f>
        <v>54.74309881280206</v>
      </c>
      <c r="N23" s="118"/>
      <c r="O23" s="117">
        <f>(O20+O21)/(O22+O41)*100</f>
        <v>86.270280408890557</v>
      </c>
      <c r="P23" s="118"/>
      <c r="Q23" s="117">
        <f>(Q20+Q21)/(Q22+Q41)*100</f>
        <v>42.033134947333942</v>
      </c>
      <c r="R23" s="118"/>
      <c r="S23" s="117">
        <f>(S20+S21)/(S22+S41)*100</f>
        <v>202.91650557245879</v>
      </c>
      <c r="T23" s="118"/>
      <c r="U23" s="117">
        <f>(U20+U21)/(U22+U41)*100</f>
        <v>86.026027429265667</v>
      </c>
      <c r="V23" s="118"/>
      <c r="W23" s="117">
        <f>(W20+W21)/(W22+W41)*100</f>
        <v>82.10004074961455</v>
      </c>
      <c r="X23" s="118"/>
      <c r="Y23" s="117">
        <f>(Y20+Y21)/(Y22+Y41)*100</f>
        <v>83.368325845407682</v>
      </c>
      <c r="Z23" s="11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19">
        <f>F22/E22*1000</f>
        <v>221184.90485581793</v>
      </c>
      <c r="F24" s="120"/>
      <c r="G24" s="121">
        <f>H22/G22*1000</f>
        <v>433512.07207387924</v>
      </c>
      <c r="H24" s="122"/>
      <c r="I24" s="123">
        <f>J22/I22*1000</f>
        <v>1019992.5527335344</v>
      </c>
      <c r="J24" s="124"/>
      <c r="K24" s="121">
        <f>L22/K22*1000</f>
        <v>490298.79389804869</v>
      </c>
      <c r="L24" s="122"/>
      <c r="M24" s="123">
        <f>N22/M22*1000</f>
        <v>205987.04109180349</v>
      </c>
      <c r="N24" s="124"/>
      <c r="O24" s="121">
        <f>P22/O22*1000</f>
        <v>280782.65622153395</v>
      </c>
      <c r="P24" s="122"/>
      <c r="Q24" s="123">
        <f>R22/Q22*1000</f>
        <v>176287.16330584636</v>
      </c>
      <c r="R24" s="124"/>
      <c r="S24" s="121">
        <f>T22/S22*1000</f>
        <v>87001.440082290414</v>
      </c>
      <c r="T24" s="122"/>
      <c r="U24" s="123">
        <f>V22/U22*1000</f>
        <v>254761.8015936063</v>
      </c>
      <c r="V24" s="124"/>
      <c r="W24" s="121">
        <f>X22/W22*1000</f>
        <v>265363.69916748279</v>
      </c>
      <c r="X24" s="122"/>
      <c r="Y24" s="123">
        <f>Z22/Y22*1000</f>
        <v>219525.34209289693</v>
      </c>
      <c r="Z24" s="12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1.3128009427871468</v>
      </c>
      <c r="F25" s="49"/>
      <c r="G25" s="50">
        <f>G22/Y22*100</f>
        <v>1.1162775596093393</v>
      </c>
      <c r="H25" s="51"/>
      <c r="I25" s="48">
        <f>I22/Y22*100</f>
        <v>3.251038420227645</v>
      </c>
      <c r="J25" s="49"/>
      <c r="K25" s="50">
        <f>K22/Y22*100</f>
        <v>4.9953052024276987</v>
      </c>
      <c r="L25" s="51"/>
      <c r="M25" s="48">
        <f>M22/Y22*100</f>
        <v>13.05942833155428</v>
      </c>
      <c r="N25" s="49"/>
      <c r="O25" s="50">
        <f>O22/Y22*100</f>
        <v>3.8409276557532381</v>
      </c>
      <c r="P25" s="51"/>
      <c r="Q25" s="48">
        <f>Q22/Y22*100</f>
        <v>43.820863024745577</v>
      </c>
      <c r="R25" s="49"/>
      <c r="S25" s="50">
        <f>S22/Y22*100</f>
        <v>20.408208249233589</v>
      </c>
      <c r="T25" s="51"/>
      <c r="U25" s="48">
        <f>U22/Y22*100</f>
        <v>2.9068314036736247</v>
      </c>
      <c r="V25" s="49"/>
      <c r="W25" s="50">
        <f>W22/Y22*100</f>
        <v>5.2883192099878666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25" t="s">
        <v>42</v>
      </c>
      <c r="C27" s="4" t="s">
        <v>43</v>
      </c>
      <c r="D27" s="54" t="s">
        <v>21</v>
      </c>
      <c r="E27" s="143">
        <v>1306</v>
      </c>
      <c r="F27" s="140">
        <v>120865</v>
      </c>
      <c r="G27" s="141">
        <v>904</v>
      </c>
      <c r="H27" s="142">
        <v>290067</v>
      </c>
      <c r="I27" s="143">
        <v>3729</v>
      </c>
      <c r="J27" s="140">
        <v>8294406</v>
      </c>
      <c r="K27" s="144">
        <v>1568</v>
      </c>
      <c r="L27" s="142">
        <v>2905510</v>
      </c>
      <c r="M27" s="143">
        <v>10139</v>
      </c>
      <c r="N27" s="140">
        <v>1546214</v>
      </c>
      <c r="O27" s="144">
        <v>5348</v>
      </c>
      <c r="P27" s="142">
        <v>1842842</v>
      </c>
      <c r="Q27" s="143">
        <v>27304</v>
      </c>
      <c r="R27" s="140">
        <v>5363036</v>
      </c>
      <c r="S27" s="144">
        <v>57626</v>
      </c>
      <c r="T27" s="142">
        <v>12173400</v>
      </c>
      <c r="U27" s="143">
        <v>3116</v>
      </c>
      <c r="V27" s="140">
        <v>1002930</v>
      </c>
      <c r="W27" s="143">
        <v>8767</v>
      </c>
      <c r="X27" s="142">
        <v>1684490</v>
      </c>
      <c r="Y27" s="172">
        <v>119807</v>
      </c>
      <c r="Z27" s="173">
        <v>35223760</v>
      </c>
    </row>
    <row r="28" spans="1:28" ht="18.95" customHeight="1" x14ac:dyDescent="0.15">
      <c r="A28" s="22"/>
      <c r="B28" s="126"/>
      <c r="C28" s="7"/>
      <c r="D28" s="55" t="s">
        <v>22</v>
      </c>
      <c r="E28" s="147">
        <v>1661</v>
      </c>
      <c r="F28" s="148">
        <v>242899</v>
      </c>
      <c r="G28" s="149">
        <v>849</v>
      </c>
      <c r="H28" s="150">
        <v>264530</v>
      </c>
      <c r="I28" s="147">
        <v>3391</v>
      </c>
      <c r="J28" s="148">
        <v>7209005</v>
      </c>
      <c r="K28" s="151">
        <v>1188</v>
      </c>
      <c r="L28" s="150">
        <v>2466190</v>
      </c>
      <c r="M28" s="147">
        <v>10897</v>
      </c>
      <c r="N28" s="148">
        <v>1918432</v>
      </c>
      <c r="O28" s="151">
        <v>5505</v>
      </c>
      <c r="P28" s="150">
        <v>1880481</v>
      </c>
      <c r="Q28" s="147">
        <v>27877</v>
      </c>
      <c r="R28" s="148">
        <v>5623875</v>
      </c>
      <c r="S28" s="151">
        <v>57943</v>
      </c>
      <c r="T28" s="150">
        <v>12208129</v>
      </c>
      <c r="U28" s="147">
        <v>3460</v>
      </c>
      <c r="V28" s="148">
        <v>1070437</v>
      </c>
      <c r="W28" s="147">
        <v>8708</v>
      </c>
      <c r="X28" s="150">
        <v>1656107</v>
      </c>
      <c r="Y28" s="154">
        <v>121479</v>
      </c>
      <c r="Z28" s="155">
        <v>34540085</v>
      </c>
    </row>
    <row r="29" spans="1:28" ht="18.95" customHeight="1" thickBot="1" x14ac:dyDescent="0.2">
      <c r="A29" s="22"/>
      <c r="B29" s="126"/>
      <c r="C29" s="7"/>
      <c r="D29" s="55" t="s">
        <v>24</v>
      </c>
      <c r="E29" s="154">
        <v>3261</v>
      </c>
      <c r="F29" s="155">
        <v>706705</v>
      </c>
      <c r="G29" s="156">
        <v>996</v>
      </c>
      <c r="H29" s="157">
        <v>441318</v>
      </c>
      <c r="I29" s="154">
        <v>2329</v>
      </c>
      <c r="J29" s="155">
        <v>2134009</v>
      </c>
      <c r="K29" s="158">
        <v>2798</v>
      </c>
      <c r="L29" s="157">
        <v>3200841</v>
      </c>
      <c r="M29" s="154">
        <v>16830</v>
      </c>
      <c r="N29" s="155">
        <v>2772174</v>
      </c>
      <c r="O29" s="158">
        <v>4514</v>
      </c>
      <c r="P29" s="157">
        <v>1222256</v>
      </c>
      <c r="Q29" s="154">
        <v>58050</v>
      </c>
      <c r="R29" s="155">
        <v>9995731</v>
      </c>
      <c r="S29" s="158">
        <v>32105</v>
      </c>
      <c r="T29" s="157">
        <v>2714491</v>
      </c>
      <c r="U29" s="154">
        <v>2978</v>
      </c>
      <c r="V29" s="155">
        <v>548029</v>
      </c>
      <c r="W29" s="154">
        <v>8845</v>
      </c>
      <c r="X29" s="157">
        <v>1952007</v>
      </c>
      <c r="Y29" s="154">
        <v>132706</v>
      </c>
      <c r="Z29" s="155">
        <v>25687561</v>
      </c>
    </row>
    <row r="30" spans="1:28" ht="18.95" customHeight="1" thickBot="1" x14ac:dyDescent="0.2">
      <c r="A30" s="22" t="s">
        <v>29</v>
      </c>
      <c r="B30" s="126"/>
      <c r="C30" s="7"/>
      <c r="D30" s="56" t="s">
        <v>44</v>
      </c>
      <c r="E30" s="159">
        <v>58.4</v>
      </c>
      <c r="F30" s="160"/>
      <c r="G30" s="159">
        <v>80.3</v>
      </c>
      <c r="H30" s="160"/>
      <c r="I30" s="159">
        <v>157.5</v>
      </c>
      <c r="J30" s="160"/>
      <c r="K30" s="159">
        <v>69.5</v>
      </c>
      <c r="L30" s="160"/>
      <c r="M30" s="159">
        <v>46.4</v>
      </c>
      <c r="N30" s="160"/>
      <c r="O30" s="159">
        <v>110.8</v>
      </c>
      <c r="P30" s="160"/>
      <c r="Q30" s="159">
        <v>52.3</v>
      </c>
      <c r="R30" s="160"/>
      <c r="S30" s="159">
        <v>150.4</v>
      </c>
      <c r="T30" s="160"/>
      <c r="U30" s="159">
        <v>60.7</v>
      </c>
      <c r="V30" s="160"/>
      <c r="W30" s="159">
        <v>83.8</v>
      </c>
      <c r="X30" s="160"/>
      <c r="Y30" s="159">
        <v>81.5</v>
      </c>
      <c r="Z30" s="174"/>
    </row>
    <row r="31" spans="1:28" ht="18.95" customHeight="1" x14ac:dyDescent="0.15">
      <c r="A31" s="22"/>
      <c r="B31" s="126"/>
      <c r="C31" s="4" t="s">
        <v>45</v>
      </c>
      <c r="D31" s="85" t="s">
        <v>21</v>
      </c>
      <c r="E31" s="90">
        <f>E20-E27</f>
        <v>-240</v>
      </c>
      <c r="F31" s="91">
        <f t="shared" ref="F31:Z33" si="5">F20-F27</f>
        <v>-28584</v>
      </c>
      <c r="G31" s="92">
        <f t="shared" si="5"/>
        <v>584.88000000000011</v>
      </c>
      <c r="H31" s="93">
        <f t="shared" si="5"/>
        <v>283872</v>
      </c>
      <c r="I31" s="90">
        <f t="shared" si="5"/>
        <v>-1110</v>
      </c>
      <c r="J31" s="91">
        <f t="shared" si="5"/>
        <v>-3756698.0999999996</v>
      </c>
      <c r="K31" s="92">
        <f t="shared" si="5"/>
        <v>731</v>
      </c>
      <c r="L31" s="93">
        <f t="shared" si="5"/>
        <v>2439376</v>
      </c>
      <c r="M31" s="90">
        <f t="shared" si="5"/>
        <v>773.04800000000068</v>
      </c>
      <c r="N31" s="91">
        <f t="shared" si="5"/>
        <v>628024</v>
      </c>
      <c r="O31" s="92">
        <f t="shared" si="5"/>
        <v>-591</v>
      </c>
      <c r="P31" s="93">
        <f t="shared" si="5"/>
        <v>-202398</v>
      </c>
      <c r="Q31" s="90">
        <f t="shared" si="5"/>
        <v>-435</v>
      </c>
      <c r="R31" s="91">
        <f t="shared" si="5"/>
        <v>-502580</v>
      </c>
      <c r="S31" s="92">
        <f t="shared" si="5"/>
        <v>2151</v>
      </c>
      <c r="T31" s="93">
        <f t="shared" si="5"/>
        <v>-2498538</v>
      </c>
      <c r="U31" s="90">
        <f t="shared" si="5"/>
        <v>440</v>
      </c>
      <c r="V31" s="91">
        <f t="shared" si="5"/>
        <v>90867</v>
      </c>
      <c r="W31" s="92">
        <f t="shared" si="5"/>
        <v>-2614.7740000000003</v>
      </c>
      <c r="X31" s="93">
        <f t="shared" si="5"/>
        <v>-444095</v>
      </c>
      <c r="Y31" s="90">
        <f t="shared" si="5"/>
        <v>-310.84600000000501</v>
      </c>
      <c r="Z31" s="91">
        <f t="shared" si="5"/>
        <v>-3990754.1000000015</v>
      </c>
    </row>
    <row r="32" spans="1:28" ht="18.95" customHeight="1" x14ac:dyDescent="0.15">
      <c r="A32" s="22" t="s">
        <v>46</v>
      </c>
      <c r="B32" s="126"/>
      <c r="C32" s="7"/>
      <c r="D32" s="81" t="s">
        <v>22</v>
      </c>
      <c r="E32" s="94">
        <f t="shared" ref="E32:T33" si="6">E21-E28</f>
        <v>-626</v>
      </c>
      <c r="F32" s="95">
        <f t="shared" si="6"/>
        <v>-138973</v>
      </c>
      <c r="G32" s="96">
        <f t="shared" si="6"/>
        <v>437.99199999999996</v>
      </c>
      <c r="H32" s="97">
        <f t="shared" si="6"/>
        <v>217099</v>
      </c>
      <c r="I32" s="94">
        <f t="shared" si="6"/>
        <v>-547</v>
      </c>
      <c r="J32" s="95">
        <f t="shared" si="6"/>
        <v>-2241985.7000000002</v>
      </c>
      <c r="K32" s="96">
        <f t="shared" si="6"/>
        <v>114</v>
      </c>
      <c r="L32" s="97">
        <f t="shared" si="6"/>
        <v>484289</v>
      </c>
      <c r="M32" s="94">
        <f t="shared" si="6"/>
        <v>-3057.8440000000001</v>
      </c>
      <c r="N32" s="95">
        <f t="shared" si="6"/>
        <v>-307817</v>
      </c>
      <c r="O32" s="96">
        <f t="shared" si="6"/>
        <v>-1063</v>
      </c>
      <c r="P32" s="97">
        <f t="shared" si="6"/>
        <v>-362414</v>
      </c>
      <c r="Q32" s="94">
        <f t="shared" si="6"/>
        <v>-2893</v>
      </c>
      <c r="R32" s="95">
        <f t="shared" si="6"/>
        <v>-1007425.2000000002</v>
      </c>
      <c r="S32" s="96">
        <f t="shared" si="6"/>
        <v>2993</v>
      </c>
      <c r="T32" s="97">
        <f t="shared" si="6"/>
        <v>-2388905</v>
      </c>
      <c r="U32" s="94">
        <f t="shared" si="5"/>
        <v>348</v>
      </c>
      <c r="V32" s="95">
        <f t="shared" si="5"/>
        <v>263678</v>
      </c>
      <c r="W32" s="96">
        <f t="shared" si="5"/>
        <v>-1969.8940000000002</v>
      </c>
      <c r="X32" s="97">
        <f t="shared" si="5"/>
        <v>-279672</v>
      </c>
      <c r="Y32" s="94">
        <f t="shared" si="5"/>
        <v>-6263.7459999999992</v>
      </c>
      <c r="Z32" s="95">
        <f t="shared" si="5"/>
        <v>-5762125.8999999985</v>
      </c>
    </row>
    <row r="33" spans="1:38" ht="18.95" customHeight="1" x14ac:dyDescent="0.15">
      <c r="A33" s="22"/>
      <c r="B33" s="126"/>
      <c r="C33" s="7"/>
      <c r="D33" s="81" t="s">
        <v>24</v>
      </c>
      <c r="E33" s="94">
        <f t="shared" si="6"/>
        <v>-1384.9</v>
      </c>
      <c r="F33" s="95">
        <f t="shared" si="5"/>
        <v>-291740</v>
      </c>
      <c r="G33" s="96">
        <f t="shared" si="5"/>
        <v>599.25199999999995</v>
      </c>
      <c r="H33" s="97">
        <f t="shared" si="5"/>
        <v>250243</v>
      </c>
      <c r="I33" s="94">
        <f t="shared" si="5"/>
        <v>2317</v>
      </c>
      <c r="J33" s="95">
        <f t="shared" si="5"/>
        <v>2604876.4000000004</v>
      </c>
      <c r="K33" s="96">
        <f t="shared" si="5"/>
        <v>4340.7</v>
      </c>
      <c r="L33" s="97">
        <f t="shared" si="5"/>
        <v>299255</v>
      </c>
      <c r="M33" s="94">
        <f t="shared" si="5"/>
        <v>1832.992000000002</v>
      </c>
      <c r="N33" s="95">
        <f t="shared" si="5"/>
        <v>1072160.5</v>
      </c>
      <c r="O33" s="96">
        <f t="shared" si="5"/>
        <v>975</v>
      </c>
      <c r="P33" s="97">
        <f t="shared" si="5"/>
        <v>318960</v>
      </c>
      <c r="Q33" s="94">
        <f t="shared" si="5"/>
        <v>4573.6000000000058</v>
      </c>
      <c r="R33" s="95">
        <f t="shared" si="5"/>
        <v>1044005.8000000007</v>
      </c>
      <c r="S33" s="96">
        <f t="shared" si="5"/>
        <v>-2940</v>
      </c>
      <c r="T33" s="97">
        <f t="shared" si="5"/>
        <v>-177094</v>
      </c>
      <c r="U33" s="94">
        <f t="shared" si="5"/>
        <v>1176.1000000000004</v>
      </c>
      <c r="V33" s="95">
        <f t="shared" si="5"/>
        <v>510277</v>
      </c>
      <c r="W33" s="96">
        <f t="shared" si="5"/>
        <v>-1287.5590000000002</v>
      </c>
      <c r="X33" s="97">
        <f t="shared" si="5"/>
        <v>53463.5</v>
      </c>
      <c r="Y33" s="94">
        <f t="shared" si="5"/>
        <v>10202.184999999998</v>
      </c>
      <c r="Z33" s="95">
        <f t="shared" si="5"/>
        <v>5684407.1999999993</v>
      </c>
    </row>
    <row r="34" spans="1:38" ht="18.95" customHeight="1" thickBot="1" x14ac:dyDescent="0.2">
      <c r="A34" s="22" t="s">
        <v>47</v>
      </c>
      <c r="B34" s="126"/>
      <c r="C34" s="57"/>
      <c r="D34" s="28" t="s">
        <v>44</v>
      </c>
      <c r="E34" s="128">
        <f>+E23-E30</f>
        <v>-1.9397183704181415</v>
      </c>
      <c r="F34" s="130"/>
      <c r="G34" s="137">
        <f t="shared" ref="G34" si="7">+G23-G30</f>
        <v>12.58152107865314</v>
      </c>
      <c r="H34" s="138"/>
      <c r="I34" s="128">
        <f t="shared" ref="I34" si="8">+I23-I30</f>
        <v>-100.09745718188505</v>
      </c>
      <c r="J34" s="130"/>
      <c r="K34" s="137">
        <f t="shared" ref="K34" si="9">+K23-K30</f>
        <v>-42.384852865877534</v>
      </c>
      <c r="L34" s="138"/>
      <c r="M34" s="128">
        <f t="shared" ref="M34" si="10">+M23-M30</f>
        <v>8.3430988128020616</v>
      </c>
      <c r="N34" s="130"/>
      <c r="O34" s="137">
        <f t="shared" ref="O34" si="11">+O23-O30</f>
        <v>-24.529719591109441</v>
      </c>
      <c r="P34" s="138"/>
      <c r="Q34" s="128">
        <f t="shared" ref="Q34" si="12">+Q23-Q30</f>
        <v>-10.266865052666056</v>
      </c>
      <c r="R34" s="130"/>
      <c r="S34" s="137">
        <f t="shared" ref="S34" si="13">+S23-S30</f>
        <v>52.516505572458783</v>
      </c>
      <c r="T34" s="138"/>
      <c r="U34" s="128">
        <f t="shared" ref="U34" si="14">+U23-U30</f>
        <v>25.326027429265665</v>
      </c>
      <c r="V34" s="130"/>
      <c r="W34" s="137">
        <f t="shared" ref="W34" si="15">+W23-W30</f>
        <v>-1.6999592503854473</v>
      </c>
      <c r="X34" s="138"/>
      <c r="Y34" s="128">
        <f t="shared" ref="Y34" si="16">+Y23-Y30</f>
        <v>1.8683258454076821</v>
      </c>
      <c r="Z34" s="130"/>
    </row>
    <row r="35" spans="1:38" ht="18.95" customHeight="1" x14ac:dyDescent="0.15">
      <c r="A35" s="22"/>
      <c r="B35" s="126"/>
      <c r="C35" s="7" t="s">
        <v>48</v>
      </c>
      <c r="D35" s="58" t="s">
        <v>21</v>
      </c>
      <c r="E35" s="59">
        <f t="shared" ref="E35:Z37" si="17">E20/E27*100</f>
        <v>81.623277182235825</v>
      </c>
      <c r="F35" s="60">
        <f t="shared" si="17"/>
        <v>76.350473668969514</v>
      </c>
      <c r="G35" s="61">
        <f t="shared" si="17"/>
        <v>164.69911504424778</v>
      </c>
      <c r="H35" s="62">
        <f t="shared" si="17"/>
        <v>197.86428652690586</v>
      </c>
      <c r="I35" s="59">
        <f t="shared" si="17"/>
        <v>70.233306516492348</v>
      </c>
      <c r="J35" s="60">
        <f t="shared" si="17"/>
        <v>54.708051426467428</v>
      </c>
      <c r="K35" s="61">
        <f t="shared" si="17"/>
        <v>146.61989795918367</v>
      </c>
      <c r="L35" s="62">
        <f t="shared" si="17"/>
        <v>183.95689569128999</v>
      </c>
      <c r="M35" s="59">
        <f t="shared" si="17"/>
        <v>107.6244994575402</v>
      </c>
      <c r="N35" s="60">
        <f t="shared" si="17"/>
        <v>140.61688744248855</v>
      </c>
      <c r="O35" s="61">
        <f t="shared" si="17"/>
        <v>88.949139865370228</v>
      </c>
      <c r="P35" s="62">
        <f t="shared" si="17"/>
        <v>89.017072543386789</v>
      </c>
      <c r="Q35" s="59">
        <f t="shared" si="17"/>
        <v>98.406826838558445</v>
      </c>
      <c r="R35" s="60">
        <f t="shared" si="17"/>
        <v>90.628815469446792</v>
      </c>
      <c r="S35" s="61">
        <f t="shared" si="17"/>
        <v>103.73269010516086</v>
      </c>
      <c r="T35" s="62">
        <f t="shared" si="17"/>
        <v>79.475430035980082</v>
      </c>
      <c r="U35" s="59">
        <f t="shared" si="17"/>
        <v>114.1206675224647</v>
      </c>
      <c r="V35" s="60">
        <f t="shared" si="17"/>
        <v>109.06015374951392</v>
      </c>
      <c r="W35" s="61">
        <f t="shared" si="17"/>
        <v>70.174814645830949</v>
      </c>
      <c r="X35" s="62">
        <f t="shared" si="17"/>
        <v>73.636234112401979</v>
      </c>
      <c r="Y35" s="59">
        <f t="shared" si="17"/>
        <v>99.740544375537326</v>
      </c>
      <c r="Z35" s="60">
        <f t="shared" si="17"/>
        <v>88.670277960104187</v>
      </c>
    </row>
    <row r="36" spans="1:38" ht="18.95" customHeight="1" x14ac:dyDescent="0.15">
      <c r="A36" s="22" t="s">
        <v>49</v>
      </c>
      <c r="B36" s="126"/>
      <c r="C36" s="7" t="s">
        <v>62</v>
      </c>
      <c r="D36" s="56" t="s">
        <v>22</v>
      </c>
      <c r="E36" s="63">
        <f t="shared" si="17"/>
        <v>62.311860325105364</v>
      </c>
      <c r="F36" s="64">
        <f t="shared" si="17"/>
        <v>42.785684584950943</v>
      </c>
      <c r="G36" s="65">
        <f t="shared" si="17"/>
        <v>151.58916372202592</v>
      </c>
      <c r="H36" s="66">
        <f t="shared" si="17"/>
        <v>182.06970853967414</v>
      </c>
      <c r="I36" s="63">
        <f t="shared" si="17"/>
        <v>83.869065172515477</v>
      </c>
      <c r="J36" s="64">
        <f t="shared" si="17"/>
        <v>68.900206061724191</v>
      </c>
      <c r="K36" s="65">
        <f t="shared" si="17"/>
        <v>109.5959595959596</v>
      </c>
      <c r="L36" s="66">
        <f t="shared" si="17"/>
        <v>119.6371325810258</v>
      </c>
      <c r="M36" s="63">
        <f t="shared" si="17"/>
        <v>71.938662017068921</v>
      </c>
      <c r="N36" s="64">
        <f t="shared" si="17"/>
        <v>83.954760971460033</v>
      </c>
      <c r="O36" s="65">
        <f t="shared" si="17"/>
        <v>80.690281562216171</v>
      </c>
      <c r="P36" s="66">
        <f t="shared" si="17"/>
        <v>80.727590440956334</v>
      </c>
      <c r="Q36" s="63">
        <f t="shared" si="17"/>
        <v>89.622269254223909</v>
      </c>
      <c r="R36" s="64">
        <f t="shared" si="17"/>
        <v>82.086635993865428</v>
      </c>
      <c r="S36" s="65">
        <f t="shared" si="17"/>
        <v>105.16542118978998</v>
      </c>
      <c r="T36" s="66">
        <f t="shared" si="17"/>
        <v>80.43184995833515</v>
      </c>
      <c r="U36" s="63">
        <f t="shared" si="17"/>
        <v>110.05780346820808</v>
      </c>
      <c r="V36" s="64">
        <f t="shared" si="17"/>
        <v>124.63274344963786</v>
      </c>
      <c r="W36" s="65">
        <f t="shared" si="17"/>
        <v>77.378341754708316</v>
      </c>
      <c r="X36" s="66">
        <f t="shared" si="17"/>
        <v>83.112685351852264</v>
      </c>
      <c r="Y36" s="63">
        <f t="shared" si="17"/>
        <v>94.843762296363977</v>
      </c>
      <c r="Z36" s="64">
        <f t="shared" si="17"/>
        <v>83.317568847905278</v>
      </c>
    </row>
    <row r="37" spans="1:38" ht="18.95" customHeight="1" thickBot="1" x14ac:dyDescent="0.2">
      <c r="A37" s="22"/>
      <c r="B37" s="127"/>
      <c r="C37" s="57"/>
      <c r="D37" s="47" t="s">
        <v>24</v>
      </c>
      <c r="E37" s="67">
        <f t="shared" si="17"/>
        <v>57.531432076050294</v>
      </c>
      <c r="F37" s="68">
        <f t="shared" si="17"/>
        <v>58.718277074592649</v>
      </c>
      <c r="G37" s="69">
        <f t="shared" si="17"/>
        <v>160.16586345381526</v>
      </c>
      <c r="H37" s="70">
        <f t="shared" si="17"/>
        <v>156.70355616584865</v>
      </c>
      <c r="I37" s="67">
        <f t="shared" si="17"/>
        <v>199.48475740661229</v>
      </c>
      <c r="J37" s="68">
        <f t="shared" si="17"/>
        <v>222.0649210008018</v>
      </c>
      <c r="K37" s="69">
        <f t="shared" si="17"/>
        <v>255.13581129378125</v>
      </c>
      <c r="L37" s="70">
        <f t="shared" si="17"/>
        <v>109.34926164717336</v>
      </c>
      <c r="M37" s="67">
        <f t="shared" si="17"/>
        <v>110.89121806298279</v>
      </c>
      <c r="N37" s="68">
        <f t="shared" si="17"/>
        <v>138.67580101393347</v>
      </c>
      <c r="O37" s="69">
        <f t="shared" si="17"/>
        <v>121.59946832077979</v>
      </c>
      <c r="P37" s="70">
        <f t="shared" si="17"/>
        <v>126.09600607401394</v>
      </c>
      <c r="Q37" s="67">
        <f t="shared" si="17"/>
        <v>107.8787252368648</v>
      </c>
      <c r="R37" s="68">
        <f t="shared" si="17"/>
        <v>110.44451676420665</v>
      </c>
      <c r="S37" s="69">
        <f t="shared" si="17"/>
        <v>90.842547889736807</v>
      </c>
      <c r="T37" s="70">
        <f t="shared" si="17"/>
        <v>93.475977632639058</v>
      </c>
      <c r="U37" s="67">
        <f t="shared" si="17"/>
        <v>139.49294828744127</v>
      </c>
      <c r="V37" s="68">
        <f t="shared" si="17"/>
        <v>193.11131345239031</v>
      </c>
      <c r="W37" s="69">
        <f t="shared" si="17"/>
        <v>85.443086489542111</v>
      </c>
      <c r="X37" s="70">
        <f t="shared" si="17"/>
        <v>102.73889898960404</v>
      </c>
      <c r="Y37" s="67">
        <f t="shared" si="17"/>
        <v>107.6878098955586</v>
      </c>
      <c r="Z37" s="68">
        <f t="shared" si="17"/>
        <v>122.12902657437972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31" t="s">
        <v>51</v>
      </c>
      <c r="C39" s="12" t="s">
        <v>43</v>
      </c>
      <c r="D39" s="86" t="s">
        <v>21</v>
      </c>
      <c r="E39" s="163">
        <f>+'(令和4年11月)'!E20</f>
        <v>1581.5</v>
      </c>
      <c r="F39" s="164">
        <f>+'(令和4年11月)'!F20</f>
        <v>288894</v>
      </c>
      <c r="G39" s="163">
        <f>+'(令和4年11月)'!G20</f>
        <v>1248.845</v>
      </c>
      <c r="H39" s="164">
        <f>+'(令和4年11月)'!H20</f>
        <v>456301</v>
      </c>
      <c r="I39" s="163">
        <f>+'(令和4年11月)'!I20</f>
        <v>2336</v>
      </c>
      <c r="J39" s="164">
        <f>+'(令和4年11月)'!J20</f>
        <v>3788202.2</v>
      </c>
      <c r="K39" s="163">
        <f>+'(令和4年11月)'!K20</f>
        <v>2090</v>
      </c>
      <c r="L39" s="164">
        <f>+'(令和4年11月)'!L20</f>
        <v>4438842</v>
      </c>
      <c r="M39" s="163">
        <f>+'(令和4年11月)'!M20</f>
        <v>7352.16</v>
      </c>
      <c r="N39" s="164">
        <f>+'(令和4年11月)'!N20</f>
        <v>1962257.75</v>
      </c>
      <c r="O39" s="163">
        <f>+'(令和4年11月)'!O20</f>
        <v>4400</v>
      </c>
      <c r="P39" s="164">
        <f>+'(令和4年11月)'!P20</f>
        <v>1514076</v>
      </c>
      <c r="Q39" s="163">
        <f>+'(令和4年11月)'!Q20</f>
        <v>28019.8</v>
      </c>
      <c r="R39" s="164">
        <f>+'(令和4年11月)'!R20</f>
        <v>5170517.5</v>
      </c>
      <c r="S39" s="165">
        <f>+'(令和4年11月)'!S20</f>
        <v>52965</v>
      </c>
      <c r="T39" s="166">
        <f>+'(令和4年11月)'!T20</f>
        <v>8466312</v>
      </c>
      <c r="U39" s="163">
        <f>+'(令和4年11月)'!U20</f>
        <v>4785.1000000000004</v>
      </c>
      <c r="V39" s="164">
        <f>+'(令和4年11月)'!V20</f>
        <v>1532798.5</v>
      </c>
      <c r="W39" s="163">
        <f>+'(令和4年11月)'!W20</f>
        <v>7405.8419999999996</v>
      </c>
      <c r="X39" s="164">
        <f>+'(令和4年11月)'!X20</f>
        <v>1686011.5</v>
      </c>
      <c r="Y39" s="145">
        <f>+'(令和4年11月)'!Y20</f>
        <v>112184.247</v>
      </c>
      <c r="Z39" s="146">
        <f>+'(令和4年11月)'!Z20</f>
        <v>29304212.449999999</v>
      </c>
    </row>
    <row r="40" spans="1:38" ht="18.95" customHeight="1" x14ac:dyDescent="0.15">
      <c r="A40" s="22"/>
      <c r="B40" s="132"/>
      <c r="C40" s="22"/>
      <c r="D40" s="82" t="s">
        <v>22</v>
      </c>
      <c r="E40" s="167">
        <f>+'(令和4年11月)'!E21</f>
        <v>1985.4</v>
      </c>
      <c r="F40" s="168">
        <f>+'(令和4年11月)'!F21</f>
        <v>270845</v>
      </c>
      <c r="G40" s="167">
        <f>+'(令和4年11月)'!G21</f>
        <v>1372.0309999999999</v>
      </c>
      <c r="H40" s="168">
        <f>+'(令和4年11月)'!H21</f>
        <v>499116</v>
      </c>
      <c r="I40" s="167">
        <f>+'(令和4年11月)'!I21</f>
        <v>2546</v>
      </c>
      <c r="J40" s="168">
        <f>+'(令和4年11月)'!J21</f>
        <v>4221587.3</v>
      </c>
      <c r="K40" s="167">
        <f>+'(令和4年11月)'!K21</f>
        <v>1883.3</v>
      </c>
      <c r="L40" s="168">
        <f>+'(令和4年11月)'!L21</f>
        <v>4106884</v>
      </c>
      <c r="M40" s="167">
        <f>+'(令和4年11月)'!M21</f>
        <v>10245.06</v>
      </c>
      <c r="N40" s="168">
        <f>+'(令和4年11月)'!N21</f>
        <v>2312822.25</v>
      </c>
      <c r="O40" s="167">
        <f>+'(令和4年11月)'!O21</f>
        <v>4436</v>
      </c>
      <c r="P40" s="168">
        <f>+'(令和4年11月)'!P21</f>
        <v>1496114</v>
      </c>
      <c r="Q40" s="167">
        <f>+'(令和4年11月)'!Q21</f>
        <v>27814.2</v>
      </c>
      <c r="R40" s="168">
        <f>+'(令和4年11月)'!R21</f>
        <v>5125062.3</v>
      </c>
      <c r="S40" s="165">
        <f>+'(令和4年11月)'!S21</f>
        <v>52216</v>
      </c>
      <c r="T40" s="166">
        <f>+'(令和4年11月)'!T21</f>
        <v>8459042</v>
      </c>
      <c r="U40" s="167">
        <f>+'(令和4年11月)'!U21</f>
        <v>5872</v>
      </c>
      <c r="V40" s="168">
        <f>+'(令和4年11月)'!V21</f>
        <v>2194095.5</v>
      </c>
      <c r="W40" s="167">
        <f>+'(令和4年11月)'!W21</f>
        <v>7034.3620000000001</v>
      </c>
      <c r="X40" s="168">
        <f>+'(令和4年11月)'!X21</f>
        <v>1566283</v>
      </c>
      <c r="Y40" s="152">
        <f>+'(令和4年11月)'!Y21</f>
        <v>115404.353</v>
      </c>
      <c r="Z40" s="153">
        <f>+'(令和4年11月)'!Z21</f>
        <v>30251851.350000001</v>
      </c>
    </row>
    <row r="41" spans="1:38" ht="18.95" customHeight="1" x14ac:dyDescent="0.15">
      <c r="A41" s="22" t="s">
        <v>52</v>
      </c>
      <c r="B41" s="132"/>
      <c r="C41" s="22"/>
      <c r="D41" s="82" t="s">
        <v>24</v>
      </c>
      <c r="E41" s="167">
        <f>+'(令和4年11月)'!E22</f>
        <v>1845.1</v>
      </c>
      <c r="F41" s="168">
        <f>+'(令和4年11月)'!F22</f>
        <v>426610</v>
      </c>
      <c r="G41" s="167">
        <f>+'(令和4年11月)'!G22</f>
        <v>1393.364</v>
      </c>
      <c r="H41" s="168">
        <f>+'(令和4年11月)'!H22</f>
        <v>599251</v>
      </c>
      <c r="I41" s="167">
        <f>+'(令和4年11月)'!I22</f>
        <v>4871</v>
      </c>
      <c r="J41" s="168">
        <f>+'(令和4年11月)'!J22</f>
        <v>5168196.8</v>
      </c>
      <c r="K41" s="167">
        <f>+'(令和4年11月)'!K22</f>
        <v>6141.7</v>
      </c>
      <c r="L41" s="168">
        <f>+'(令和4年11月)'!L22</f>
        <v>1105689</v>
      </c>
      <c r="M41" s="167">
        <f>+'(令和4年11月)'!M22</f>
        <v>15590.1</v>
      </c>
      <c r="N41" s="168">
        <f>+'(令和4年11月)'!N22</f>
        <v>3280711.5</v>
      </c>
      <c r="O41" s="167">
        <f>+'(令和4年11月)'!O22</f>
        <v>5174</v>
      </c>
      <c r="P41" s="168">
        <f>+'(令和4年11月)'!P22</f>
        <v>1418839</v>
      </c>
      <c r="Q41" s="167">
        <f>+'(令和4年11月)'!Q22</f>
        <v>60738.600000000006</v>
      </c>
      <c r="R41" s="168">
        <f>+'(令和4年11月)'!R22</f>
        <v>10795730.6</v>
      </c>
      <c r="S41" s="165">
        <f>+'(令和4年11月)'!S22</f>
        <v>30324</v>
      </c>
      <c r="T41" s="166">
        <f>+'(令和4年11月)'!T22</f>
        <v>2681759</v>
      </c>
      <c r="U41" s="167">
        <f>+'(令和4年11月)'!U22</f>
        <v>4406.1000000000004</v>
      </c>
      <c r="V41" s="168">
        <f>+'(令和4年11月)'!V22</f>
        <v>1298624</v>
      </c>
      <c r="W41" s="167">
        <f>+'(令和4年11月)'!W22</f>
        <v>8143.3210000000008</v>
      </c>
      <c r="X41" s="168">
        <f>+'(令和4年11月)'!X22</f>
        <v>2141510.5</v>
      </c>
      <c r="Y41" s="152">
        <f>+'(令和4年11月)'!Y22</f>
        <v>138627.285</v>
      </c>
      <c r="Z41" s="153">
        <f>+'(令和4年11月)'!Z22</f>
        <v>28916921.399999999</v>
      </c>
    </row>
    <row r="42" spans="1:38" ht="18.95" customHeight="1" thickBot="1" x14ac:dyDescent="0.2">
      <c r="A42" s="22"/>
      <c r="B42" s="132"/>
      <c r="C42" s="22"/>
      <c r="D42" s="89" t="s">
        <v>44</v>
      </c>
      <c r="E42" s="169">
        <f>+'(令和4年11月)'!E23</f>
        <v>87.122933001147999</v>
      </c>
      <c r="F42" s="171">
        <f>+'(令和4年11月)'!F23</f>
        <v>0</v>
      </c>
      <c r="G42" s="169">
        <f>+'(令和4年11月)'!G23</f>
        <v>90.067129131651328</v>
      </c>
      <c r="H42" s="171">
        <f>+'(令和4年11月)'!H23</f>
        <v>0</v>
      </c>
      <c r="I42" s="169">
        <f>+'(令和4年11月)'!I23</f>
        <v>49.055466237942127</v>
      </c>
      <c r="J42" s="171">
        <f>+'(令和4年11月)'!J23</f>
        <v>0</v>
      </c>
      <c r="K42" s="169">
        <f>+'(令和4年11月)'!K23</f>
        <v>32.900544022787685</v>
      </c>
      <c r="L42" s="171">
        <f>+'(令和4年11月)'!L23</f>
        <v>0</v>
      </c>
      <c r="M42" s="169">
        <f>+'(令和4年11月)'!M23</f>
        <v>51.645491604814353</v>
      </c>
      <c r="N42" s="171">
        <f>+'(令和4年11月)'!N23</f>
        <v>0</v>
      </c>
      <c r="O42" s="169">
        <f>+'(令和4年11月)'!O23</f>
        <v>85.092449922958409</v>
      </c>
      <c r="P42" s="171">
        <f>+'(令和4年11月)'!P23</f>
        <v>0</v>
      </c>
      <c r="Q42" s="169">
        <f>+'(令和4年11月)'!Q23</f>
        <v>46.040457947285262</v>
      </c>
      <c r="R42" s="171">
        <f>+'(令和4年11月)'!R23</f>
        <v>0</v>
      </c>
      <c r="S42" s="169">
        <f>+'(令和4年11月)'!S23</f>
        <v>175.59725537988948</v>
      </c>
      <c r="T42" s="171">
        <f>+'(令和4年11月)'!T23</f>
        <v>0</v>
      </c>
      <c r="U42" s="169">
        <f>+'(令和4年11月)'!U23</f>
        <v>107.65726177127213</v>
      </c>
      <c r="V42" s="171">
        <f>+'(令和4年11月)'!V23</f>
        <v>0</v>
      </c>
      <c r="W42" s="169">
        <f>+'(令和4年11月)'!W23</f>
        <v>90.732372061308581</v>
      </c>
      <c r="X42" s="171">
        <f>+'(令和4年11月)'!X23</f>
        <v>0</v>
      </c>
      <c r="Y42" s="169">
        <f>+'(令和4年11月)'!Y23</f>
        <v>81.144081613985009</v>
      </c>
      <c r="Z42" s="171">
        <f>+'(令和4年11月)'!Z23</f>
        <v>0</v>
      </c>
    </row>
    <row r="43" spans="1:38" ht="18.95" customHeight="1" x14ac:dyDescent="0.15">
      <c r="A43" s="22"/>
      <c r="B43" s="132"/>
      <c r="C43" s="12" t="s">
        <v>45</v>
      </c>
      <c r="D43" s="86" t="s">
        <v>21</v>
      </c>
      <c r="E43" s="90">
        <f t="shared" ref="E43:Z46" si="18">E20-E39</f>
        <v>-515.5</v>
      </c>
      <c r="F43" s="93">
        <f t="shared" si="18"/>
        <v>-196613</v>
      </c>
      <c r="G43" s="90">
        <f t="shared" si="18"/>
        <v>240.03500000000008</v>
      </c>
      <c r="H43" s="91">
        <f t="shared" si="18"/>
        <v>117638</v>
      </c>
      <c r="I43" s="92">
        <f t="shared" si="18"/>
        <v>283</v>
      </c>
      <c r="J43" s="93">
        <f t="shared" si="18"/>
        <v>749505.70000000019</v>
      </c>
      <c r="K43" s="90">
        <f t="shared" si="18"/>
        <v>209</v>
      </c>
      <c r="L43" s="91">
        <f t="shared" si="18"/>
        <v>906044</v>
      </c>
      <c r="M43" s="92">
        <f t="shared" si="18"/>
        <v>3559.8880000000008</v>
      </c>
      <c r="N43" s="93">
        <f t="shared" si="18"/>
        <v>211980.25</v>
      </c>
      <c r="O43" s="90">
        <f t="shared" si="18"/>
        <v>357</v>
      </c>
      <c r="P43" s="91">
        <f t="shared" si="18"/>
        <v>126368</v>
      </c>
      <c r="Q43" s="92">
        <f t="shared" si="18"/>
        <v>-1150.7999999999993</v>
      </c>
      <c r="R43" s="93">
        <f t="shared" si="18"/>
        <v>-310061.5</v>
      </c>
      <c r="S43" s="90">
        <f t="shared" si="18"/>
        <v>6812</v>
      </c>
      <c r="T43" s="91">
        <f t="shared" si="18"/>
        <v>1208550</v>
      </c>
      <c r="U43" s="92">
        <f t="shared" si="18"/>
        <v>-1229.1000000000004</v>
      </c>
      <c r="V43" s="93">
        <f t="shared" si="18"/>
        <v>-439001.5</v>
      </c>
      <c r="W43" s="90">
        <f t="shared" si="18"/>
        <v>-1253.616</v>
      </c>
      <c r="X43" s="91">
        <f t="shared" si="18"/>
        <v>-445616.5</v>
      </c>
      <c r="Y43" s="90">
        <f t="shared" si="18"/>
        <v>7311.906999999992</v>
      </c>
      <c r="Z43" s="91">
        <f t="shared" si="18"/>
        <v>1928793.4499999993</v>
      </c>
    </row>
    <row r="44" spans="1:38" ht="18.95" customHeight="1" x14ac:dyDescent="0.15">
      <c r="A44" s="22"/>
      <c r="B44" s="132"/>
      <c r="C44" s="22"/>
      <c r="D44" s="82" t="s">
        <v>22</v>
      </c>
      <c r="E44" s="94">
        <f t="shared" si="18"/>
        <v>-950.40000000000009</v>
      </c>
      <c r="F44" s="97">
        <f t="shared" si="18"/>
        <v>-166919</v>
      </c>
      <c r="G44" s="94">
        <f t="shared" si="18"/>
        <v>-85.038999999999987</v>
      </c>
      <c r="H44" s="95">
        <f t="shared" si="18"/>
        <v>-17487</v>
      </c>
      <c r="I44" s="96">
        <f t="shared" si="18"/>
        <v>298</v>
      </c>
      <c r="J44" s="97">
        <f t="shared" si="18"/>
        <v>745432</v>
      </c>
      <c r="K44" s="94">
        <f t="shared" si="18"/>
        <v>-581.29999999999995</v>
      </c>
      <c r="L44" s="95">
        <f t="shared" si="18"/>
        <v>-1156405</v>
      </c>
      <c r="M44" s="96">
        <f t="shared" si="18"/>
        <v>-2405.9039999999995</v>
      </c>
      <c r="N44" s="97">
        <f t="shared" si="18"/>
        <v>-702207.25</v>
      </c>
      <c r="O44" s="94">
        <f t="shared" si="18"/>
        <v>6</v>
      </c>
      <c r="P44" s="95">
        <f t="shared" si="18"/>
        <v>21953</v>
      </c>
      <c r="Q44" s="96">
        <f t="shared" si="18"/>
        <v>-2830.2000000000007</v>
      </c>
      <c r="R44" s="97">
        <f t="shared" si="18"/>
        <v>-508612.5</v>
      </c>
      <c r="S44" s="94">
        <f t="shared" si="18"/>
        <v>8720</v>
      </c>
      <c r="T44" s="95">
        <f t="shared" si="18"/>
        <v>1360182</v>
      </c>
      <c r="U44" s="96">
        <f t="shared" si="18"/>
        <v>-2064</v>
      </c>
      <c r="V44" s="97">
        <f t="shared" si="18"/>
        <v>-859980.5</v>
      </c>
      <c r="W44" s="94">
        <f t="shared" si="18"/>
        <v>-296.25600000000031</v>
      </c>
      <c r="X44" s="95">
        <f t="shared" si="18"/>
        <v>-189848</v>
      </c>
      <c r="Y44" s="94">
        <f t="shared" si="18"/>
        <v>-189.09900000000198</v>
      </c>
      <c r="Z44" s="95">
        <f t="shared" si="18"/>
        <v>-1473892.25</v>
      </c>
    </row>
    <row r="45" spans="1:38" ht="18.95" customHeight="1" x14ac:dyDescent="0.15">
      <c r="A45" s="22"/>
      <c r="B45" s="132"/>
      <c r="C45" s="22"/>
      <c r="D45" s="82" t="s">
        <v>24</v>
      </c>
      <c r="E45" s="94">
        <f t="shared" si="18"/>
        <v>31</v>
      </c>
      <c r="F45" s="97">
        <f t="shared" si="18"/>
        <v>-11645</v>
      </c>
      <c r="G45" s="94">
        <f t="shared" si="18"/>
        <v>201.88799999999992</v>
      </c>
      <c r="H45" s="95">
        <f t="shared" si="18"/>
        <v>92310</v>
      </c>
      <c r="I45" s="96">
        <f t="shared" si="18"/>
        <v>-225</v>
      </c>
      <c r="J45" s="97">
        <f t="shared" si="18"/>
        <v>-429311.39999999944</v>
      </c>
      <c r="K45" s="94">
        <f t="shared" si="18"/>
        <v>997</v>
      </c>
      <c r="L45" s="95">
        <f t="shared" si="18"/>
        <v>2394407</v>
      </c>
      <c r="M45" s="96">
        <f t="shared" si="18"/>
        <v>3072.8920000000016</v>
      </c>
      <c r="N45" s="97">
        <f t="shared" si="18"/>
        <v>563623</v>
      </c>
      <c r="O45" s="94">
        <f t="shared" si="18"/>
        <v>315</v>
      </c>
      <c r="P45" s="95">
        <f t="shared" si="18"/>
        <v>122377</v>
      </c>
      <c r="Q45" s="96">
        <f t="shared" si="18"/>
        <v>1885</v>
      </c>
      <c r="R45" s="97">
        <f t="shared" si="18"/>
        <v>244006.20000000112</v>
      </c>
      <c r="S45" s="94">
        <f t="shared" si="18"/>
        <v>-1159</v>
      </c>
      <c r="T45" s="95">
        <f t="shared" si="18"/>
        <v>-144362</v>
      </c>
      <c r="U45" s="96">
        <f t="shared" si="18"/>
        <v>-252</v>
      </c>
      <c r="V45" s="97">
        <f t="shared" si="18"/>
        <v>-240318</v>
      </c>
      <c r="W45" s="94">
        <f t="shared" si="18"/>
        <v>-585.88000000000102</v>
      </c>
      <c r="X45" s="95">
        <f t="shared" si="18"/>
        <v>-136040</v>
      </c>
      <c r="Y45" s="94">
        <f t="shared" si="18"/>
        <v>4280.8999999999942</v>
      </c>
      <c r="Z45" s="95">
        <f t="shared" si="18"/>
        <v>2455046.8000000007</v>
      </c>
    </row>
    <row r="46" spans="1:38" ht="18.95" customHeight="1" thickBot="1" x14ac:dyDescent="0.2">
      <c r="A46" s="22"/>
      <c r="B46" s="132"/>
      <c r="C46" s="46"/>
      <c r="D46" s="89" t="s">
        <v>44</v>
      </c>
      <c r="E46" s="134">
        <f>E23-E42</f>
        <v>-30.662651371566142</v>
      </c>
      <c r="F46" s="130"/>
      <c r="G46" s="134">
        <f>G23-G42</f>
        <v>2.8143919470018091</v>
      </c>
      <c r="H46" s="130"/>
      <c r="I46" s="134">
        <f>I23-I42</f>
        <v>8.3470765801728248</v>
      </c>
      <c r="J46" s="130"/>
      <c r="K46" s="134">
        <f>K23-K42</f>
        <v>-5.7853968886652147</v>
      </c>
      <c r="L46" s="130"/>
      <c r="M46" s="134">
        <f>M23-M42</f>
        <v>3.0976072079877071</v>
      </c>
      <c r="N46" s="130"/>
      <c r="O46" s="134">
        <f t="shared" si="18"/>
        <v>1.177830485932148</v>
      </c>
      <c r="P46" s="130"/>
      <c r="Q46" s="134">
        <f t="shared" si="18"/>
        <v>-4.0073229999513202</v>
      </c>
      <c r="R46" s="130"/>
      <c r="S46" s="134">
        <f t="shared" si="18"/>
        <v>27.319250192569314</v>
      </c>
      <c r="T46" s="130"/>
      <c r="U46" s="134">
        <f t="shared" si="18"/>
        <v>-21.631234342006465</v>
      </c>
      <c r="V46" s="130"/>
      <c r="W46" s="134">
        <f t="shared" si="18"/>
        <v>-8.6323313116940312</v>
      </c>
      <c r="X46" s="130"/>
      <c r="Y46" s="134">
        <f t="shared" si="18"/>
        <v>2.2242442314226736</v>
      </c>
      <c r="Z46" s="130"/>
      <c r="AA46" s="135"/>
      <c r="AB46" s="136"/>
      <c r="AC46" s="135"/>
      <c r="AD46" s="136"/>
      <c r="AE46" s="135"/>
      <c r="AF46" s="13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32"/>
      <c r="C47" s="22" t="s">
        <v>48</v>
      </c>
      <c r="D47" s="54" t="s">
        <v>21</v>
      </c>
      <c r="E47" s="71">
        <f t="shared" ref="E47:Z49" si="19">E20/E39*100</f>
        <v>67.404362946569705</v>
      </c>
      <c r="F47" s="72">
        <f t="shared" si="19"/>
        <v>31.942857934051936</v>
      </c>
      <c r="G47" s="71">
        <f t="shared" si="19"/>
        <v>119.22055979725266</v>
      </c>
      <c r="H47" s="73">
        <f t="shared" si="19"/>
        <v>125.78078943504399</v>
      </c>
      <c r="I47" s="74">
        <f t="shared" si="19"/>
        <v>112.11472602739727</v>
      </c>
      <c r="J47" s="72">
        <f t="shared" si="19"/>
        <v>119.78526119857067</v>
      </c>
      <c r="K47" s="71">
        <f t="shared" si="19"/>
        <v>110.00000000000001</v>
      </c>
      <c r="L47" s="73">
        <f t="shared" si="19"/>
        <v>120.41171999363797</v>
      </c>
      <c r="M47" s="74">
        <f t="shared" si="19"/>
        <v>148.41962090052448</v>
      </c>
      <c r="N47" s="72">
        <f t="shared" si="19"/>
        <v>110.80287490264722</v>
      </c>
      <c r="O47" s="71">
        <f t="shared" si="19"/>
        <v>108.11363636363636</v>
      </c>
      <c r="P47" s="73">
        <f t="shared" si="19"/>
        <v>108.34621247546359</v>
      </c>
      <c r="Q47" s="74">
        <f t="shared" si="19"/>
        <v>95.892904303385464</v>
      </c>
      <c r="R47" s="72">
        <f t="shared" si="19"/>
        <v>94.003279168864623</v>
      </c>
      <c r="S47" s="71">
        <f t="shared" si="19"/>
        <v>112.86132351552914</v>
      </c>
      <c r="T47" s="73">
        <f t="shared" si="19"/>
        <v>114.27481056686784</v>
      </c>
      <c r="U47" s="74">
        <f t="shared" si="19"/>
        <v>74.31401642598901</v>
      </c>
      <c r="V47" s="72">
        <f t="shared" si="19"/>
        <v>71.359477452515776</v>
      </c>
      <c r="W47" s="71">
        <f t="shared" si="19"/>
        <v>83.07260673398109</v>
      </c>
      <c r="X47" s="73">
        <f t="shared" si="19"/>
        <v>73.569782887008785</v>
      </c>
      <c r="Y47" s="71">
        <f t="shared" si="19"/>
        <v>106.51776625999905</v>
      </c>
      <c r="Z47" s="73">
        <f t="shared" si="19"/>
        <v>106.58196651178045</v>
      </c>
    </row>
    <row r="48" spans="1:38" ht="18.95" customHeight="1" x14ac:dyDescent="0.15">
      <c r="A48" s="22"/>
      <c r="B48" s="132"/>
      <c r="C48" s="22"/>
      <c r="D48" s="55" t="s">
        <v>22</v>
      </c>
      <c r="E48" s="63">
        <f t="shared" si="19"/>
        <v>52.130553037171346</v>
      </c>
      <c r="F48" s="66">
        <f t="shared" si="19"/>
        <v>38.37102401742694</v>
      </c>
      <c r="G48" s="63">
        <f t="shared" si="19"/>
        <v>93.801962200562528</v>
      </c>
      <c r="H48" s="64">
        <f t="shared" si="19"/>
        <v>96.496405645180687</v>
      </c>
      <c r="I48" s="65">
        <f t="shared" si="19"/>
        <v>111.70463472113119</v>
      </c>
      <c r="J48" s="66">
        <f t="shared" si="19"/>
        <v>117.65762370945166</v>
      </c>
      <c r="K48" s="63">
        <f t="shared" si="19"/>
        <v>69.133966972866773</v>
      </c>
      <c r="L48" s="64">
        <f t="shared" si="19"/>
        <v>71.842277502846443</v>
      </c>
      <c r="M48" s="65">
        <f t="shared" si="19"/>
        <v>76.516447927098525</v>
      </c>
      <c r="N48" s="66">
        <f t="shared" si="19"/>
        <v>69.638511995463546</v>
      </c>
      <c r="O48" s="63">
        <f t="shared" si="19"/>
        <v>100.13525698827772</v>
      </c>
      <c r="P48" s="64">
        <f t="shared" si="19"/>
        <v>101.46733470845135</v>
      </c>
      <c r="Q48" s="65">
        <f t="shared" si="19"/>
        <v>89.824621955691697</v>
      </c>
      <c r="R48" s="66">
        <f t="shared" si="19"/>
        <v>90.075974295961231</v>
      </c>
      <c r="S48" s="63">
        <f t="shared" si="19"/>
        <v>116.69986211123027</v>
      </c>
      <c r="T48" s="64">
        <f t="shared" si="19"/>
        <v>116.07962225509698</v>
      </c>
      <c r="U48" s="65">
        <f t="shared" si="19"/>
        <v>64.850136239782017</v>
      </c>
      <c r="V48" s="66">
        <f t="shared" si="19"/>
        <v>60.804782654173437</v>
      </c>
      <c r="W48" s="63">
        <f t="shared" si="19"/>
        <v>95.788445348703974</v>
      </c>
      <c r="X48" s="64">
        <f t="shared" si="19"/>
        <v>87.879074215834564</v>
      </c>
      <c r="Y48" s="63">
        <f t="shared" si="19"/>
        <v>99.836142229401005</v>
      </c>
      <c r="Z48" s="64">
        <f t="shared" si="19"/>
        <v>95.127927104534052</v>
      </c>
    </row>
    <row r="49" spans="1:26" ht="18.95" customHeight="1" thickBot="1" x14ac:dyDescent="0.2">
      <c r="A49" s="46"/>
      <c r="B49" s="133"/>
      <c r="C49" s="46"/>
      <c r="D49" s="47" t="s">
        <v>24</v>
      </c>
      <c r="E49" s="67">
        <f t="shared" si="19"/>
        <v>101.68012573844236</v>
      </c>
      <c r="F49" s="70">
        <f t="shared" si="19"/>
        <v>97.270340592109889</v>
      </c>
      <c r="G49" s="67">
        <f t="shared" si="19"/>
        <v>114.48925047582684</v>
      </c>
      <c r="H49" s="68">
        <f t="shared" si="19"/>
        <v>115.40422961330061</v>
      </c>
      <c r="I49" s="69">
        <f t="shared" si="19"/>
        <v>95.380825292547726</v>
      </c>
      <c r="J49" s="70">
        <f t="shared" si="19"/>
        <v>91.693207193657969</v>
      </c>
      <c r="K49" s="67">
        <f t="shared" si="19"/>
        <v>116.23329045703959</v>
      </c>
      <c r="L49" s="68">
        <f t="shared" si="19"/>
        <v>316.55338888240726</v>
      </c>
      <c r="M49" s="69">
        <f t="shared" si="19"/>
        <v>119.71053424929924</v>
      </c>
      <c r="N49" s="70">
        <f t="shared" si="19"/>
        <v>117.1799013720042</v>
      </c>
      <c r="O49" s="67">
        <f t="shared" si="19"/>
        <v>106.08813297255509</v>
      </c>
      <c r="P49" s="68">
        <f t="shared" si="19"/>
        <v>108.6251505632422</v>
      </c>
      <c r="Q49" s="69">
        <f t="shared" si="19"/>
        <v>103.10346303668507</v>
      </c>
      <c r="R49" s="70">
        <f t="shared" si="19"/>
        <v>102.26021016122802</v>
      </c>
      <c r="S49" s="67">
        <f t="shared" si="19"/>
        <v>96.177944862155385</v>
      </c>
      <c r="T49" s="68">
        <f t="shared" si="19"/>
        <v>94.61689137614529</v>
      </c>
      <c r="U49" s="69">
        <f t="shared" si="19"/>
        <v>94.280656362769804</v>
      </c>
      <c r="V49" s="70">
        <f t="shared" si="19"/>
        <v>81.49441254743482</v>
      </c>
      <c r="W49" s="67">
        <f t="shared" si="19"/>
        <v>92.805392296337075</v>
      </c>
      <c r="X49" s="68">
        <f t="shared" si="19"/>
        <v>93.647474527909154</v>
      </c>
      <c r="Y49" s="67">
        <f t="shared" si="19"/>
        <v>103.08806451774626</v>
      </c>
      <c r="Z49" s="68">
        <f t="shared" si="19"/>
        <v>108.49000059874979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E05C-D6EE-4725-85E1-6BBACB04E65E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98" t="s">
        <v>69</v>
      </c>
      <c r="B1" s="99"/>
      <c r="C1" s="99"/>
      <c r="D1" s="99"/>
      <c r="E1" s="100" t="s">
        <v>0</v>
      </c>
      <c r="F1" s="101"/>
      <c r="G1" s="101"/>
      <c r="H1" s="101"/>
      <c r="J1" s="102" t="s">
        <v>1</v>
      </c>
      <c r="K1" s="99"/>
      <c r="L1" s="1" t="s">
        <v>2</v>
      </c>
      <c r="M1" s="1" t="s">
        <v>3</v>
      </c>
      <c r="N1" s="1" t="s">
        <v>4</v>
      </c>
      <c r="O1" s="102" t="s">
        <v>5</v>
      </c>
      <c r="P1" s="99"/>
      <c r="Q1" s="9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03" t="s">
        <v>7</v>
      </c>
      <c r="F2" s="104"/>
      <c r="G2" s="105" t="s">
        <v>8</v>
      </c>
      <c r="H2" s="105"/>
      <c r="I2" s="106" t="s">
        <v>9</v>
      </c>
      <c r="J2" s="107"/>
      <c r="K2" s="105" t="s">
        <v>10</v>
      </c>
      <c r="L2" s="105"/>
      <c r="M2" s="106" t="s">
        <v>11</v>
      </c>
      <c r="N2" s="107"/>
      <c r="O2" s="105" t="s">
        <v>12</v>
      </c>
      <c r="P2" s="105"/>
      <c r="Q2" s="106" t="s">
        <v>13</v>
      </c>
      <c r="R2" s="107"/>
      <c r="S2" s="105" t="s">
        <v>14</v>
      </c>
      <c r="T2" s="105"/>
      <c r="U2" s="106" t="s">
        <v>15</v>
      </c>
      <c r="V2" s="107"/>
      <c r="W2" s="105" t="s">
        <v>16</v>
      </c>
      <c r="X2" s="105"/>
      <c r="Y2" s="108" t="s">
        <v>17</v>
      </c>
      <c r="Z2" s="109"/>
    </row>
    <row r="3" spans="1:26" ht="18.75" x14ac:dyDescent="0.2">
      <c r="A3" s="7"/>
      <c r="C3" s="112"/>
      <c r="D3" s="113"/>
      <c r="E3" s="114" t="s">
        <v>53</v>
      </c>
      <c r="F3" s="115"/>
      <c r="G3" s="116" t="s">
        <v>54</v>
      </c>
      <c r="H3" s="116"/>
      <c r="I3" s="114" t="s">
        <v>55</v>
      </c>
      <c r="J3" s="115"/>
      <c r="K3" s="116" t="s">
        <v>56</v>
      </c>
      <c r="L3" s="116"/>
      <c r="M3" s="114" t="s">
        <v>57</v>
      </c>
      <c r="N3" s="115"/>
      <c r="O3" s="116">
        <v>26</v>
      </c>
      <c r="P3" s="116"/>
      <c r="Q3" s="114" t="s">
        <v>58</v>
      </c>
      <c r="R3" s="115"/>
      <c r="S3" s="116" t="s">
        <v>59</v>
      </c>
      <c r="T3" s="116"/>
      <c r="U3" s="114" t="s">
        <v>60</v>
      </c>
      <c r="V3" s="115"/>
      <c r="W3" s="116">
        <v>40</v>
      </c>
      <c r="X3" s="116"/>
      <c r="Y3" s="110"/>
      <c r="Z3" s="11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1176.5</v>
      </c>
      <c r="F5" s="14">
        <v>201812</v>
      </c>
      <c r="G5" s="15">
        <v>30</v>
      </c>
      <c r="H5" s="16">
        <v>5460</v>
      </c>
      <c r="I5" s="13">
        <v>1898</v>
      </c>
      <c r="J5" s="14">
        <v>3608585</v>
      </c>
      <c r="K5" s="17">
        <v>1903</v>
      </c>
      <c r="L5" s="18">
        <v>4365932</v>
      </c>
      <c r="M5" s="13">
        <v>837</v>
      </c>
      <c r="N5" s="75">
        <v>204341.75</v>
      </c>
      <c r="O5" s="19">
        <v>672</v>
      </c>
      <c r="P5" s="18">
        <v>35294</v>
      </c>
      <c r="Q5" s="13">
        <v>13711.8</v>
      </c>
      <c r="R5" s="14">
        <v>2051878.5</v>
      </c>
      <c r="S5" s="19">
        <v>14524</v>
      </c>
      <c r="T5" s="18">
        <v>4095653</v>
      </c>
      <c r="U5" s="13">
        <v>3828.1000000000004</v>
      </c>
      <c r="V5" s="14">
        <v>1447628.5</v>
      </c>
      <c r="W5" s="13">
        <v>645.5</v>
      </c>
      <c r="X5" s="18">
        <v>153673.5</v>
      </c>
      <c r="Y5" s="20">
        <f t="shared" ref="Y5:Z19" si="0">+W5+U5+S5+Q5+O5+M5+K5+I5+G5+E5</f>
        <v>39225.899999999994</v>
      </c>
      <c r="Z5" s="21">
        <f t="shared" si="0"/>
        <v>16170258.25</v>
      </c>
    </row>
    <row r="6" spans="1:26" ht="18.95" customHeight="1" x14ac:dyDescent="0.15">
      <c r="A6" s="7"/>
      <c r="B6" s="22"/>
      <c r="C6" s="83"/>
      <c r="D6" s="81" t="s">
        <v>22</v>
      </c>
      <c r="E6" s="23">
        <v>1663.4</v>
      </c>
      <c r="F6" s="24">
        <v>206944</v>
      </c>
      <c r="G6" s="25">
        <v>30</v>
      </c>
      <c r="H6" s="26">
        <v>5460</v>
      </c>
      <c r="I6" s="27">
        <v>2058</v>
      </c>
      <c r="J6" s="21">
        <v>4038148</v>
      </c>
      <c r="K6" s="25">
        <v>1732.3</v>
      </c>
      <c r="L6" s="26">
        <v>4035982</v>
      </c>
      <c r="M6" s="27">
        <v>897.9</v>
      </c>
      <c r="N6" s="76">
        <v>203954.25</v>
      </c>
      <c r="O6" s="25">
        <v>766</v>
      </c>
      <c r="P6" s="26">
        <v>41008</v>
      </c>
      <c r="Q6" s="27">
        <v>13535.2</v>
      </c>
      <c r="R6" s="21">
        <v>2061815.5</v>
      </c>
      <c r="S6" s="25">
        <v>14803</v>
      </c>
      <c r="T6" s="26">
        <v>4199571</v>
      </c>
      <c r="U6" s="27">
        <v>4692</v>
      </c>
      <c r="V6" s="21">
        <v>2087443.5</v>
      </c>
      <c r="W6" s="27">
        <v>282.2</v>
      </c>
      <c r="X6" s="26">
        <v>74501</v>
      </c>
      <c r="Y6" s="20">
        <f t="shared" si="0"/>
        <v>40460.000000000007</v>
      </c>
      <c r="Z6" s="21">
        <f t="shared" si="0"/>
        <v>16954827.25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1068.0999999999999</v>
      </c>
      <c r="F7" s="36">
        <v>239420</v>
      </c>
      <c r="G7" s="29">
        <v>151</v>
      </c>
      <c r="H7" s="30">
        <v>74218</v>
      </c>
      <c r="I7" s="31">
        <v>4085</v>
      </c>
      <c r="J7" s="32">
        <v>4904455</v>
      </c>
      <c r="K7" s="77">
        <v>5642.7</v>
      </c>
      <c r="L7" s="30">
        <v>988251</v>
      </c>
      <c r="M7" s="23">
        <v>993.8</v>
      </c>
      <c r="N7" s="24">
        <v>230958.5</v>
      </c>
      <c r="O7" s="33">
        <v>3033</v>
      </c>
      <c r="P7" s="34">
        <v>587420</v>
      </c>
      <c r="Q7" s="23">
        <v>33761.600000000006</v>
      </c>
      <c r="R7" s="24">
        <v>5115258</v>
      </c>
      <c r="S7" s="33">
        <v>25482</v>
      </c>
      <c r="T7" s="34">
        <v>1918322</v>
      </c>
      <c r="U7" s="23">
        <v>2381.1</v>
      </c>
      <c r="V7" s="24">
        <v>1106850</v>
      </c>
      <c r="W7" s="23">
        <v>1441.3</v>
      </c>
      <c r="X7" s="34">
        <v>373274.5</v>
      </c>
      <c r="Y7" s="31">
        <f t="shared" si="0"/>
        <v>78039.600000000006</v>
      </c>
      <c r="Z7" s="24">
        <f t="shared" si="0"/>
        <v>15538427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165</v>
      </c>
      <c r="F8" s="14">
        <v>27398</v>
      </c>
      <c r="G8" s="15">
        <v>148.84500000000003</v>
      </c>
      <c r="H8" s="16">
        <v>91200</v>
      </c>
      <c r="I8" s="13">
        <v>124</v>
      </c>
      <c r="J8" s="14">
        <v>23928</v>
      </c>
      <c r="K8" s="17">
        <v>86</v>
      </c>
      <c r="L8" s="18">
        <v>4995</v>
      </c>
      <c r="M8" s="13">
        <v>4479</v>
      </c>
      <c r="N8" s="75">
        <v>757421</v>
      </c>
      <c r="O8" s="19">
        <v>0</v>
      </c>
      <c r="P8" s="18">
        <v>0</v>
      </c>
      <c r="Q8" s="13">
        <v>6933</v>
      </c>
      <c r="R8" s="14">
        <v>1262614</v>
      </c>
      <c r="S8" s="19">
        <v>37911</v>
      </c>
      <c r="T8" s="18">
        <v>4253558</v>
      </c>
      <c r="U8" s="13">
        <v>943</v>
      </c>
      <c r="V8" s="14">
        <v>82070</v>
      </c>
      <c r="W8" s="13">
        <v>18</v>
      </c>
      <c r="X8" s="18">
        <v>900</v>
      </c>
      <c r="Y8" s="13">
        <f t="shared" si="0"/>
        <v>50807.845000000001</v>
      </c>
      <c r="Z8" s="14">
        <f t="shared" si="0"/>
        <v>6504084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200</v>
      </c>
      <c r="F9" s="24">
        <v>36010</v>
      </c>
      <c r="G9" s="25">
        <v>131.03100000000001</v>
      </c>
      <c r="H9" s="26">
        <v>79200</v>
      </c>
      <c r="I9" s="27">
        <v>111</v>
      </c>
      <c r="J9" s="21">
        <v>20400</v>
      </c>
      <c r="K9" s="25">
        <v>60</v>
      </c>
      <c r="L9" s="26">
        <v>1947</v>
      </c>
      <c r="M9" s="27">
        <v>5626</v>
      </c>
      <c r="N9" s="76">
        <v>1161805</v>
      </c>
      <c r="O9" s="25">
        <v>0</v>
      </c>
      <c r="P9" s="26">
        <v>0</v>
      </c>
      <c r="Q9" s="27">
        <v>6676</v>
      </c>
      <c r="R9" s="21">
        <v>1181366</v>
      </c>
      <c r="S9" s="25">
        <v>36883</v>
      </c>
      <c r="T9" s="26">
        <v>4141560</v>
      </c>
      <c r="U9" s="27">
        <v>1129</v>
      </c>
      <c r="V9" s="21">
        <v>98280</v>
      </c>
      <c r="W9" s="27">
        <v>18</v>
      </c>
      <c r="X9" s="26">
        <v>900</v>
      </c>
      <c r="Y9" s="20">
        <f t="shared" si="0"/>
        <v>50834.031000000003</v>
      </c>
      <c r="Z9" s="21">
        <f t="shared" si="0"/>
        <v>6721468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193</v>
      </c>
      <c r="F10" s="36">
        <v>35531</v>
      </c>
      <c r="G10" s="29">
        <v>178.36400000000003</v>
      </c>
      <c r="H10" s="30">
        <v>96400</v>
      </c>
      <c r="I10" s="37">
        <v>169</v>
      </c>
      <c r="J10" s="38">
        <v>40241</v>
      </c>
      <c r="K10" s="77">
        <v>355</v>
      </c>
      <c r="L10" s="30">
        <v>10813</v>
      </c>
      <c r="M10" s="35">
        <v>8210</v>
      </c>
      <c r="N10" s="36">
        <v>1469944</v>
      </c>
      <c r="O10" s="29">
        <v>0</v>
      </c>
      <c r="P10" s="30">
        <v>0</v>
      </c>
      <c r="Q10" s="35">
        <v>12586</v>
      </c>
      <c r="R10" s="36">
        <v>1631022</v>
      </c>
      <c r="S10" s="29">
        <v>4673</v>
      </c>
      <c r="T10" s="30">
        <v>723062</v>
      </c>
      <c r="U10" s="35">
        <v>1468</v>
      </c>
      <c r="V10" s="36">
        <v>98900</v>
      </c>
      <c r="W10" s="35">
        <v>15</v>
      </c>
      <c r="X10" s="30">
        <v>100</v>
      </c>
      <c r="Y10" s="37">
        <f t="shared" si="0"/>
        <v>27847.364000000001</v>
      </c>
      <c r="Z10" s="36">
        <f t="shared" si="0"/>
        <v>4106013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38</v>
      </c>
      <c r="J11" s="14">
        <v>7605.2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2484</v>
      </c>
      <c r="R11" s="14">
        <v>666924</v>
      </c>
      <c r="S11" s="19">
        <v>0</v>
      </c>
      <c r="T11" s="18">
        <v>0</v>
      </c>
      <c r="U11" s="13">
        <v>3</v>
      </c>
      <c r="V11" s="14">
        <v>680</v>
      </c>
      <c r="W11" s="13">
        <v>1</v>
      </c>
      <c r="X11" s="18">
        <v>800</v>
      </c>
      <c r="Y11" s="13">
        <f>+W11+U11+S11+Q11+O11+M11+K11+I11+G11+E11</f>
        <v>2616</v>
      </c>
      <c r="Z11" s="14">
        <f t="shared" si="0"/>
        <v>766009.2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76</v>
      </c>
      <c r="J12" s="21">
        <v>6485.3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2452</v>
      </c>
      <c r="R12" s="21">
        <v>666712.80000000005</v>
      </c>
      <c r="S12" s="25">
        <v>0</v>
      </c>
      <c r="T12" s="26">
        <v>0</v>
      </c>
      <c r="U12" s="27">
        <v>34</v>
      </c>
      <c r="V12" s="21">
        <v>4632</v>
      </c>
      <c r="W12" s="27">
        <v>0</v>
      </c>
      <c r="X12" s="26">
        <v>1040</v>
      </c>
      <c r="Y12" s="20">
        <f t="shared" ref="Y12:Y19" si="1">+W12+U12+S12+Q12+O12+M12+K12+I12+G12+E12</f>
        <v>2652</v>
      </c>
      <c r="Z12" s="21">
        <f t="shared" si="0"/>
        <v>768870.10000000009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216</v>
      </c>
      <c r="J13" s="38">
        <v>32746.799999999999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7432</v>
      </c>
      <c r="R13" s="36">
        <v>1963937.5999999999</v>
      </c>
      <c r="S13" s="29">
        <v>2</v>
      </c>
      <c r="T13" s="30">
        <v>2250</v>
      </c>
      <c r="U13" s="35">
        <v>478</v>
      </c>
      <c r="V13" s="36">
        <v>75494</v>
      </c>
      <c r="W13" s="35">
        <v>8</v>
      </c>
      <c r="X13" s="30">
        <v>30125</v>
      </c>
      <c r="Y13" s="37">
        <f t="shared" si="1"/>
        <v>8350.1</v>
      </c>
      <c r="Z13" s="36">
        <f t="shared" si="0"/>
        <v>2318553.4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638</v>
      </c>
      <c r="N14" s="75">
        <v>255119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638</v>
      </c>
      <c r="Z14" s="14">
        <f t="shared" si="0"/>
        <v>255119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2372</v>
      </c>
      <c r="N15" s="76">
        <v>291169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2372</v>
      </c>
      <c r="Z15" s="24">
        <f t="shared" si="0"/>
        <v>291169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4533</v>
      </c>
      <c r="N16" s="36">
        <v>845655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4533</v>
      </c>
      <c r="Z16" s="36">
        <f t="shared" si="0"/>
        <v>845655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240</v>
      </c>
      <c r="F17" s="14">
        <v>59684</v>
      </c>
      <c r="G17" s="19">
        <v>995</v>
      </c>
      <c r="H17" s="18">
        <v>284641</v>
      </c>
      <c r="I17" s="13">
        <v>276</v>
      </c>
      <c r="J17" s="14">
        <v>148084</v>
      </c>
      <c r="K17" s="19">
        <v>101</v>
      </c>
      <c r="L17" s="18">
        <v>67915</v>
      </c>
      <c r="M17" s="13">
        <v>1383.1599999999999</v>
      </c>
      <c r="N17" s="75">
        <v>730376</v>
      </c>
      <c r="O17" s="19">
        <v>3728</v>
      </c>
      <c r="P17" s="18">
        <v>1478782</v>
      </c>
      <c r="Q17" s="13">
        <v>4891</v>
      </c>
      <c r="R17" s="14">
        <v>1189101</v>
      </c>
      <c r="S17" s="19">
        <v>530</v>
      </c>
      <c r="T17" s="18">
        <v>117101</v>
      </c>
      <c r="U17" s="13">
        <v>11</v>
      </c>
      <c r="V17" s="14">
        <v>2420</v>
      </c>
      <c r="W17" s="13">
        <v>6741.3419999999996</v>
      </c>
      <c r="X17" s="18">
        <v>1530638</v>
      </c>
      <c r="Y17" s="41">
        <f t="shared" si="1"/>
        <v>18896.502</v>
      </c>
      <c r="Z17" s="42">
        <f t="shared" si="0"/>
        <v>5608742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122</v>
      </c>
      <c r="F18" s="21">
        <v>27891</v>
      </c>
      <c r="G18" s="25">
        <v>1136</v>
      </c>
      <c r="H18" s="26">
        <v>339456</v>
      </c>
      <c r="I18" s="27">
        <v>301</v>
      </c>
      <c r="J18" s="21">
        <v>156554</v>
      </c>
      <c r="K18" s="25">
        <v>91</v>
      </c>
      <c r="L18" s="26">
        <v>68955</v>
      </c>
      <c r="M18" s="27">
        <v>1334.1599999999999</v>
      </c>
      <c r="N18" s="21">
        <v>640894</v>
      </c>
      <c r="O18" s="25">
        <v>3670</v>
      </c>
      <c r="P18" s="26">
        <v>1455106</v>
      </c>
      <c r="Q18" s="27">
        <v>5151</v>
      </c>
      <c r="R18" s="21">
        <v>1215168</v>
      </c>
      <c r="S18" s="25">
        <v>530</v>
      </c>
      <c r="T18" s="26">
        <v>117911</v>
      </c>
      <c r="U18" s="27">
        <v>17</v>
      </c>
      <c r="V18" s="21">
        <v>3740</v>
      </c>
      <c r="W18" s="27">
        <v>6734.1620000000003</v>
      </c>
      <c r="X18" s="26">
        <v>1489842</v>
      </c>
      <c r="Y18" s="23">
        <f t="shared" si="1"/>
        <v>19086.322</v>
      </c>
      <c r="Z18" s="24">
        <f t="shared" si="0"/>
        <v>5515517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584</v>
      </c>
      <c r="F19" s="24">
        <v>151659</v>
      </c>
      <c r="G19" s="33">
        <v>869</v>
      </c>
      <c r="H19" s="34">
        <v>233633</v>
      </c>
      <c r="I19" s="23">
        <v>401</v>
      </c>
      <c r="J19" s="24">
        <v>190754</v>
      </c>
      <c r="K19" s="78">
        <v>144</v>
      </c>
      <c r="L19" s="34">
        <v>106625</v>
      </c>
      <c r="M19" s="23">
        <v>1834.2</v>
      </c>
      <c r="N19" s="24">
        <v>715154</v>
      </c>
      <c r="O19" s="33">
        <v>2141</v>
      </c>
      <c r="P19" s="34">
        <v>831419</v>
      </c>
      <c r="Q19" s="23">
        <v>6959</v>
      </c>
      <c r="R19" s="24">
        <v>2085513</v>
      </c>
      <c r="S19" s="33">
        <v>167</v>
      </c>
      <c r="T19" s="34">
        <v>38125</v>
      </c>
      <c r="U19" s="23">
        <v>79</v>
      </c>
      <c r="V19" s="24">
        <v>17380</v>
      </c>
      <c r="W19" s="23">
        <v>6679.0210000000006</v>
      </c>
      <c r="X19" s="34">
        <v>1738011</v>
      </c>
      <c r="Y19" s="35">
        <f t="shared" si="1"/>
        <v>19857.221000000001</v>
      </c>
      <c r="Z19" s="36">
        <f t="shared" si="0"/>
        <v>6108273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1581.5</v>
      </c>
      <c r="F20" s="14">
        <f t="shared" ref="F20:X22" si="2">F5+F8+F11+F14+F17</f>
        <v>288894</v>
      </c>
      <c r="G20" s="19">
        <f>G5+G8+G11+G14+G17</f>
        <v>1248.845</v>
      </c>
      <c r="H20" s="18">
        <f t="shared" si="2"/>
        <v>456301</v>
      </c>
      <c r="I20" s="13">
        <f t="shared" si="2"/>
        <v>2336</v>
      </c>
      <c r="J20" s="14">
        <f t="shared" si="2"/>
        <v>3788202.2</v>
      </c>
      <c r="K20" s="19">
        <f t="shared" si="2"/>
        <v>2090</v>
      </c>
      <c r="L20" s="18">
        <f t="shared" si="2"/>
        <v>4438842</v>
      </c>
      <c r="M20" s="13">
        <f t="shared" si="2"/>
        <v>7352.16</v>
      </c>
      <c r="N20" s="14">
        <f t="shared" si="2"/>
        <v>1962257.75</v>
      </c>
      <c r="O20" s="19">
        <f t="shared" si="2"/>
        <v>4400</v>
      </c>
      <c r="P20" s="18">
        <f t="shared" si="2"/>
        <v>1514076</v>
      </c>
      <c r="Q20" s="13">
        <f t="shared" si="2"/>
        <v>28019.8</v>
      </c>
      <c r="R20" s="14">
        <f t="shared" si="2"/>
        <v>5170517.5</v>
      </c>
      <c r="S20" s="19">
        <f t="shared" si="2"/>
        <v>52965</v>
      </c>
      <c r="T20" s="18">
        <f t="shared" si="2"/>
        <v>8466312</v>
      </c>
      <c r="U20" s="13">
        <f t="shared" si="2"/>
        <v>4785.1000000000004</v>
      </c>
      <c r="V20" s="14">
        <f t="shared" si="2"/>
        <v>1532798.5</v>
      </c>
      <c r="W20" s="13">
        <f t="shared" si="2"/>
        <v>7405.8419999999996</v>
      </c>
      <c r="X20" s="18">
        <f t="shared" si="2"/>
        <v>1686011.5</v>
      </c>
      <c r="Y20" s="31">
        <f t="shared" ref="Y20:Z22" si="3">+Y17+Y14+Y11+Y8+Y5</f>
        <v>112184.247</v>
      </c>
      <c r="Z20" s="32">
        <f t="shared" si="3"/>
        <v>29304212.449999999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1985.4</v>
      </c>
      <c r="F21" s="21">
        <f t="shared" si="4"/>
        <v>270845</v>
      </c>
      <c r="G21" s="25">
        <f t="shared" si="4"/>
        <v>1372.0309999999999</v>
      </c>
      <c r="H21" s="26">
        <f t="shared" si="4"/>
        <v>499116</v>
      </c>
      <c r="I21" s="27">
        <f t="shared" si="4"/>
        <v>2546</v>
      </c>
      <c r="J21" s="21">
        <f t="shared" si="4"/>
        <v>4221587.3</v>
      </c>
      <c r="K21" s="25">
        <f t="shared" si="4"/>
        <v>1883.3</v>
      </c>
      <c r="L21" s="26">
        <f t="shared" si="4"/>
        <v>4106884</v>
      </c>
      <c r="M21" s="27">
        <f t="shared" si="4"/>
        <v>10245.06</v>
      </c>
      <c r="N21" s="21">
        <f t="shared" si="4"/>
        <v>2312822.25</v>
      </c>
      <c r="O21" s="25">
        <f t="shared" si="4"/>
        <v>4436</v>
      </c>
      <c r="P21" s="26">
        <f t="shared" si="4"/>
        <v>1496114</v>
      </c>
      <c r="Q21" s="27">
        <f t="shared" si="4"/>
        <v>27814.2</v>
      </c>
      <c r="R21" s="21">
        <f t="shared" si="4"/>
        <v>5125062.3</v>
      </c>
      <c r="S21" s="25">
        <f t="shared" si="4"/>
        <v>52216</v>
      </c>
      <c r="T21" s="26">
        <f t="shared" si="4"/>
        <v>8459042</v>
      </c>
      <c r="U21" s="27">
        <f t="shared" si="2"/>
        <v>5872</v>
      </c>
      <c r="V21" s="21">
        <f t="shared" si="2"/>
        <v>2194095.5</v>
      </c>
      <c r="W21" s="27">
        <f t="shared" si="2"/>
        <v>7034.3620000000001</v>
      </c>
      <c r="X21" s="26">
        <f t="shared" si="2"/>
        <v>1566283</v>
      </c>
      <c r="Y21" s="23">
        <f t="shared" si="3"/>
        <v>115404.353</v>
      </c>
      <c r="Z21" s="24">
        <f t="shared" si="3"/>
        <v>30251851.350000001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1845.1</v>
      </c>
      <c r="F22" s="24">
        <f t="shared" si="2"/>
        <v>426610</v>
      </c>
      <c r="G22" s="33">
        <f t="shared" si="2"/>
        <v>1393.364</v>
      </c>
      <c r="H22" s="34">
        <f t="shared" si="2"/>
        <v>599251</v>
      </c>
      <c r="I22" s="23">
        <f t="shared" si="2"/>
        <v>4871</v>
      </c>
      <c r="J22" s="24">
        <f t="shared" si="2"/>
        <v>5168196.8</v>
      </c>
      <c r="K22" s="33">
        <f t="shared" si="2"/>
        <v>6141.7</v>
      </c>
      <c r="L22" s="34">
        <f t="shared" si="2"/>
        <v>1105689</v>
      </c>
      <c r="M22" s="23">
        <f t="shared" si="2"/>
        <v>15590.1</v>
      </c>
      <c r="N22" s="24">
        <f t="shared" si="2"/>
        <v>3280711.5</v>
      </c>
      <c r="O22" s="33">
        <f t="shared" si="2"/>
        <v>5174</v>
      </c>
      <c r="P22" s="34">
        <f t="shared" si="2"/>
        <v>1418839</v>
      </c>
      <c r="Q22" s="23">
        <f t="shared" si="2"/>
        <v>60738.600000000006</v>
      </c>
      <c r="R22" s="24">
        <f t="shared" si="2"/>
        <v>10795730.6</v>
      </c>
      <c r="S22" s="33">
        <f t="shared" si="2"/>
        <v>30324</v>
      </c>
      <c r="T22" s="34">
        <f t="shared" si="2"/>
        <v>2681759</v>
      </c>
      <c r="U22" s="23">
        <f t="shared" si="2"/>
        <v>4406.1000000000004</v>
      </c>
      <c r="V22" s="24">
        <f t="shared" si="2"/>
        <v>1298624</v>
      </c>
      <c r="W22" s="23">
        <f t="shared" si="2"/>
        <v>8143.3210000000008</v>
      </c>
      <c r="X22" s="34">
        <f t="shared" si="2"/>
        <v>2141510.5</v>
      </c>
      <c r="Y22" s="23">
        <f t="shared" si="3"/>
        <v>138627.285</v>
      </c>
      <c r="Z22" s="24">
        <f t="shared" si="3"/>
        <v>28916921.399999999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17">
        <f>(E20+E21)/(E22+E41)*100</f>
        <v>87.122933001147999</v>
      </c>
      <c r="F23" s="118"/>
      <c r="G23" s="117">
        <f>(G20+G21)/(G22+G41)*100</f>
        <v>90.067129131651328</v>
      </c>
      <c r="H23" s="118"/>
      <c r="I23" s="117">
        <f>(I20+I21)/(I22+I41)*100</f>
        <v>49.055466237942127</v>
      </c>
      <c r="J23" s="118"/>
      <c r="K23" s="117">
        <f>(K20+K21)/(K22+K41)*100</f>
        <v>32.900544022787685</v>
      </c>
      <c r="L23" s="118"/>
      <c r="M23" s="117">
        <f>(M20+M21)/(M22+M41)*100</f>
        <v>51.645491604814353</v>
      </c>
      <c r="N23" s="118"/>
      <c r="O23" s="117">
        <f>(O20+O21)/(O22+O41)*100</f>
        <v>85.092449922958409</v>
      </c>
      <c r="P23" s="118"/>
      <c r="Q23" s="117">
        <f>(Q20+Q21)/(Q22+Q41)*100</f>
        <v>46.040457947285262</v>
      </c>
      <c r="R23" s="118"/>
      <c r="S23" s="117">
        <f>(S20+S21)/(S22+S41)*100</f>
        <v>175.59725537988948</v>
      </c>
      <c r="T23" s="118"/>
      <c r="U23" s="117">
        <f>(U20+U21)/(U22+U41)*100</f>
        <v>107.65726177127213</v>
      </c>
      <c r="V23" s="118"/>
      <c r="W23" s="117">
        <f>(W20+W21)/(W22+W41)*100</f>
        <v>90.732372061308581</v>
      </c>
      <c r="X23" s="118"/>
      <c r="Y23" s="117">
        <f>(Y20+Y21)/(Y22+Y41)*100</f>
        <v>81.144081613985009</v>
      </c>
      <c r="Z23" s="11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19">
        <f>F22/E22*1000</f>
        <v>231212.40041190179</v>
      </c>
      <c r="F24" s="120"/>
      <c r="G24" s="121">
        <f>H22/G22*1000</f>
        <v>430074.98399556754</v>
      </c>
      <c r="H24" s="122"/>
      <c r="I24" s="123">
        <f>J22/I22*1000</f>
        <v>1061013.5085198111</v>
      </c>
      <c r="J24" s="124"/>
      <c r="K24" s="121">
        <f>L22/K22*1000</f>
        <v>180029.79631046779</v>
      </c>
      <c r="L24" s="122"/>
      <c r="M24" s="123">
        <f>N22/M22*1000</f>
        <v>210435.56487771086</v>
      </c>
      <c r="N24" s="124"/>
      <c r="O24" s="121">
        <f>P22/O22*1000</f>
        <v>274224.77773482795</v>
      </c>
      <c r="P24" s="122"/>
      <c r="Q24" s="123">
        <f>R22/Q22*1000</f>
        <v>177740.85342763909</v>
      </c>
      <c r="R24" s="124"/>
      <c r="S24" s="121">
        <f>T22/S22*1000</f>
        <v>88436.84870069912</v>
      </c>
      <c r="T24" s="122"/>
      <c r="U24" s="123">
        <f>V22/U22*1000</f>
        <v>294733.21077596967</v>
      </c>
      <c r="V24" s="124"/>
      <c r="W24" s="121">
        <f>X22/W22*1000</f>
        <v>262977.53705152968</v>
      </c>
      <c r="X24" s="122"/>
      <c r="Y24" s="123">
        <f>Z22/Y22*1000</f>
        <v>208594.73227077915</v>
      </c>
      <c r="Z24" s="12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1.3309789627633548</v>
      </c>
      <c r="F25" s="49"/>
      <c r="G25" s="50">
        <f>G22/Y22*100</f>
        <v>1.0051152628430977</v>
      </c>
      <c r="H25" s="51"/>
      <c r="I25" s="48">
        <f>I22/Y22*100</f>
        <v>3.5137382947375762</v>
      </c>
      <c r="J25" s="49"/>
      <c r="K25" s="50">
        <f>K22/Y22*100</f>
        <v>4.4303688123156988</v>
      </c>
      <c r="L25" s="51"/>
      <c r="M25" s="48">
        <f>M22/Y22*100</f>
        <v>11.246054483430155</v>
      </c>
      <c r="N25" s="49"/>
      <c r="O25" s="50">
        <f>O22/Y22*100</f>
        <v>3.7323099850076411</v>
      </c>
      <c r="P25" s="51"/>
      <c r="Q25" s="48">
        <f>Q22/Y22*100</f>
        <v>43.814318371740455</v>
      </c>
      <c r="R25" s="49"/>
      <c r="S25" s="50">
        <f>S22/Y22*100</f>
        <v>21.874481636136782</v>
      </c>
      <c r="T25" s="51"/>
      <c r="U25" s="48">
        <f>U22/Y22*100</f>
        <v>3.1783786287093481</v>
      </c>
      <c r="V25" s="49"/>
      <c r="W25" s="50">
        <f>W22/Y22*100</f>
        <v>5.8742555623158896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25" t="s">
        <v>42</v>
      </c>
      <c r="C27" s="4" t="s">
        <v>43</v>
      </c>
      <c r="D27" s="54" t="s">
        <v>21</v>
      </c>
      <c r="E27" s="143">
        <v>1344</v>
      </c>
      <c r="F27" s="140">
        <v>216773</v>
      </c>
      <c r="G27" s="141">
        <v>816</v>
      </c>
      <c r="H27" s="142">
        <v>259960</v>
      </c>
      <c r="I27" s="143">
        <v>3453</v>
      </c>
      <c r="J27" s="140">
        <v>5742920</v>
      </c>
      <c r="K27" s="144">
        <v>1507</v>
      </c>
      <c r="L27" s="142">
        <v>3357938</v>
      </c>
      <c r="M27" s="143">
        <v>10213</v>
      </c>
      <c r="N27" s="140">
        <v>1609633</v>
      </c>
      <c r="O27" s="144">
        <v>5029</v>
      </c>
      <c r="P27" s="142">
        <v>1700687</v>
      </c>
      <c r="Q27" s="143">
        <v>27936</v>
      </c>
      <c r="R27" s="140">
        <v>5577996</v>
      </c>
      <c r="S27" s="144">
        <v>46784</v>
      </c>
      <c r="T27" s="142">
        <v>9606212</v>
      </c>
      <c r="U27" s="143">
        <v>4688</v>
      </c>
      <c r="V27" s="140">
        <v>2184931</v>
      </c>
      <c r="W27" s="143">
        <v>7899</v>
      </c>
      <c r="X27" s="142">
        <v>1628976</v>
      </c>
      <c r="Y27" s="172">
        <v>109669</v>
      </c>
      <c r="Z27" s="173">
        <v>31886026</v>
      </c>
    </row>
    <row r="28" spans="1:28" ht="18.95" customHeight="1" x14ac:dyDescent="0.15">
      <c r="A28" s="22"/>
      <c r="B28" s="126"/>
      <c r="C28" s="7"/>
      <c r="D28" s="55" t="s">
        <v>22</v>
      </c>
      <c r="E28" s="147">
        <v>1353</v>
      </c>
      <c r="F28" s="148">
        <v>136911</v>
      </c>
      <c r="G28" s="149">
        <v>724</v>
      </c>
      <c r="H28" s="150">
        <v>227448</v>
      </c>
      <c r="I28" s="147">
        <v>3323</v>
      </c>
      <c r="J28" s="148">
        <v>5669358</v>
      </c>
      <c r="K28" s="151">
        <v>1558</v>
      </c>
      <c r="L28" s="150">
        <v>3444809</v>
      </c>
      <c r="M28" s="147">
        <v>9557</v>
      </c>
      <c r="N28" s="148">
        <v>1544457</v>
      </c>
      <c r="O28" s="151">
        <v>4987</v>
      </c>
      <c r="P28" s="150">
        <v>1649450</v>
      </c>
      <c r="Q28" s="147">
        <v>28351</v>
      </c>
      <c r="R28" s="148">
        <v>5521443</v>
      </c>
      <c r="S28" s="151">
        <v>45192</v>
      </c>
      <c r="T28" s="150">
        <v>9508815</v>
      </c>
      <c r="U28" s="147">
        <v>5127</v>
      </c>
      <c r="V28" s="148">
        <v>2373529</v>
      </c>
      <c r="W28" s="147">
        <v>7719</v>
      </c>
      <c r="X28" s="150">
        <v>1578144</v>
      </c>
      <c r="Y28" s="154">
        <v>107891</v>
      </c>
      <c r="Z28" s="155">
        <v>31654364</v>
      </c>
    </row>
    <row r="29" spans="1:28" ht="18.95" customHeight="1" thickBot="1" x14ac:dyDescent="0.2">
      <c r="A29" s="22"/>
      <c r="B29" s="126"/>
      <c r="C29" s="7"/>
      <c r="D29" s="55" t="s">
        <v>24</v>
      </c>
      <c r="E29" s="154">
        <v>3616</v>
      </c>
      <c r="F29" s="155">
        <v>828739</v>
      </c>
      <c r="G29" s="156">
        <v>941</v>
      </c>
      <c r="H29" s="157">
        <v>415781</v>
      </c>
      <c r="I29" s="154">
        <v>1991</v>
      </c>
      <c r="J29" s="155">
        <v>1048608</v>
      </c>
      <c r="K29" s="158">
        <v>2418</v>
      </c>
      <c r="L29" s="157">
        <v>2761521</v>
      </c>
      <c r="M29" s="154">
        <v>17588</v>
      </c>
      <c r="N29" s="155">
        <v>3144392</v>
      </c>
      <c r="O29" s="158">
        <v>4671</v>
      </c>
      <c r="P29" s="157">
        <v>1259895</v>
      </c>
      <c r="Q29" s="154">
        <v>58623</v>
      </c>
      <c r="R29" s="155">
        <v>10256570</v>
      </c>
      <c r="S29" s="158">
        <v>32422</v>
      </c>
      <c r="T29" s="157">
        <v>2749220</v>
      </c>
      <c r="U29" s="154">
        <v>3322</v>
      </c>
      <c r="V29" s="155">
        <v>615536</v>
      </c>
      <c r="W29" s="154">
        <v>8786</v>
      </c>
      <c r="X29" s="157">
        <v>1923624</v>
      </c>
      <c r="Y29" s="154">
        <v>134378</v>
      </c>
      <c r="Z29" s="155">
        <v>25003886</v>
      </c>
    </row>
    <row r="30" spans="1:28" ht="18.95" customHeight="1" thickBot="1" x14ac:dyDescent="0.2">
      <c r="A30" s="22" t="s">
        <v>29</v>
      </c>
      <c r="B30" s="126"/>
      <c r="C30" s="7"/>
      <c r="D30" s="56" t="s">
        <v>44</v>
      </c>
      <c r="E30" s="159">
        <v>58.4</v>
      </c>
      <c r="F30" s="160"/>
      <c r="G30" s="159">
        <v>80.3</v>
      </c>
      <c r="H30" s="160"/>
      <c r="I30" s="159">
        <v>157.5</v>
      </c>
      <c r="J30" s="160"/>
      <c r="K30" s="159">
        <v>69.5</v>
      </c>
      <c r="L30" s="160"/>
      <c r="M30" s="159">
        <v>46.4</v>
      </c>
      <c r="N30" s="160"/>
      <c r="O30" s="159">
        <v>110.8</v>
      </c>
      <c r="P30" s="160"/>
      <c r="Q30" s="159">
        <v>52.3</v>
      </c>
      <c r="R30" s="160"/>
      <c r="S30" s="159">
        <v>150.4</v>
      </c>
      <c r="T30" s="160"/>
      <c r="U30" s="159">
        <v>60.7</v>
      </c>
      <c r="V30" s="160"/>
      <c r="W30" s="159">
        <v>83.8</v>
      </c>
      <c r="X30" s="160"/>
      <c r="Y30" s="159">
        <v>81.5</v>
      </c>
      <c r="Z30" s="174"/>
    </row>
    <row r="31" spans="1:28" ht="18.95" customHeight="1" x14ac:dyDescent="0.15">
      <c r="A31" s="22"/>
      <c r="B31" s="126"/>
      <c r="C31" s="4" t="s">
        <v>45</v>
      </c>
      <c r="D31" s="85" t="s">
        <v>21</v>
      </c>
      <c r="E31" s="90">
        <f>E20-E27</f>
        <v>237.5</v>
      </c>
      <c r="F31" s="91">
        <f t="shared" ref="F31:Z33" si="5">F20-F27</f>
        <v>72121</v>
      </c>
      <c r="G31" s="92">
        <f t="shared" si="5"/>
        <v>432.84500000000003</v>
      </c>
      <c r="H31" s="93">
        <f t="shared" si="5"/>
        <v>196341</v>
      </c>
      <c r="I31" s="90">
        <f t="shared" si="5"/>
        <v>-1117</v>
      </c>
      <c r="J31" s="91">
        <f t="shared" si="5"/>
        <v>-1954717.7999999998</v>
      </c>
      <c r="K31" s="92">
        <f t="shared" si="5"/>
        <v>583</v>
      </c>
      <c r="L31" s="93">
        <f t="shared" si="5"/>
        <v>1080904</v>
      </c>
      <c r="M31" s="90">
        <f t="shared" si="5"/>
        <v>-2860.84</v>
      </c>
      <c r="N31" s="91">
        <f t="shared" si="5"/>
        <v>352624.75</v>
      </c>
      <c r="O31" s="92">
        <f t="shared" si="5"/>
        <v>-629</v>
      </c>
      <c r="P31" s="93">
        <f t="shared" si="5"/>
        <v>-186611</v>
      </c>
      <c r="Q31" s="90">
        <f t="shared" si="5"/>
        <v>83.799999999999272</v>
      </c>
      <c r="R31" s="91">
        <f t="shared" si="5"/>
        <v>-407478.5</v>
      </c>
      <c r="S31" s="92">
        <f t="shared" si="5"/>
        <v>6181</v>
      </c>
      <c r="T31" s="93">
        <f t="shared" si="5"/>
        <v>-1139900</v>
      </c>
      <c r="U31" s="90">
        <f t="shared" si="5"/>
        <v>97.100000000000364</v>
      </c>
      <c r="V31" s="91">
        <f t="shared" si="5"/>
        <v>-652132.5</v>
      </c>
      <c r="W31" s="92">
        <f t="shared" si="5"/>
        <v>-493.15800000000036</v>
      </c>
      <c r="X31" s="93">
        <f t="shared" si="5"/>
        <v>57035.5</v>
      </c>
      <c r="Y31" s="90">
        <f t="shared" si="5"/>
        <v>2515.247000000003</v>
      </c>
      <c r="Z31" s="91">
        <f t="shared" si="5"/>
        <v>-2581813.5500000007</v>
      </c>
    </row>
    <row r="32" spans="1:28" ht="18.95" customHeight="1" x14ac:dyDescent="0.15">
      <c r="A32" s="22" t="s">
        <v>46</v>
      </c>
      <c r="B32" s="126"/>
      <c r="C32" s="7"/>
      <c r="D32" s="81" t="s">
        <v>22</v>
      </c>
      <c r="E32" s="94">
        <f t="shared" ref="E32:T33" si="6">E21-E28</f>
        <v>632.40000000000009</v>
      </c>
      <c r="F32" s="95">
        <f t="shared" si="6"/>
        <v>133934</v>
      </c>
      <c r="G32" s="96">
        <f t="shared" si="6"/>
        <v>648.03099999999995</v>
      </c>
      <c r="H32" s="97">
        <f t="shared" si="6"/>
        <v>271668</v>
      </c>
      <c r="I32" s="94">
        <f t="shared" si="6"/>
        <v>-777</v>
      </c>
      <c r="J32" s="95">
        <f t="shared" si="6"/>
        <v>-1447770.7000000002</v>
      </c>
      <c r="K32" s="96">
        <f t="shared" si="6"/>
        <v>325.29999999999995</v>
      </c>
      <c r="L32" s="97">
        <f t="shared" si="6"/>
        <v>662075</v>
      </c>
      <c r="M32" s="94">
        <f t="shared" si="6"/>
        <v>688.05999999999949</v>
      </c>
      <c r="N32" s="95">
        <f t="shared" si="6"/>
        <v>768365.25</v>
      </c>
      <c r="O32" s="96">
        <f t="shared" si="6"/>
        <v>-551</v>
      </c>
      <c r="P32" s="97">
        <f t="shared" si="6"/>
        <v>-153336</v>
      </c>
      <c r="Q32" s="94">
        <f t="shared" si="6"/>
        <v>-536.79999999999927</v>
      </c>
      <c r="R32" s="95">
        <f t="shared" si="6"/>
        <v>-396380.70000000019</v>
      </c>
      <c r="S32" s="96">
        <f t="shared" si="6"/>
        <v>7024</v>
      </c>
      <c r="T32" s="97">
        <f t="shared" si="6"/>
        <v>-1049773</v>
      </c>
      <c r="U32" s="94">
        <f t="shared" si="5"/>
        <v>745</v>
      </c>
      <c r="V32" s="95">
        <f t="shared" si="5"/>
        <v>-179433.5</v>
      </c>
      <c r="W32" s="96">
        <f t="shared" si="5"/>
        <v>-684.63799999999992</v>
      </c>
      <c r="X32" s="97">
        <f t="shared" si="5"/>
        <v>-11861</v>
      </c>
      <c r="Y32" s="94">
        <f t="shared" si="5"/>
        <v>7513.3530000000028</v>
      </c>
      <c r="Z32" s="95">
        <f t="shared" si="5"/>
        <v>-1402512.6499999985</v>
      </c>
    </row>
    <row r="33" spans="1:38" ht="18.95" customHeight="1" x14ac:dyDescent="0.15">
      <c r="A33" s="22"/>
      <c r="B33" s="126"/>
      <c r="C33" s="7"/>
      <c r="D33" s="81" t="s">
        <v>24</v>
      </c>
      <c r="E33" s="94">
        <f t="shared" si="6"/>
        <v>-1770.9</v>
      </c>
      <c r="F33" s="95">
        <f t="shared" si="5"/>
        <v>-402129</v>
      </c>
      <c r="G33" s="96">
        <f t="shared" si="5"/>
        <v>452.36400000000003</v>
      </c>
      <c r="H33" s="97">
        <f t="shared" si="5"/>
        <v>183470</v>
      </c>
      <c r="I33" s="94">
        <f t="shared" si="5"/>
        <v>2880</v>
      </c>
      <c r="J33" s="95">
        <f t="shared" si="5"/>
        <v>4119588.8</v>
      </c>
      <c r="K33" s="96">
        <f t="shared" si="5"/>
        <v>3723.7</v>
      </c>
      <c r="L33" s="97">
        <f t="shared" si="5"/>
        <v>-1655832</v>
      </c>
      <c r="M33" s="94">
        <f t="shared" si="5"/>
        <v>-1997.8999999999996</v>
      </c>
      <c r="N33" s="95">
        <f t="shared" si="5"/>
        <v>136319.5</v>
      </c>
      <c r="O33" s="96">
        <f t="shared" si="5"/>
        <v>503</v>
      </c>
      <c r="P33" s="97">
        <f t="shared" si="5"/>
        <v>158944</v>
      </c>
      <c r="Q33" s="94">
        <f t="shared" si="5"/>
        <v>2115.6000000000058</v>
      </c>
      <c r="R33" s="95">
        <f t="shared" si="5"/>
        <v>539160.59999999963</v>
      </c>
      <c r="S33" s="96">
        <f t="shared" si="5"/>
        <v>-2098</v>
      </c>
      <c r="T33" s="97">
        <f t="shared" si="5"/>
        <v>-67461</v>
      </c>
      <c r="U33" s="94">
        <f t="shared" si="5"/>
        <v>1084.1000000000004</v>
      </c>
      <c r="V33" s="95">
        <f t="shared" si="5"/>
        <v>683088</v>
      </c>
      <c r="W33" s="96">
        <f t="shared" si="5"/>
        <v>-642.67899999999918</v>
      </c>
      <c r="X33" s="97">
        <f t="shared" si="5"/>
        <v>217886.5</v>
      </c>
      <c r="Y33" s="94">
        <f t="shared" si="5"/>
        <v>4249.2850000000035</v>
      </c>
      <c r="Z33" s="95">
        <f t="shared" si="5"/>
        <v>3913035.3999999985</v>
      </c>
    </row>
    <row r="34" spans="1:38" ht="18.95" customHeight="1" thickBot="1" x14ac:dyDescent="0.2">
      <c r="A34" s="22" t="s">
        <v>47</v>
      </c>
      <c r="B34" s="126"/>
      <c r="C34" s="57"/>
      <c r="D34" s="28" t="s">
        <v>44</v>
      </c>
      <c r="E34" s="128">
        <f>+E23-E30</f>
        <v>28.722933001148</v>
      </c>
      <c r="F34" s="130"/>
      <c r="G34" s="137">
        <f t="shared" ref="G34" si="7">+G23-G30</f>
        <v>9.7671291316513305</v>
      </c>
      <c r="H34" s="138"/>
      <c r="I34" s="128">
        <f t="shared" ref="I34" si="8">+I23-I30</f>
        <v>-108.44453376205787</v>
      </c>
      <c r="J34" s="130"/>
      <c r="K34" s="137">
        <f t="shared" ref="K34" si="9">+K23-K30</f>
        <v>-36.599455977212315</v>
      </c>
      <c r="L34" s="138"/>
      <c r="M34" s="128">
        <f t="shared" ref="M34" si="10">+M23-M30</f>
        <v>5.2454916048143545</v>
      </c>
      <c r="N34" s="130"/>
      <c r="O34" s="137">
        <f t="shared" ref="O34" si="11">+O23-O30</f>
        <v>-25.707550077041589</v>
      </c>
      <c r="P34" s="138"/>
      <c r="Q34" s="128">
        <f t="shared" ref="Q34" si="12">+Q23-Q30</f>
        <v>-6.2595420527147354</v>
      </c>
      <c r="R34" s="130"/>
      <c r="S34" s="137">
        <f t="shared" ref="S34" si="13">+S23-S30</f>
        <v>25.197255379889469</v>
      </c>
      <c r="T34" s="138"/>
      <c r="U34" s="128">
        <f t="shared" ref="U34" si="14">+U23-U30</f>
        <v>46.95726177127213</v>
      </c>
      <c r="V34" s="130"/>
      <c r="W34" s="137">
        <f t="shared" ref="W34" si="15">+W23-W30</f>
        <v>6.932372061308584</v>
      </c>
      <c r="X34" s="138"/>
      <c r="Y34" s="128">
        <f t="shared" ref="Y34" si="16">+Y23-Y30</f>
        <v>-0.35591838601499148</v>
      </c>
      <c r="Z34" s="130"/>
    </row>
    <row r="35" spans="1:38" ht="18.95" customHeight="1" x14ac:dyDescent="0.15">
      <c r="A35" s="22"/>
      <c r="B35" s="126"/>
      <c r="C35" s="7" t="s">
        <v>48</v>
      </c>
      <c r="D35" s="58" t="s">
        <v>21</v>
      </c>
      <c r="E35" s="59">
        <f t="shared" ref="E35:Z37" si="17">E20/E27*100</f>
        <v>117.67113095238095</v>
      </c>
      <c r="F35" s="60">
        <f t="shared" si="17"/>
        <v>133.27028735128451</v>
      </c>
      <c r="G35" s="61">
        <f t="shared" si="17"/>
        <v>153.04473039215688</v>
      </c>
      <c r="H35" s="62">
        <f t="shared" si="17"/>
        <v>175.52738882905061</v>
      </c>
      <c r="I35" s="59">
        <f t="shared" si="17"/>
        <v>67.651317694758177</v>
      </c>
      <c r="J35" s="60">
        <f t="shared" si="17"/>
        <v>65.962997917435729</v>
      </c>
      <c r="K35" s="61">
        <f t="shared" si="17"/>
        <v>138.68613138686132</v>
      </c>
      <c r="L35" s="62">
        <f t="shared" si="17"/>
        <v>132.18951630435106</v>
      </c>
      <c r="M35" s="59">
        <f t="shared" si="17"/>
        <v>71.988250269264668</v>
      </c>
      <c r="N35" s="60">
        <f t="shared" si="17"/>
        <v>121.90715212722402</v>
      </c>
      <c r="O35" s="61">
        <f t="shared" si="17"/>
        <v>87.492543249154892</v>
      </c>
      <c r="P35" s="62">
        <f t="shared" si="17"/>
        <v>89.027316607935504</v>
      </c>
      <c r="Q35" s="59">
        <f t="shared" si="17"/>
        <v>100.29997136311567</v>
      </c>
      <c r="R35" s="60">
        <f t="shared" si="17"/>
        <v>92.694894367080934</v>
      </c>
      <c r="S35" s="61">
        <f t="shared" si="17"/>
        <v>113.21178180574556</v>
      </c>
      <c r="T35" s="62">
        <f t="shared" si="17"/>
        <v>88.133720138593645</v>
      </c>
      <c r="U35" s="59">
        <f t="shared" si="17"/>
        <v>102.0712457337884</v>
      </c>
      <c r="V35" s="60">
        <f t="shared" si="17"/>
        <v>70.153176461865385</v>
      </c>
      <c r="W35" s="61">
        <f t="shared" si="17"/>
        <v>93.756703380174699</v>
      </c>
      <c r="X35" s="62">
        <f t="shared" si="17"/>
        <v>103.5013100254393</v>
      </c>
      <c r="Y35" s="59">
        <f t="shared" si="17"/>
        <v>102.29348950022342</v>
      </c>
      <c r="Z35" s="60">
        <f t="shared" si="17"/>
        <v>91.902993649945586</v>
      </c>
    </row>
    <row r="36" spans="1:38" ht="18.95" customHeight="1" x14ac:dyDescent="0.15">
      <c r="A36" s="22" t="s">
        <v>49</v>
      </c>
      <c r="B36" s="126"/>
      <c r="C36" s="7" t="s">
        <v>62</v>
      </c>
      <c r="D36" s="56" t="s">
        <v>22</v>
      </c>
      <c r="E36" s="63">
        <f t="shared" si="17"/>
        <v>146.74057649667407</v>
      </c>
      <c r="F36" s="64">
        <f t="shared" si="17"/>
        <v>197.82559472942276</v>
      </c>
      <c r="G36" s="65">
        <f t="shared" si="17"/>
        <v>189.50704419889502</v>
      </c>
      <c r="H36" s="66">
        <f t="shared" si="17"/>
        <v>219.44180647884352</v>
      </c>
      <c r="I36" s="63">
        <f t="shared" si="17"/>
        <v>76.617514294312372</v>
      </c>
      <c r="J36" s="64">
        <f t="shared" si="17"/>
        <v>74.463233755920868</v>
      </c>
      <c r="K36" s="65">
        <f t="shared" si="17"/>
        <v>120.8793324775353</v>
      </c>
      <c r="L36" s="66">
        <f t="shared" si="17"/>
        <v>119.2194980911859</v>
      </c>
      <c r="M36" s="63">
        <f t="shared" si="17"/>
        <v>107.19953960447839</v>
      </c>
      <c r="N36" s="64">
        <f t="shared" si="17"/>
        <v>149.74986354427477</v>
      </c>
      <c r="O36" s="65">
        <f t="shared" si="17"/>
        <v>88.951273310607576</v>
      </c>
      <c r="P36" s="66">
        <f t="shared" si="17"/>
        <v>90.70381036102944</v>
      </c>
      <c r="Q36" s="63">
        <f t="shared" si="17"/>
        <v>98.10659236005786</v>
      </c>
      <c r="R36" s="64">
        <f t="shared" si="17"/>
        <v>92.821066884146035</v>
      </c>
      <c r="S36" s="65">
        <f t="shared" si="17"/>
        <v>115.54257390688618</v>
      </c>
      <c r="T36" s="66">
        <f t="shared" si="17"/>
        <v>88.960001850914125</v>
      </c>
      <c r="U36" s="63">
        <f t="shared" si="17"/>
        <v>114.53091476496976</v>
      </c>
      <c r="V36" s="64">
        <f t="shared" si="17"/>
        <v>92.440222975999035</v>
      </c>
      <c r="W36" s="65">
        <f t="shared" si="17"/>
        <v>91.130483223215435</v>
      </c>
      <c r="X36" s="66">
        <f t="shared" si="17"/>
        <v>99.248420929902466</v>
      </c>
      <c r="Y36" s="63">
        <f t="shared" si="17"/>
        <v>106.96383664995226</v>
      </c>
      <c r="Z36" s="64">
        <f t="shared" si="17"/>
        <v>95.569291330572938</v>
      </c>
    </row>
    <row r="37" spans="1:38" ht="18.95" customHeight="1" thickBot="1" x14ac:dyDescent="0.2">
      <c r="A37" s="22"/>
      <c r="B37" s="127"/>
      <c r="C37" s="57"/>
      <c r="D37" s="47" t="s">
        <v>24</v>
      </c>
      <c r="E37" s="67">
        <f t="shared" si="17"/>
        <v>51.025995575221238</v>
      </c>
      <c r="F37" s="68">
        <f t="shared" si="17"/>
        <v>51.477003013011334</v>
      </c>
      <c r="G37" s="69">
        <f t="shared" si="17"/>
        <v>148.07268862911795</v>
      </c>
      <c r="H37" s="70">
        <f t="shared" si="17"/>
        <v>144.12659549137646</v>
      </c>
      <c r="I37" s="67">
        <f t="shared" si="17"/>
        <v>244.65092918131592</v>
      </c>
      <c r="J37" s="68">
        <f t="shared" si="17"/>
        <v>492.86261405596753</v>
      </c>
      <c r="K37" s="69">
        <f t="shared" si="17"/>
        <v>253.9991728701406</v>
      </c>
      <c r="L37" s="70">
        <f t="shared" si="17"/>
        <v>40.039130609544522</v>
      </c>
      <c r="M37" s="67">
        <f t="shared" si="17"/>
        <v>88.640550375255856</v>
      </c>
      <c r="N37" s="68">
        <f t="shared" si="17"/>
        <v>104.33532142302869</v>
      </c>
      <c r="O37" s="69">
        <f t="shared" si="17"/>
        <v>110.76857204024834</v>
      </c>
      <c r="P37" s="70">
        <f t="shared" si="17"/>
        <v>112.6156544791431</v>
      </c>
      <c r="Q37" s="67">
        <f t="shared" si="17"/>
        <v>103.60882247582009</v>
      </c>
      <c r="R37" s="68">
        <f t="shared" si="17"/>
        <v>105.25673397636832</v>
      </c>
      <c r="S37" s="69">
        <f t="shared" si="17"/>
        <v>93.52908518906915</v>
      </c>
      <c r="T37" s="70">
        <f t="shared" si="17"/>
        <v>97.546176733764483</v>
      </c>
      <c r="U37" s="67">
        <f t="shared" si="17"/>
        <v>132.633955448525</v>
      </c>
      <c r="V37" s="68">
        <f t="shared" si="17"/>
        <v>210.97450027293286</v>
      </c>
      <c r="W37" s="69">
        <f t="shared" si="17"/>
        <v>92.68519235146826</v>
      </c>
      <c r="X37" s="70">
        <f t="shared" si="17"/>
        <v>111.32687573039222</v>
      </c>
      <c r="Y37" s="67">
        <f t="shared" si="17"/>
        <v>103.16218800696544</v>
      </c>
      <c r="Z37" s="68">
        <f t="shared" si="17"/>
        <v>115.6497090092316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31" t="s">
        <v>51</v>
      </c>
      <c r="C39" s="12" t="s">
        <v>43</v>
      </c>
      <c r="D39" s="86" t="s">
        <v>21</v>
      </c>
      <c r="E39" s="163">
        <f>+'(令和4年10月)'!E20</f>
        <v>822</v>
      </c>
      <c r="F39" s="164">
        <f>+'(令和4年10月)'!F20</f>
        <v>74866</v>
      </c>
      <c r="G39" s="163">
        <f>+'(令和4年10月)'!G20</f>
        <v>1347.5630000000001</v>
      </c>
      <c r="H39" s="164">
        <f>+'(令和4年10月)'!H20</f>
        <v>498696</v>
      </c>
      <c r="I39" s="163">
        <f>+'(令和4年10月)'!I20</f>
        <v>2816</v>
      </c>
      <c r="J39" s="164">
        <f>+'(令和4年10月)'!J20</f>
        <v>4639230</v>
      </c>
      <c r="K39" s="163">
        <f>+'(令和4年10月)'!K20</f>
        <v>1765</v>
      </c>
      <c r="L39" s="164">
        <f>+'(令和4年10月)'!L20</f>
        <v>3821208</v>
      </c>
      <c r="M39" s="163">
        <f>+'(令和4年10月)'!M20</f>
        <v>12346.272000000001</v>
      </c>
      <c r="N39" s="164">
        <f>+'(令和4年10月)'!N20</f>
        <v>3009437</v>
      </c>
      <c r="O39" s="163">
        <f>+'(令和4年10月)'!O20</f>
        <v>4350</v>
      </c>
      <c r="P39" s="164">
        <f>+'(令和4年10月)'!P20</f>
        <v>1439242</v>
      </c>
      <c r="Q39" s="163">
        <f>+'(令和4年10月)'!Q20</f>
        <v>26830</v>
      </c>
      <c r="R39" s="164">
        <f>+'(令和4年10月)'!R20</f>
        <v>5115434</v>
      </c>
      <c r="S39" s="165">
        <f>+'(令和4年10月)'!S20</f>
        <v>48073</v>
      </c>
      <c r="T39" s="166">
        <f>+'(令和4年10月)'!T20</f>
        <v>7969145</v>
      </c>
      <c r="U39" s="163">
        <f>+'(令和4年10月)'!U20</f>
        <v>4481</v>
      </c>
      <c r="V39" s="164">
        <f>+'(令和4年10月)'!V20</f>
        <v>1563340</v>
      </c>
      <c r="W39" s="163">
        <f>+'(令和4年10月)'!W20</f>
        <v>5806.8649999999998</v>
      </c>
      <c r="X39" s="164">
        <f>+'(令和4年10月)'!X20</f>
        <v>1158934</v>
      </c>
      <c r="Y39" s="145">
        <f>+'(令和4年10月)'!Y20</f>
        <v>108637.70000000001</v>
      </c>
      <c r="Z39" s="146">
        <f>+'(令和4年10月)'!Z20</f>
        <v>29289532</v>
      </c>
    </row>
    <row r="40" spans="1:38" ht="18.95" customHeight="1" x14ac:dyDescent="0.15">
      <c r="A40" s="22"/>
      <c r="B40" s="132"/>
      <c r="C40" s="22"/>
      <c r="D40" s="82" t="s">
        <v>22</v>
      </c>
      <c r="E40" s="167">
        <f>+'(令和4年10月)'!E21</f>
        <v>916</v>
      </c>
      <c r="F40" s="168">
        <f>+'(令和4年10月)'!F21</f>
        <v>78680</v>
      </c>
      <c r="G40" s="167">
        <f>+'(令和4年10月)'!G21</f>
        <v>1317.0129999999999</v>
      </c>
      <c r="H40" s="168">
        <f>+'(令和4年10月)'!H21</f>
        <v>491367</v>
      </c>
      <c r="I40" s="167">
        <f>+'(令和4年10月)'!I21</f>
        <v>2183</v>
      </c>
      <c r="J40" s="168">
        <f>+'(令和4年10月)'!J21</f>
        <v>4490212</v>
      </c>
      <c r="K40" s="167">
        <f>+'(令和4年10月)'!K21</f>
        <v>1862</v>
      </c>
      <c r="L40" s="168">
        <f>+'(令和4年10月)'!L21</f>
        <v>4058515</v>
      </c>
      <c r="M40" s="167">
        <f>+'(令和4年10月)'!M21</f>
        <v>11943.191999999999</v>
      </c>
      <c r="N40" s="168">
        <f>+'(令和4年10月)'!N21</f>
        <v>2843682</v>
      </c>
      <c r="O40" s="167">
        <f>+'(令和4年10月)'!O21</f>
        <v>4083</v>
      </c>
      <c r="P40" s="168">
        <f>+'(令和4年10月)'!P21</f>
        <v>1360514</v>
      </c>
      <c r="Q40" s="167">
        <f>+'(令和4年10月)'!Q21</f>
        <v>26142</v>
      </c>
      <c r="R40" s="168">
        <f>+'(令和4年10月)'!R21</f>
        <v>5070634</v>
      </c>
      <c r="S40" s="165">
        <f>+'(令和4年10月)'!S21</f>
        <v>45905</v>
      </c>
      <c r="T40" s="166">
        <f>+'(令和4年10月)'!T21</f>
        <v>7506150</v>
      </c>
      <c r="U40" s="167">
        <f>+'(令和4年10月)'!U21</f>
        <v>5304</v>
      </c>
      <c r="V40" s="168">
        <f>+'(令和4年10月)'!V21</f>
        <v>1773717</v>
      </c>
      <c r="W40" s="167">
        <f>+'(令和4年10月)'!W21</f>
        <v>6152.1949999999997</v>
      </c>
      <c r="X40" s="168">
        <f>+'(令和4年10月)'!X21</f>
        <v>1244113</v>
      </c>
      <c r="Y40" s="152">
        <f>+'(令和4年10月)'!Y21</f>
        <v>105807.4</v>
      </c>
      <c r="Z40" s="153">
        <f>+'(令和4年10月)'!Z21</f>
        <v>28917584</v>
      </c>
    </row>
    <row r="41" spans="1:38" ht="18.95" customHeight="1" x14ac:dyDescent="0.15">
      <c r="A41" s="22" t="s">
        <v>52</v>
      </c>
      <c r="B41" s="132"/>
      <c r="C41" s="22"/>
      <c r="D41" s="82" t="s">
        <v>24</v>
      </c>
      <c r="E41" s="167">
        <f>+'(令和4年10月)'!E22</f>
        <v>2249</v>
      </c>
      <c r="F41" s="168">
        <f>+'(令和4年10月)'!F22</f>
        <v>408561</v>
      </c>
      <c r="G41" s="167">
        <f>+'(令和4年10月)'!G22</f>
        <v>1516.55</v>
      </c>
      <c r="H41" s="168">
        <f>+'(令和4年10月)'!H22</f>
        <v>642066</v>
      </c>
      <c r="I41" s="167">
        <f>+'(令和4年10月)'!I22</f>
        <v>5081</v>
      </c>
      <c r="J41" s="168">
        <f>+'(令和4年10月)'!J22</f>
        <v>5601582</v>
      </c>
      <c r="K41" s="167">
        <f>+'(令和4年10月)'!K22</f>
        <v>5935</v>
      </c>
      <c r="L41" s="168">
        <f>+'(令和4年10月)'!L22</f>
        <v>773731</v>
      </c>
      <c r="M41" s="167">
        <f>+'(令和4年10月)'!M22</f>
        <v>18483.000000000004</v>
      </c>
      <c r="N41" s="168">
        <f>+'(令和4年10月)'!N22</f>
        <v>3631276</v>
      </c>
      <c r="O41" s="167">
        <f>+'(令和4年10月)'!O22</f>
        <v>5210</v>
      </c>
      <c r="P41" s="168">
        <f>+'(令和4年10月)'!P22</f>
        <v>1400877</v>
      </c>
      <c r="Q41" s="167">
        <f>+'(令和4年10月)'!Q22</f>
        <v>60533</v>
      </c>
      <c r="R41" s="168">
        <f>+'(令和4年10月)'!R22</f>
        <v>10750275</v>
      </c>
      <c r="S41" s="165">
        <f>+'(令和4年10月)'!S22</f>
        <v>29575</v>
      </c>
      <c r="T41" s="166">
        <f>+'(令和4年10月)'!T22</f>
        <v>2674489</v>
      </c>
      <c r="U41" s="167">
        <f>+'(令和4年10月)'!U22</f>
        <v>5493</v>
      </c>
      <c r="V41" s="168">
        <f>+'(令和4年10月)'!V22</f>
        <v>1959921</v>
      </c>
      <c r="W41" s="167">
        <f>+'(令和4年10月)'!W22</f>
        <v>7771.8410000000003</v>
      </c>
      <c r="X41" s="168">
        <f>+'(令和4年10月)'!X22</f>
        <v>2021782</v>
      </c>
      <c r="Y41" s="152">
        <f>+'(令和4年10月)'!Y22</f>
        <v>141847.391</v>
      </c>
      <c r="Z41" s="153">
        <f>+'(令和4年10月)'!Z22</f>
        <v>29864560</v>
      </c>
    </row>
    <row r="42" spans="1:38" ht="18.95" customHeight="1" thickBot="1" x14ac:dyDescent="0.2">
      <c r="A42" s="22"/>
      <c r="B42" s="132"/>
      <c r="C42" s="22"/>
      <c r="D42" s="89" t="s">
        <v>44</v>
      </c>
      <c r="E42" s="169">
        <f>+'(令和4年10月)'!E23</f>
        <v>37.848432055749129</v>
      </c>
      <c r="F42" s="171">
        <f>+'(令和4年10月)'!F23</f>
        <v>0</v>
      </c>
      <c r="G42" s="169">
        <f>+'(令和4年10月)'!G23</f>
        <v>88.743767797372229</v>
      </c>
      <c r="H42" s="171">
        <f>+'(令和4年10月)'!H23</f>
        <v>0</v>
      </c>
      <c r="I42" s="169">
        <f>+'(令和4年10月)'!I23</f>
        <v>52.460908804701432</v>
      </c>
      <c r="J42" s="171">
        <f>+'(令和4年10月)'!J23</f>
        <v>0</v>
      </c>
      <c r="K42" s="169">
        <f>+'(令和4年10月)'!K23</f>
        <v>30.308347956881427</v>
      </c>
      <c r="L42" s="171">
        <f>+'(令和4年10月)'!L23</f>
        <v>0</v>
      </c>
      <c r="M42" s="169">
        <f>+'(令和4年10月)'!M23</f>
        <v>66.431958935446062</v>
      </c>
      <c r="N42" s="171">
        <f>+'(令和4年10月)'!N23</f>
        <v>0</v>
      </c>
      <c r="O42" s="169">
        <f>+'(令和4年10月)'!O23</f>
        <v>83.059194326799954</v>
      </c>
      <c r="P42" s="171">
        <f>+'(令和4年10月)'!P23</f>
        <v>0</v>
      </c>
      <c r="Q42" s="169">
        <f>+'(令和4年10月)'!Q23</f>
        <v>44.004718470152355</v>
      </c>
      <c r="R42" s="171">
        <f>+'(令和4年10月)'!R23</f>
        <v>0</v>
      </c>
      <c r="S42" s="169">
        <f>+'(令和4年10月)'!S23</f>
        <v>164.92576603137834</v>
      </c>
      <c r="T42" s="171">
        <f>+'(令和4年10月)'!T23</f>
        <v>0</v>
      </c>
      <c r="U42" s="169">
        <f>+'(令和4年10月)'!U23</f>
        <v>82.860530104157846</v>
      </c>
      <c r="V42" s="171">
        <f>+'(令和4年10月)'!V23</f>
        <v>0</v>
      </c>
      <c r="W42" s="169">
        <f>+'(令和4年10月)'!W23</f>
        <v>75.266228007128433</v>
      </c>
      <c r="X42" s="171">
        <f>+'(令和4年10月)'!X23</f>
        <v>0</v>
      </c>
      <c r="Y42" s="169">
        <f>+'(令和4年10月)'!Y23</f>
        <v>76.351804426449334</v>
      </c>
      <c r="Z42" s="171">
        <f>+'(令和4年10月)'!Z23</f>
        <v>0</v>
      </c>
    </row>
    <row r="43" spans="1:38" ht="18.95" customHeight="1" x14ac:dyDescent="0.15">
      <c r="A43" s="22"/>
      <c r="B43" s="132"/>
      <c r="C43" s="12" t="s">
        <v>45</v>
      </c>
      <c r="D43" s="86" t="s">
        <v>21</v>
      </c>
      <c r="E43" s="90">
        <f t="shared" ref="E43:Z46" si="18">E20-E39</f>
        <v>759.5</v>
      </c>
      <c r="F43" s="93">
        <f t="shared" si="18"/>
        <v>214028</v>
      </c>
      <c r="G43" s="90">
        <f t="shared" si="18"/>
        <v>-98.718000000000075</v>
      </c>
      <c r="H43" s="91">
        <f t="shared" si="18"/>
        <v>-42395</v>
      </c>
      <c r="I43" s="92">
        <f t="shared" si="18"/>
        <v>-480</v>
      </c>
      <c r="J43" s="93">
        <f t="shared" si="18"/>
        <v>-851027.79999999981</v>
      </c>
      <c r="K43" s="90">
        <f t="shared" si="18"/>
        <v>325</v>
      </c>
      <c r="L43" s="91">
        <f t="shared" si="18"/>
        <v>617634</v>
      </c>
      <c r="M43" s="92">
        <f t="shared" si="18"/>
        <v>-4994.112000000001</v>
      </c>
      <c r="N43" s="93">
        <f t="shared" si="18"/>
        <v>-1047179.25</v>
      </c>
      <c r="O43" s="90">
        <f t="shared" si="18"/>
        <v>50</v>
      </c>
      <c r="P43" s="91">
        <f t="shared" si="18"/>
        <v>74834</v>
      </c>
      <c r="Q43" s="92">
        <f t="shared" si="18"/>
        <v>1189.7999999999993</v>
      </c>
      <c r="R43" s="93">
        <f t="shared" si="18"/>
        <v>55083.5</v>
      </c>
      <c r="S43" s="90">
        <f t="shared" si="18"/>
        <v>4892</v>
      </c>
      <c r="T43" s="91">
        <f t="shared" si="18"/>
        <v>497167</v>
      </c>
      <c r="U43" s="92">
        <f t="shared" si="18"/>
        <v>304.10000000000036</v>
      </c>
      <c r="V43" s="93">
        <f t="shared" si="18"/>
        <v>-30541.5</v>
      </c>
      <c r="W43" s="90">
        <f t="shared" si="18"/>
        <v>1598.9769999999999</v>
      </c>
      <c r="X43" s="91">
        <f t="shared" si="18"/>
        <v>527077.5</v>
      </c>
      <c r="Y43" s="90">
        <f t="shared" si="18"/>
        <v>3546.5469999999914</v>
      </c>
      <c r="Z43" s="91">
        <f t="shared" si="18"/>
        <v>14680.449999999255</v>
      </c>
    </row>
    <row r="44" spans="1:38" ht="18.95" customHeight="1" x14ac:dyDescent="0.15">
      <c r="A44" s="22"/>
      <c r="B44" s="132"/>
      <c r="C44" s="22"/>
      <c r="D44" s="82" t="s">
        <v>22</v>
      </c>
      <c r="E44" s="94">
        <f t="shared" si="18"/>
        <v>1069.4000000000001</v>
      </c>
      <c r="F44" s="97">
        <f t="shared" si="18"/>
        <v>192165</v>
      </c>
      <c r="G44" s="94">
        <f t="shared" si="18"/>
        <v>55.018000000000029</v>
      </c>
      <c r="H44" s="95">
        <f t="shared" si="18"/>
        <v>7749</v>
      </c>
      <c r="I44" s="96">
        <f t="shared" si="18"/>
        <v>363</v>
      </c>
      <c r="J44" s="97">
        <f t="shared" si="18"/>
        <v>-268624.70000000019</v>
      </c>
      <c r="K44" s="94">
        <f t="shared" si="18"/>
        <v>21.299999999999955</v>
      </c>
      <c r="L44" s="95">
        <f t="shared" si="18"/>
        <v>48369</v>
      </c>
      <c r="M44" s="96">
        <f t="shared" si="18"/>
        <v>-1698.1319999999996</v>
      </c>
      <c r="N44" s="97">
        <f t="shared" si="18"/>
        <v>-530859.75</v>
      </c>
      <c r="O44" s="94">
        <f t="shared" si="18"/>
        <v>353</v>
      </c>
      <c r="P44" s="95">
        <f t="shared" si="18"/>
        <v>135600</v>
      </c>
      <c r="Q44" s="96">
        <f t="shared" si="18"/>
        <v>1672.2000000000007</v>
      </c>
      <c r="R44" s="97">
        <f t="shared" si="18"/>
        <v>54428.299999999814</v>
      </c>
      <c r="S44" s="94">
        <f t="shared" si="18"/>
        <v>6311</v>
      </c>
      <c r="T44" s="95">
        <f t="shared" si="18"/>
        <v>952892</v>
      </c>
      <c r="U44" s="96">
        <f t="shared" si="18"/>
        <v>568</v>
      </c>
      <c r="V44" s="97">
        <f t="shared" si="18"/>
        <v>420378.5</v>
      </c>
      <c r="W44" s="94">
        <f t="shared" si="18"/>
        <v>882.16700000000037</v>
      </c>
      <c r="X44" s="95">
        <f t="shared" si="18"/>
        <v>322170</v>
      </c>
      <c r="Y44" s="94">
        <f t="shared" si="18"/>
        <v>9596.9530000000086</v>
      </c>
      <c r="Z44" s="95">
        <f t="shared" si="18"/>
        <v>1334267.3500000015</v>
      </c>
    </row>
    <row r="45" spans="1:38" ht="18.95" customHeight="1" x14ac:dyDescent="0.15">
      <c r="A45" s="22"/>
      <c r="B45" s="132"/>
      <c r="C45" s="22"/>
      <c r="D45" s="82" t="s">
        <v>24</v>
      </c>
      <c r="E45" s="94">
        <f t="shared" si="18"/>
        <v>-403.90000000000009</v>
      </c>
      <c r="F45" s="97">
        <f t="shared" si="18"/>
        <v>18049</v>
      </c>
      <c r="G45" s="94">
        <f t="shared" si="18"/>
        <v>-123.18599999999992</v>
      </c>
      <c r="H45" s="95">
        <f t="shared" si="18"/>
        <v>-42815</v>
      </c>
      <c r="I45" s="96">
        <f t="shared" si="18"/>
        <v>-210</v>
      </c>
      <c r="J45" s="97">
        <f t="shared" si="18"/>
        <v>-433385.20000000019</v>
      </c>
      <c r="K45" s="94">
        <f t="shared" si="18"/>
        <v>206.69999999999982</v>
      </c>
      <c r="L45" s="95">
        <f t="shared" si="18"/>
        <v>331958</v>
      </c>
      <c r="M45" s="96">
        <f t="shared" si="18"/>
        <v>-2892.9000000000033</v>
      </c>
      <c r="N45" s="97">
        <f t="shared" si="18"/>
        <v>-350564.5</v>
      </c>
      <c r="O45" s="94">
        <f t="shared" si="18"/>
        <v>-36</v>
      </c>
      <c r="P45" s="95">
        <f t="shared" si="18"/>
        <v>17962</v>
      </c>
      <c r="Q45" s="96">
        <f t="shared" si="18"/>
        <v>205.60000000000582</v>
      </c>
      <c r="R45" s="97">
        <f t="shared" si="18"/>
        <v>45455.599999999627</v>
      </c>
      <c r="S45" s="94">
        <f t="shared" si="18"/>
        <v>749</v>
      </c>
      <c r="T45" s="95">
        <f t="shared" si="18"/>
        <v>7270</v>
      </c>
      <c r="U45" s="96">
        <f t="shared" si="18"/>
        <v>-1086.8999999999996</v>
      </c>
      <c r="V45" s="97">
        <f t="shared" si="18"/>
        <v>-661297</v>
      </c>
      <c r="W45" s="94">
        <f t="shared" si="18"/>
        <v>371.48000000000047</v>
      </c>
      <c r="X45" s="95">
        <f t="shared" si="18"/>
        <v>119728.5</v>
      </c>
      <c r="Y45" s="94">
        <f t="shared" si="18"/>
        <v>-3220.1059999999998</v>
      </c>
      <c r="Z45" s="95">
        <f t="shared" si="18"/>
        <v>-947638.60000000149</v>
      </c>
    </row>
    <row r="46" spans="1:38" ht="18.95" customHeight="1" thickBot="1" x14ac:dyDescent="0.2">
      <c r="A46" s="22"/>
      <c r="B46" s="132"/>
      <c r="C46" s="46"/>
      <c r="D46" s="89" t="s">
        <v>44</v>
      </c>
      <c r="E46" s="134">
        <f>E23-E42</f>
        <v>49.27450094539887</v>
      </c>
      <c r="F46" s="130"/>
      <c r="G46" s="134">
        <f>G23-G42</f>
        <v>1.3233613342790989</v>
      </c>
      <c r="H46" s="130"/>
      <c r="I46" s="134">
        <f>I23-I42</f>
        <v>-3.4054425667593051</v>
      </c>
      <c r="J46" s="130"/>
      <c r="K46" s="134">
        <f>K23-K42</f>
        <v>2.5921960659062577</v>
      </c>
      <c r="L46" s="130"/>
      <c r="M46" s="134">
        <f>M23-M42</f>
        <v>-14.786467330631709</v>
      </c>
      <c r="N46" s="130"/>
      <c r="O46" s="134">
        <f t="shared" si="18"/>
        <v>2.0332555961584546</v>
      </c>
      <c r="P46" s="130"/>
      <c r="Q46" s="134">
        <f t="shared" si="18"/>
        <v>2.0357394771329069</v>
      </c>
      <c r="R46" s="130"/>
      <c r="S46" s="134">
        <f t="shared" si="18"/>
        <v>10.67148934851113</v>
      </c>
      <c r="T46" s="130"/>
      <c r="U46" s="134">
        <f t="shared" si="18"/>
        <v>24.796731667114287</v>
      </c>
      <c r="V46" s="130"/>
      <c r="W46" s="134">
        <f t="shared" si="18"/>
        <v>15.466144054180148</v>
      </c>
      <c r="X46" s="130"/>
      <c r="Y46" s="134">
        <f t="shared" si="18"/>
        <v>4.7922771875356744</v>
      </c>
      <c r="Z46" s="130"/>
      <c r="AA46" s="135"/>
      <c r="AB46" s="136"/>
      <c r="AC46" s="135"/>
      <c r="AD46" s="136"/>
      <c r="AE46" s="135"/>
      <c r="AF46" s="13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32"/>
      <c r="C47" s="22" t="s">
        <v>48</v>
      </c>
      <c r="D47" s="54" t="s">
        <v>21</v>
      </c>
      <c r="E47" s="71">
        <f t="shared" ref="E47:Z49" si="19">E20/E39*100</f>
        <v>192.39659367396592</v>
      </c>
      <c r="F47" s="72">
        <f t="shared" si="19"/>
        <v>385.88144150882908</v>
      </c>
      <c r="G47" s="71">
        <f t="shared" si="19"/>
        <v>92.674331367067808</v>
      </c>
      <c r="H47" s="73">
        <f t="shared" si="19"/>
        <v>91.498828945890892</v>
      </c>
      <c r="I47" s="74">
        <f t="shared" si="19"/>
        <v>82.954545454545453</v>
      </c>
      <c r="J47" s="72">
        <f t="shared" si="19"/>
        <v>81.655839438872405</v>
      </c>
      <c r="K47" s="71">
        <f t="shared" si="19"/>
        <v>118.41359773371106</v>
      </c>
      <c r="L47" s="73">
        <f t="shared" si="19"/>
        <v>116.16331798740084</v>
      </c>
      <c r="M47" s="74">
        <f t="shared" si="19"/>
        <v>59.549635711897487</v>
      </c>
      <c r="N47" s="72">
        <f t="shared" si="19"/>
        <v>65.203483242878974</v>
      </c>
      <c r="O47" s="71">
        <f t="shared" si="19"/>
        <v>101.14942528735634</v>
      </c>
      <c r="P47" s="73">
        <f t="shared" si="19"/>
        <v>105.19954253697432</v>
      </c>
      <c r="Q47" s="74">
        <f t="shared" si="19"/>
        <v>104.43458814759596</v>
      </c>
      <c r="R47" s="72">
        <f t="shared" si="19"/>
        <v>101.07680990508332</v>
      </c>
      <c r="S47" s="71">
        <f t="shared" si="19"/>
        <v>110.17619037713477</v>
      </c>
      <c r="T47" s="73">
        <f t="shared" si="19"/>
        <v>106.23864919009505</v>
      </c>
      <c r="U47" s="74">
        <f t="shared" si="19"/>
        <v>106.78643160008927</v>
      </c>
      <c r="V47" s="72">
        <f t="shared" si="19"/>
        <v>98.046394258446654</v>
      </c>
      <c r="W47" s="71">
        <f t="shared" si="19"/>
        <v>127.53597681365075</v>
      </c>
      <c r="X47" s="73">
        <f t="shared" si="19"/>
        <v>145.47950961832166</v>
      </c>
      <c r="Y47" s="71">
        <f t="shared" si="19"/>
        <v>103.26456377482218</v>
      </c>
      <c r="Z47" s="73">
        <f t="shared" si="19"/>
        <v>100.05012183192275</v>
      </c>
    </row>
    <row r="48" spans="1:38" ht="18.95" customHeight="1" x14ac:dyDescent="0.15">
      <c r="A48" s="22"/>
      <c r="B48" s="132"/>
      <c r="C48" s="22"/>
      <c r="D48" s="55" t="s">
        <v>22</v>
      </c>
      <c r="E48" s="63">
        <f t="shared" si="19"/>
        <v>216.74672489082968</v>
      </c>
      <c r="F48" s="66">
        <f t="shared" si="19"/>
        <v>344.23614641586175</v>
      </c>
      <c r="G48" s="63">
        <f t="shared" si="19"/>
        <v>104.17748344169723</v>
      </c>
      <c r="H48" s="64">
        <f t="shared" si="19"/>
        <v>101.5770289824103</v>
      </c>
      <c r="I48" s="65">
        <f t="shared" si="19"/>
        <v>116.62849289967934</v>
      </c>
      <c r="J48" s="66">
        <f t="shared" si="19"/>
        <v>94.017549728164269</v>
      </c>
      <c r="K48" s="63">
        <f t="shared" si="19"/>
        <v>101.14393125671322</v>
      </c>
      <c r="L48" s="64">
        <f t="shared" si="19"/>
        <v>101.19179059335744</v>
      </c>
      <c r="M48" s="65">
        <f t="shared" si="19"/>
        <v>85.781590047283842</v>
      </c>
      <c r="N48" s="66">
        <f t="shared" si="19"/>
        <v>81.331958003743026</v>
      </c>
      <c r="O48" s="63">
        <f t="shared" si="19"/>
        <v>108.64560372275287</v>
      </c>
      <c r="P48" s="64">
        <f t="shared" si="19"/>
        <v>109.96682136310247</v>
      </c>
      <c r="Q48" s="65">
        <f t="shared" si="19"/>
        <v>106.39660316731695</v>
      </c>
      <c r="R48" s="66">
        <f t="shared" si="19"/>
        <v>101.07340226094014</v>
      </c>
      <c r="S48" s="63">
        <f t="shared" si="19"/>
        <v>113.74795773880841</v>
      </c>
      <c r="T48" s="64">
        <f t="shared" si="19"/>
        <v>112.69481691679491</v>
      </c>
      <c r="U48" s="65">
        <f t="shared" si="19"/>
        <v>110.70889894419307</v>
      </c>
      <c r="V48" s="66">
        <f t="shared" si="19"/>
        <v>123.70042684374114</v>
      </c>
      <c r="W48" s="63">
        <f t="shared" si="19"/>
        <v>114.33906109933123</v>
      </c>
      <c r="X48" s="64">
        <f t="shared" si="19"/>
        <v>125.89555771863168</v>
      </c>
      <c r="Y48" s="63">
        <f t="shared" si="19"/>
        <v>109.0702096450721</v>
      </c>
      <c r="Z48" s="64">
        <f t="shared" si="19"/>
        <v>104.61403466485997</v>
      </c>
    </row>
    <row r="49" spans="1:26" ht="18.95" customHeight="1" thickBot="1" x14ac:dyDescent="0.2">
      <c r="A49" s="46"/>
      <c r="B49" s="133"/>
      <c r="C49" s="46"/>
      <c r="D49" s="47" t="s">
        <v>24</v>
      </c>
      <c r="E49" s="67">
        <f t="shared" si="19"/>
        <v>82.040907069808796</v>
      </c>
      <c r="F49" s="70">
        <f t="shared" si="19"/>
        <v>104.41770017206733</v>
      </c>
      <c r="G49" s="67">
        <f t="shared" si="19"/>
        <v>91.877221324717297</v>
      </c>
      <c r="H49" s="68">
        <f t="shared" si="19"/>
        <v>93.331682412711473</v>
      </c>
      <c r="I49" s="69">
        <f t="shared" si="19"/>
        <v>95.866955323755164</v>
      </c>
      <c r="J49" s="70">
        <f t="shared" si="19"/>
        <v>92.26316422753429</v>
      </c>
      <c r="K49" s="67">
        <f t="shared" si="19"/>
        <v>103.48272957034541</v>
      </c>
      <c r="L49" s="68">
        <f t="shared" si="19"/>
        <v>142.90354141167924</v>
      </c>
      <c r="M49" s="69">
        <f t="shared" si="19"/>
        <v>84.348320077909406</v>
      </c>
      <c r="N49" s="70">
        <f t="shared" si="19"/>
        <v>90.345969295641538</v>
      </c>
      <c r="O49" s="67">
        <f t="shared" si="19"/>
        <v>99.309021113243773</v>
      </c>
      <c r="P49" s="68">
        <f t="shared" si="19"/>
        <v>101.28219679529325</v>
      </c>
      <c r="Q49" s="69">
        <f t="shared" si="19"/>
        <v>100.33964944740885</v>
      </c>
      <c r="R49" s="70">
        <f t="shared" si="19"/>
        <v>100.42283197406579</v>
      </c>
      <c r="S49" s="67">
        <f t="shared" si="19"/>
        <v>102.53254437869823</v>
      </c>
      <c r="T49" s="68">
        <f t="shared" si="19"/>
        <v>100.2718276276328</v>
      </c>
      <c r="U49" s="69">
        <f t="shared" si="19"/>
        <v>80.212998361551072</v>
      </c>
      <c r="V49" s="70">
        <f t="shared" si="19"/>
        <v>66.25899717386568</v>
      </c>
      <c r="W49" s="67">
        <f t="shared" si="19"/>
        <v>104.77981986507446</v>
      </c>
      <c r="X49" s="68">
        <f t="shared" si="19"/>
        <v>105.92192926833852</v>
      </c>
      <c r="Y49" s="67">
        <f t="shared" si="19"/>
        <v>97.729879994761419</v>
      </c>
      <c r="Z49" s="68">
        <f t="shared" si="19"/>
        <v>96.826879083435344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A10B-7952-400E-8028-207A73033CCB}">
  <dimension ref="A1:AL52"/>
  <sheetViews>
    <sheetView zoomScaleNormal="100" zoomScaleSheetLayoutView="100" workbookViewId="0">
      <pane xSplit="4" ySplit="4" topLeftCell="E26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98" t="s">
        <v>68</v>
      </c>
      <c r="B1" s="99"/>
      <c r="C1" s="99"/>
      <c r="D1" s="99"/>
      <c r="E1" s="100" t="s">
        <v>0</v>
      </c>
      <c r="F1" s="101"/>
      <c r="G1" s="101"/>
      <c r="H1" s="101"/>
      <c r="J1" s="102" t="s">
        <v>1</v>
      </c>
      <c r="K1" s="99"/>
      <c r="L1" s="1" t="s">
        <v>2</v>
      </c>
      <c r="M1" s="1" t="s">
        <v>3</v>
      </c>
      <c r="N1" s="1" t="s">
        <v>4</v>
      </c>
      <c r="O1" s="102" t="s">
        <v>5</v>
      </c>
      <c r="P1" s="99"/>
      <c r="Q1" s="9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03" t="s">
        <v>7</v>
      </c>
      <c r="F2" s="104"/>
      <c r="G2" s="105" t="s">
        <v>8</v>
      </c>
      <c r="H2" s="105"/>
      <c r="I2" s="106" t="s">
        <v>9</v>
      </c>
      <c r="J2" s="107"/>
      <c r="K2" s="105" t="s">
        <v>10</v>
      </c>
      <c r="L2" s="105"/>
      <c r="M2" s="106" t="s">
        <v>11</v>
      </c>
      <c r="N2" s="107"/>
      <c r="O2" s="105" t="s">
        <v>12</v>
      </c>
      <c r="P2" s="105"/>
      <c r="Q2" s="106" t="s">
        <v>13</v>
      </c>
      <c r="R2" s="107"/>
      <c r="S2" s="105" t="s">
        <v>14</v>
      </c>
      <c r="T2" s="105"/>
      <c r="U2" s="106" t="s">
        <v>15</v>
      </c>
      <c r="V2" s="107"/>
      <c r="W2" s="105" t="s">
        <v>16</v>
      </c>
      <c r="X2" s="105"/>
      <c r="Y2" s="108" t="s">
        <v>17</v>
      </c>
      <c r="Z2" s="109"/>
    </row>
    <row r="3" spans="1:26" ht="18.75" x14ac:dyDescent="0.2">
      <c r="A3" s="7"/>
      <c r="C3" s="112"/>
      <c r="D3" s="113"/>
      <c r="E3" s="114" t="s">
        <v>53</v>
      </c>
      <c r="F3" s="115"/>
      <c r="G3" s="116" t="s">
        <v>54</v>
      </c>
      <c r="H3" s="116"/>
      <c r="I3" s="114" t="s">
        <v>55</v>
      </c>
      <c r="J3" s="115"/>
      <c r="K3" s="116" t="s">
        <v>56</v>
      </c>
      <c r="L3" s="116"/>
      <c r="M3" s="114" t="s">
        <v>57</v>
      </c>
      <c r="N3" s="115"/>
      <c r="O3" s="116">
        <v>26</v>
      </c>
      <c r="P3" s="116"/>
      <c r="Q3" s="114" t="s">
        <v>58</v>
      </c>
      <c r="R3" s="115"/>
      <c r="S3" s="116" t="s">
        <v>59</v>
      </c>
      <c r="T3" s="116"/>
      <c r="U3" s="114" t="s">
        <v>60</v>
      </c>
      <c r="V3" s="115"/>
      <c r="W3" s="116">
        <v>40</v>
      </c>
      <c r="X3" s="116"/>
      <c r="Y3" s="110"/>
      <c r="Z3" s="11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635</v>
      </c>
      <c r="F5" s="14">
        <v>42322</v>
      </c>
      <c r="G5" s="15">
        <v>30</v>
      </c>
      <c r="H5" s="16">
        <v>5440</v>
      </c>
      <c r="I5" s="13">
        <v>2366</v>
      </c>
      <c r="J5" s="14">
        <v>4474985</v>
      </c>
      <c r="K5" s="17">
        <v>1666</v>
      </c>
      <c r="L5" s="18">
        <v>3739170</v>
      </c>
      <c r="M5" s="13">
        <v>616</v>
      </c>
      <c r="N5" s="75">
        <v>184555</v>
      </c>
      <c r="O5" s="19">
        <v>784</v>
      </c>
      <c r="P5" s="18">
        <v>45061</v>
      </c>
      <c r="Q5" s="13">
        <v>12226</v>
      </c>
      <c r="R5" s="14">
        <v>1909106</v>
      </c>
      <c r="S5" s="19">
        <v>14928</v>
      </c>
      <c r="T5" s="18">
        <v>4218357</v>
      </c>
      <c r="U5" s="13">
        <v>3211</v>
      </c>
      <c r="V5" s="14">
        <v>1450267</v>
      </c>
      <c r="W5" s="13">
        <v>74</v>
      </c>
      <c r="X5" s="18">
        <v>41378</v>
      </c>
      <c r="Y5" s="20">
        <f t="shared" ref="Y5:Z19" si="0">+W5+U5+S5+Q5+O5+M5+K5+I5+G5+E5</f>
        <v>36536</v>
      </c>
      <c r="Z5" s="21">
        <f t="shared" si="0"/>
        <v>16110641</v>
      </c>
    </row>
    <row r="6" spans="1:26" ht="18.95" customHeight="1" x14ac:dyDescent="0.15">
      <c r="A6" s="7"/>
      <c r="B6" s="22"/>
      <c r="C6" s="83"/>
      <c r="D6" s="81" t="s">
        <v>22</v>
      </c>
      <c r="E6" s="23">
        <v>740</v>
      </c>
      <c r="F6" s="24">
        <v>48768</v>
      </c>
      <c r="G6" s="25">
        <v>30</v>
      </c>
      <c r="H6" s="26">
        <v>5460</v>
      </c>
      <c r="I6" s="27">
        <v>1815</v>
      </c>
      <c r="J6" s="21">
        <v>4356439</v>
      </c>
      <c r="K6" s="25">
        <v>1713</v>
      </c>
      <c r="L6" s="26">
        <v>3986621</v>
      </c>
      <c r="M6" s="27">
        <v>616</v>
      </c>
      <c r="N6" s="76">
        <v>191835</v>
      </c>
      <c r="O6" s="25">
        <v>733</v>
      </c>
      <c r="P6" s="26">
        <v>46310</v>
      </c>
      <c r="Q6" s="27">
        <v>13039</v>
      </c>
      <c r="R6" s="21">
        <v>2012716</v>
      </c>
      <c r="S6" s="25">
        <v>13261</v>
      </c>
      <c r="T6" s="26">
        <v>3813741</v>
      </c>
      <c r="U6" s="27">
        <v>3743</v>
      </c>
      <c r="V6" s="21">
        <v>1636815</v>
      </c>
      <c r="W6" s="27">
        <v>99</v>
      </c>
      <c r="X6" s="26">
        <v>44270</v>
      </c>
      <c r="Y6" s="20">
        <f t="shared" si="0"/>
        <v>35789</v>
      </c>
      <c r="Z6" s="21">
        <f t="shared" si="0"/>
        <v>16142975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1555</v>
      </c>
      <c r="F7" s="36">
        <v>244552</v>
      </c>
      <c r="G7" s="29">
        <v>151</v>
      </c>
      <c r="H7" s="30">
        <v>74218</v>
      </c>
      <c r="I7" s="31">
        <v>4245</v>
      </c>
      <c r="J7" s="32">
        <v>5334018</v>
      </c>
      <c r="K7" s="77">
        <v>5472</v>
      </c>
      <c r="L7" s="30">
        <v>658301</v>
      </c>
      <c r="M7" s="23">
        <v>1054.7</v>
      </c>
      <c r="N7" s="24">
        <v>230571</v>
      </c>
      <c r="O7" s="33">
        <v>3127</v>
      </c>
      <c r="P7" s="34">
        <v>593134</v>
      </c>
      <c r="Q7" s="23">
        <v>33585</v>
      </c>
      <c r="R7" s="24">
        <v>5125195</v>
      </c>
      <c r="S7" s="33">
        <v>25761</v>
      </c>
      <c r="T7" s="34">
        <v>2022240</v>
      </c>
      <c r="U7" s="23">
        <v>3245</v>
      </c>
      <c r="V7" s="24">
        <v>1746665</v>
      </c>
      <c r="W7" s="23">
        <v>1078</v>
      </c>
      <c r="X7" s="34">
        <v>294102</v>
      </c>
      <c r="Y7" s="31">
        <f t="shared" si="0"/>
        <v>79273.7</v>
      </c>
      <c r="Z7" s="24">
        <f t="shared" si="0"/>
        <v>16322996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187</v>
      </c>
      <c r="F8" s="14">
        <v>32544</v>
      </c>
      <c r="G8" s="15">
        <v>128.56299999999999</v>
      </c>
      <c r="H8" s="16">
        <v>81000</v>
      </c>
      <c r="I8" s="13">
        <v>78</v>
      </c>
      <c r="J8" s="14">
        <v>15570</v>
      </c>
      <c r="K8" s="17">
        <v>1</v>
      </c>
      <c r="L8" s="18">
        <v>378</v>
      </c>
      <c r="M8" s="13">
        <v>8014</v>
      </c>
      <c r="N8" s="75">
        <v>2197051</v>
      </c>
      <c r="O8" s="19">
        <v>0</v>
      </c>
      <c r="P8" s="18">
        <v>0</v>
      </c>
      <c r="Q8" s="13">
        <v>8316</v>
      </c>
      <c r="R8" s="14">
        <v>1527271</v>
      </c>
      <c r="S8" s="19">
        <v>33145</v>
      </c>
      <c r="T8" s="18">
        <v>3750788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51140.563000000002</v>
      </c>
      <c r="Z8" s="14">
        <f t="shared" si="0"/>
        <v>7714522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176</v>
      </c>
      <c r="F9" s="24">
        <v>29912</v>
      </c>
      <c r="G9" s="25">
        <v>133.01300000000001</v>
      </c>
      <c r="H9" s="26">
        <v>86200</v>
      </c>
      <c r="I9" s="27">
        <v>79</v>
      </c>
      <c r="J9" s="21">
        <v>14509</v>
      </c>
      <c r="K9" s="25">
        <v>59</v>
      </c>
      <c r="L9" s="26">
        <v>1084</v>
      </c>
      <c r="M9" s="27">
        <v>8697</v>
      </c>
      <c r="N9" s="76">
        <v>2329273</v>
      </c>
      <c r="O9" s="25">
        <v>0</v>
      </c>
      <c r="P9" s="26">
        <v>0</v>
      </c>
      <c r="Q9" s="27">
        <v>7096</v>
      </c>
      <c r="R9" s="21">
        <v>1381008</v>
      </c>
      <c r="S9" s="25">
        <v>32644</v>
      </c>
      <c r="T9" s="26">
        <v>3692409</v>
      </c>
      <c r="U9" s="27">
        <v>1543</v>
      </c>
      <c r="V9" s="21">
        <v>134270</v>
      </c>
      <c r="W9" s="27">
        <v>18</v>
      </c>
      <c r="X9" s="26">
        <v>900</v>
      </c>
      <c r="Y9" s="20">
        <f t="shared" si="0"/>
        <v>50445.012999999999</v>
      </c>
      <c r="Z9" s="21">
        <f t="shared" si="0"/>
        <v>7669565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228</v>
      </c>
      <c r="F10" s="36">
        <v>44143</v>
      </c>
      <c r="G10" s="29">
        <v>160.55000000000001</v>
      </c>
      <c r="H10" s="30">
        <v>84400</v>
      </c>
      <c r="I10" s="37">
        <v>156</v>
      </c>
      <c r="J10" s="38">
        <v>36713</v>
      </c>
      <c r="K10" s="77">
        <v>329</v>
      </c>
      <c r="L10" s="30">
        <v>7765</v>
      </c>
      <c r="M10" s="35">
        <v>9357</v>
      </c>
      <c r="N10" s="36">
        <v>1874328</v>
      </c>
      <c r="O10" s="29">
        <v>0</v>
      </c>
      <c r="P10" s="30">
        <v>0</v>
      </c>
      <c r="Q10" s="35">
        <v>12329</v>
      </c>
      <c r="R10" s="36">
        <v>1549774</v>
      </c>
      <c r="S10" s="29">
        <v>3645</v>
      </c>
      <c r="T10" s="30">
        <v>611064</v>
      </c>
      <c r="U10" s="35">
        <v>1654</v>
      </c>
      <c r="V10" s="36">
        <v>115110</v>
      </c>
      <c r="W10" s="35">
        <v>15</v>
      </c>
      <c r="X10" s="30">
        <v>100</v>
      </c>
      <c r="Y10" s="37">
        <f t="shared" si="0"/>
        <v>27873.55</v>
      </c>
      <c r="Z10" s="36">
        <f t="shared" si="0"/>
        <v>4323397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13199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2593</v>
      </c>
      <c r="R11" s="14">
        <v>606988</v>
      </c>
      <c r="S11" s="19">
        <v>0</v>
      </c>
      <c r="T11" s="18">
        <v>0</v>
      </c>
      <c r="U11" s="13">
        <v>2</v>
      </c>
      <c r="V11" s="14">
        <v>753</v>
      </c>
      <c r="W11" s="13">
        <v>0</v>
      </c>
      <c r="X11" s="18">
        <v>0</v>
      </c>
      <c r="Y11" s="13">
        <f>+W11+U11+S11+Q11+O11+M11+K11+I11+G11+E11</f>
        <v>2776</v>
      </c>
      <c r="Z11" s="14">
        <f t="shared" si="0"/>
        <v>710940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4331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2442</v>
      </c>
      <c r="R12" s="21">
        <v>625438</v>
      </c>
      <c r="S12" s="25">
        <v>0</v>
      </c>
      <c r="T12" s="26">
        <v>0</v>
      </c>
      <c r="U12" s="27">
        <v>13</v>
      </c>
      <c r="V12" s="21">
        <v>1532</v>
      </c>
      <c r="W12" s="27">
        <v>0</v>
      </c>
      <c r="X12" s="26">
        <v>57</v>
      </c>
      <c r="Y12" s="20">
        <f t="shared" ref="Y12:Y19" si="1">+W12+U12+S12+Q12+O12+M12+K12+I12+G12+E12</f>
        <v>2570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254</v>
      </c>
      <c r="J13" s="38">
        <v>31627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7400</v>
      </c>
      <c r="R13" s="36">
        <v>1963726</v>
      </c>
      <c r="S13" s="29">
        <v>2</v>
      </c>
      <c r="T13" s="30">
        <v>2250</v>
      </c>
      <c r="U13" s="35">
        <v>509</v>
      </c>
      <c r="V13" s="36">
        <v>79446</v>
      </c>
      <c r="W13" s="35">
        <v>7</v>
      </c>
      <c r="X13" s="30">
        <v>30365</v>
      </c>
      <c r="Y13" s="37">
        <f t="shared" si="1"/>
        <v>8386.1</v>
      </c>
      <c r="Z13" s="36">
        <f t="shared" si="0"/>
        <v>2321414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2816</v>
      </c>
      <c r="N14" s="75">
        <v>419520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2816</v>
      </c>
      <c r="Z14" s="14">
        <f t="shared" si="0"/>
        <v>419520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1900</v>
      </c>
      <c r="N15" s="76">
        <v>131884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1900</v>
      </c>
      <c r="Z15" s="24">
        <f t="shared" si="0"/>
        <v>131884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6267</v>
      </c>
      <c r="N16" s="36">
        <v>881705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6267</v>
      </c>
      <c r="Z16" s="36">
        <f t="shared" si="0"/>
        <v>881705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1114</v>
      </c>
      <c r="H17" s="18">
        <v>337256</v>
      </c>
      <c r="I17" s="13">
        <v>281</v>
      </c>
      <c r="J17" s="14">
        <v>135476</v>
      </c>
      <c r="K17" s="19">
        <v>98</v>
      </c>
      <c r="L17" s="18">
        <v>81660</v>
      </c>
      <c r="M17" s="13">
        <v>885.27200000000005</v>
      </c>
      <c r="N17" s="75">
        <v>193311</v>
      </c>
      <c r="O17" s="19">
        <v>3566</v>
      </c>
      <c r="P17" s="18">
        <v>1394181</v>
      </c>
      <c r="Q17" s="13">
        <v>3695</v>
      </c>
      <c r="R17" s="14">
        <v>1072069</v>
      </c>
      <c r="S17" s="19">
        <v>0</v>
      </c>
      <c r="T17" s="18">
        <v>0</v>
      </c>
      <c r="U17" s="13">
        <v>15</v>
      </c>
      <c r="V17" s="14">
        <v>3300</v>
      </c>
      <c r="W17" s="13">
        <v>5714.8649999999998</v>
      </c>
      <c r="X17" s="18">
        <v>1116656</v>
      </c>
      <c r="Y17" s="41">
        <f t="shared" si="1"/>
        <v>15369.137000000001</v>
      </c>
      <c r="Z17" s="42">
        <f t="shared" si="0"/>
        <v>4333909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1079</v>
      </c>
      <c r="H18" s="26">
        <v>324707</v>
      </c>
      <c r="I18" s="27">
        <v>264</v>
      </c>
      <c r="J18" s="21">
        <v>114933</v>
      </c>
      <c r="K18" s="25">
        <v>90</v>
      </c>
      <c r="L18" s="26">
        <v>70810</v>
      </c>
      <c r="M18" s="27">
        <v>715.19200000000001</v>
      </c>
      <c r="N18" s="21">
        <v>175690</v>
      </c>
      <c r="O18" s="25">
        <v>3350</v>
      </c>
      <c r="P18" s="26">
        <v>1314204</v>
      </c>
      <c r="Q18" s="27">
        <v>3565</v>
      </c>
      <c r="R18" s="21">
        <v>1051472</v>
      </c>
      <c r="S18" s="25">
        <v>0</v>
      </c>
      <c r="T18" s="26">
        <v>0</v>
      </c>
      <c r="U18" s="27">
        <v>5</v>
      </c>
      <c r="V18" s="21">
        <v>1100</v>
      </c>
      <c r="W18" s="27">
        <v>6035.1949999999997</v>
      </c>
      <c r="X18" s="26">
        <v>1198886</v>
      </c>
      <c r="Y18" s="23">
        <f t="shared" si="1"/>
        <v>15103.386999999999</v>
      </c>
      <c r="Z18" s="24">
        <f t="shared" si="0"/>
        <v>4251802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1010</v>
      </c>
      <c r="H19" s="34">
        <v>288448</v>
      </c>
      <c r="I19" s="23">
        <v>426</v>
      </c>
      <c r="J19" s="24">
        <v>199224</v>
      </c>
      <c r="K19" s="78">
        <v>134</v>
      </c>
      <c r="L19" s="34">
        <v>107665</v>
      </c>
      <c r="M19" s="23">
        <v>1785.2</v>
      </c>
      <c r="N19" s="24">
        <v>625672</v>
      </c>
      <c r="O19" s="33">
        <v>2083</v>
      </c>
      <c r="P19" s="34">
        <v>807743</v>
      </c>
      <c r="Q19" s="23">
        <v>7219</v>
      </c>
      <c r="R19" s="24">
        <v>2111580</v>
      </c>
      <c r="S19" s="33">
        <v>167</v>
      </c>
      <c r="T19" s="34">
        <v>38935</v>
      </c>
      <c r="U19" s="23">
        <v>85</v>
      </c>
      <c r="V19" s="24">
        <v>18700</v>
      </c>
      <c r="W19" s="23">
        <v>6671.8410000000003</v>
      </c>
      <c r="X19" s="34">
        <v>1697215</v>
      </c>
      <c r="Y19" s="35">
        <f t="shared" si="1"/>
        <v>20047.041000000001</v>
      </c>
      <c r="Z19" s="36">
        <f t="shared" si="0"/>
        <v>6015048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822</v>
      </c>
      <c r="F20" s="14">
        <f t="shared" ref="F20:X22" si="2">F5+F8+F11+F14+F17</f>
        <v>74866</v>
      </c>
      <c r="G20" s="19">
        <f>G5+G8+G11+G14+G17</f>
        <v>1347.5630000000001</v>
      </c>
      <c r="H20" s="18">
        <f t="shared" si="2"/>
        <v>498696</v>
      </c>
      <c r="I20" s="13">
        <f t="shared" si="2"/>
        <v>2816</v>
      </c>
      <c r="J20" s="14">
        <f t="shared" si="2"/>
        <v>4639230</v>
      </c>
      <c r="K20" s="19">
        <f t="shared" si="2"/>
        <v>1765</v>
      </c>
      <c r="L20" s="18">
        <f t="shared" si="2"/>
        <v>3821208</v>
      </c>
      <c r="M20" s="13">
        <f t="shared" si="2"/>
        <v>12346.272000000001</v>
      </c>
      <c r="N20" s="14">
        <f t="shared" si="2"/>
        <v>3009437</v>
      </c>
      <c r="O20" s="19">
        <f t="shared" si="2"/>
        <v>4350</v>
      </c>
      <c r="P20" s="18">
        <f t="shared" si="2"/>
        <v>1439242</v>
      </c>
      <c r="Q20" s="13">
        <f t="shared" si="2"/>
        <v>26830</v>
      </c>
      <c r="R20" s="14">
        <f t="shared" si="2"/>
        <v>5115434</v>
      </c>
      <c r="S20" s="19">
        <f t="shared" si="2"/>
        <v>48073</v>
      </c>
      <c r="T20" s="18">
        <f t="shared" si="2"/>
        <v>7969145</v>
      </c>
      <c r="U20" s="13">
        <f t="shared" si="2"/>
        <v>4481</v>
      </c>
      <c r="V20" s="14">
        <f t="shared" si="2"/>
        <v>1563340</v>
      </c>
      <c r="W20" s="13">
        <f t="shared" si="2"/>
        <v>5806.8649999999998</v>
      </c>
      <c r="X20" s="18">
        <f t="shared" si="2"/>
        <v>1158934</v>
      </c>
      <c r="Y20" s="31">
        <f t="shared" ref="Y20:Z22" si="3">+Y17+Y14+Y11+Y8+Y5</f>
        <v>108637.70000000001</v>
      </c>
      <c r="Z20" s="32">
        <f t="shared" si="3"/>
        <v>29289532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916</v>
      </c>
      <c r="F21" s="21">
        <f t="shared" si="4"/>
        <v>78680</v>
      </c>
      <c r="G21" s="25">
        <f t="shared" si="4"/>
        <v>1317.0129999999999</v>
      </c>
      <c r="H21" s="26">
        <f t="shared" si="4"/>
        <v>491367</v>
      </c>
      <c r="I21" s="27">
        <f t="shared" si="4"/>
        <v>2183</v>
      </c>
      <c r="J21" s="21">
        <f t="shared" si="4"/>
        <v>4490212</v>
      </c>
      <c r="K21" s="25">
        <f t="shared" si="4"/>
        <v>1862</v>
      </c>
      <c r="L21" s="26">
        <f t="shared" si="4"/>
        <v>4058515</v>
      </c>
      <c r="M21" s="27">
        <f t="shared" si="4"/>
        <v>11943.191999999999</v>
      </c>
      <c r="N21" s="21">
        <f t="shared" si="4"/>
        <v>2843682</v>
      </c>
      <c r="O21" s="25">
        <f t="shared" si="4"/>
        <v>4083</v>
      </c>
      <c r="P21" s="26">
        <f t="shared" si="4"/>
        <v>1360514</v>
      </c>
      <c r="Q21" s="27">
        <f t="shared" si="4"/>
        <v>26142</v>
      </c>
      <c r="R21" s="21">
        <f t="shared" si="4"/>
        <v>5070634</v>
      </c>
      <c r="S21" s="25">
        <f t="shared" si="4"/>
        <v>45905</v>
      </c>
      <c r="T21" s="26">
        <f t="shared" si="4"/>
        <v>7506150</v>
      </c>
      <c r="U21" s="27">
        <f t="shared" si="2"/>
        <v>5304</v>
      </c>
      <c r="V21" s="21">
        <f t="shared" si="2"/>
        <v>1773717</v>
      </c>
      <c r="W21" s="27">
        <f t="shared" si="2"/>
        <v>6152.1949999999997</v>
      </c>
      <c r="X21" s="26">
        <f t="shared" si="2"/>
        <v>1244113</v>
      </c>
      <c r="Y21" s="23">
        <f t="shared" si="3"/>
        <v>105807.4</v>
      </c>
      <c r="Z21" s="24">
        <f t="shared" si="3"/>
        <v>28917584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2249</v>
      </c>
      <c r="F22" s="24">
        <f t="shared" si="2"/>
        <v>408561</v>
      </c>
      <c r="G22" s="33">
        <f t="shared" si="2"/>
        <v>1516.55</v>
      </c>
      <c r="H22" s="34">
        <f t="shared" si="2"/>
        <v>642066</v>
      </c>
      <c r="I22" s="23">
        <f t="shared" si="2"/>
        <v>5081</v>
      </c>
      <c r="J22" s="24">
        <f t="shared" si="2"/>
        <v>5601582</v>
      </c>
      <c r="K22" s="33">
        <f t="shared" si="2"/>
        <v>5935</v>
      </c>
      <c r="L22" s="34">
        <f t="shared" si="2"/>
        <v>773731</v>
      </c>
      <c r="M22" s="23">
        <f t="shared" si="2"/>
        <v>18483.000000000004</v>
      </c>
      <c r="N22" s="24">
        <f t="shared" si="2"/>
        <v>3631276</v>
      </c>
      <c r="O22" s="33">
        <f t="shared" si="2"/>
        <v>5210</v>
      </c>
      <c r="P22" s="34">
        <f t="shared" si="2"/>
        <v>1400877</v>
      </c>
      <c r="Q22" s="23">
        <f t="shared" si="2"/>
        <v>60533</v>
      </c>
      <c r="R22" s="24">
        <f t="shared" si="2"/>
        <v>10750275</v>
      </c>
      <c r="S22" s="33">
        <f t="shared" si="2"/>
        <v>29575</v>
      </c>
      <c r="T22" s="34">
        <f t="shared" si="2"/>
        <v>2674489</v>
      </c>
      <c r="U22" s="23">
        <f t="shared" si="2"/>
        <v>5493</v>
      </c>
      <c r="V22" s="24">
        <f t="shared" si="2"/>
        <v>1959921</v>
      </c>
      <c r="W22" s="23">
        <f t="shared" si="2"/>
        <v>7771.8410000000003</v>
      </c>
      <c r="X22" s="34">
        <f t="shared" si="2"/>
        <v>2021782</v>
      </c>
      <c r="Y22" s="23">
        <f t="shared" si="3"/>
        <v>141847.391</v>
      </c>
      <c r="Z22" s="24">
        <f t="shared" si="3"/>
        <v>29864560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17">
        <f>(E20+E21)/(E22+E41)*100</f>
        <v>37.848432055749129</v>
      </c>
      <c r="F23" s="118"/>
      <c r="G23" s="117">
        <f>(G20+G21)/(G22+G41)*100</f>
        <v>88.743767797372229</v>
      </c>
      <c r="H23" s="118"/>
      <c r="I23" s="117">
        <f>(I20+I21)/(I22+I41)*100</f>
        <v>52.460908804701432</v>
      </c>
      <c r="J23" s="118"/>
      <c r="K23" s="117">
        <f>(K20+K21)/(K22+K41)*100</f>
        <v>30.308347956881427</v>
      </c>
      <c r="L23" s="118"/>
      <c r="M23" s="117">
        <f>(M20+M21)/(M22+M41)*100</f>
        <v>66.431958935446062</v>
      </c>
      <c r="N23" s="118"/>
      <c r="O23" s="117">
        <f>(O20+O21)/(O22+O41)*100</f>
        <v>83.059194326799954</v>
      </c>
      <c r="P23" s="118"/>
      <c r="Q23" s="117">
        <f>(Q20+Q21)/(Q22+Q41)*100</f>
        <v>44.004718470152355</v>
      </c>
      <c r="R23" s="118"/>
      <c r="S23" s="117">
        <f>(S20+S21)/(S22+S41)*100</f>
        <v>164.92576603137834</v>
      </c>
      <c r="T23" s="118"/>
      <c r="U23" s="117">
        <f>(U20+U21)/(U22+U41)*100</f>
        <v>82.860530104157846</v>
      </c>
      <c r="V23" s="118"/>
      <c r="W23" s="117">
        <f>(W20+W21)/(W22+W41)*100</f>
        <v>75.266228007128433</v>
      </c>
      <c r="X23" s="118"/>
      <c r="Y23" s="117">
        <f>(Y20+Y21)/(Y22+Y41)*100</f>
        <v>76.351804426449334</v>
      </c>
      <c r="Z23" s="11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19">
        <f>F22/E22*1000</f>
        <v>181663.40595820363</v>
      </c>
      <c r="F24" s="120"/>
      <c r="G24" s="121">
        <f>H22/G22*1000</f>
        <v>423372.786917675</v>
      </c>
      <c r="H24" s="122"/>
      <c r="I24" s="123">
        <f>J22/I22*1000</f>
        <v>1102456.6030308995</v>
      </c>
      <c r="J24" s="124"/>
      <c r="K24" s="121">
        <f>L22/K22*1000</f>
        <v>130367.48104465038</v>
      </c>
      <c r="L24" s="122"/>
      <c r="M24" s="123">
        <f>N22/M22*1000</f>
        <v>196465.72526105065</v>
      </c>
      <c r="N24" s="124"/>
      <c r="O24" s="121">
        <f>P22/O22*1000</f>
        <v>268882.34165067179</v>
      </c>
      <c r="P24" s="122"/>
      <c r="Q24" s="123">
        <f>R22/Q22*1000</f>
        <v>177593.62661688667</v>
      </c>
      <c r="R24" s="124"/>
      <c r="S24" s="121">
        <f>T22/S22*1000</f>
        <v>90430.735418427736</v>
      </c>
      <c r="T24" s="122"/>
      <c r="U24" s="123">
        <f>V22/U22*1000</f>
        <v>356803.38612779899</v>
      </c>
      <c r="V24" s="124"/>
      <c r="W24" s="121">
        <f>X22/W22*1000</f>
        <v>260141.96636292478</v>
      </c>
      <c r="X24" s="122"/>
      <c r="Y24" s="123">
        <f>Z22/Y22*1000</f>
        <v>210540.07260521274</v>
      </c>
      <c r="Z24" s="12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1.5855067789015589</v>
      </c>
      <c r="F25" s="49"/>
      <c r="G25" s="50">
        <f>G22/Y22*100</f>
        <v>1.0691419766754822</v>
      </c>
      <c r="H25" s="51"/>
      <c r="I25" s="48">
        <f>I22/Y22*100</f>
        <v>3.5820186498883153</v>
      </c>
      <c r="J25" s="49"/>
      <c r="K25" s="50">
        <f>K22/Y22*100</f>
        <v>4.1840741364076273</v>
      </c>
      <c r="L25" s="51"/>
      <c r="M25" s="48">
        <f>M22/Y22*100</f>
        <v>13.030200886810814</v>
      </c>
      <c r="N25" s="49"/>
      <c r="O25" s="50">
        <f>O22/Y22*100</f>
        <v>3.6729614575709753</v>
      </c>
      <c r="P25" s="51"/>
      <c r="Q25" s="48">
        <f>Q22/Y22*100</f>
        <v>42.674736259336626</v>
      </c>
      <c r="R25" s="49"/>
      <c r="S25" s="50">
        <f>S22/Y22*100</f>
        <v>20.849872381508941</v>
      </c>
      <c r="T25" s="51"/>
      <c r="U25" s="48">
        <f>U22/Y22*100</f>
        <v>3.8724716480685921</v>
      </c>
      <c r="V25" s="49"/>
      <c r="W25" s="50">
        <f>W22/Y22*100</f>
        <v>5.4790158248310679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25" t="s">
        <v>42</v>
      </c>
      <c r="C27" s="4" t="s">
        <v>43</v>
      </c>
      <c r="D27" s="54" t="s">
        <v>21</v>
      </c>
      <c r="E27" s="143">
        <v>1544</v>
      </c>
      <c r="F27" s="140">
        <v>264044</v>
      </c>
      <c r="G27" s="141">
        <v>702</v>
      </c>
      <c r="H27" s="142">
        <v>229324</v>
      </c>
      <c r="I27" s="143">
        <v>3323</v>
      </c>
      <c r="J27" s="140">
        <v>920495</v>
      </c>
      <c r="K27" s="144">
        <v>1756</v>
      </c>
      <c r="L27" s="142">
        <v>3857768</v>
      </c>
      <c r="M27" s="143">
        <v>11423</v>
      </c>
      <c r="N27" s="140">
        <v>1847720</v>
      </c>
      <c r="O27" s="144">
        <v>4758</v>
      </c>
      <c r="P27" s="142">
        <v>1544515</v>
      </c>
      <c r="Q27" s="143">
        <v>28965</v>
      </c>
      <c r="R27" s="140">
        <v>5784294</v>
      </c>
      <c r="S27" s="144">
        <v>57646</v>
      </c>
      <c r="T27" s="142">
        <v>10658332</v>
      </c>
      <c r="U27" s="143">
        <v>4614</v>
      </c>
      <c r="V27" s="140">
        <v>1759539</v>
      </c>
      <c r="W27" s="143">
        <v>8249</v>
      </c>
      <c r="X27" s="142">
        <v>1553356</v>
      </c>
      <c r="Y27" s="172">
        <v>122980</v>
      </c>
      <c r="Z27" s="173">
        <v>28419387</v>
      </c>
    </row>
    <row r="28" spans="1:28" ht="18.95" customHeight="1" x14ac:dyDescent="0.15">
      <c r="A28" s="22"/>
      <c r="B28" s="126"/>
      <c r="C28" s="7"/>
      <c r="D28" s="55" t="s">
        <v>22</v>
      </c>
      <c r="E28" s="147">
        <v>1164</v>
      </c>
      <c r="F28" s="148">
        <v>123315</v>
      </c>
      <c r="G28" s="149">
        <v>723</v>
      </c>
      <c r="H28" s="150">
        <v>240400</v>
      </c>
      <c r="I28" s="147">
        <v>3564</v>
      </c>
      <c r="J28" s="148">
        <v>945330</v>
      </c>
      <c r="K28" s="151">
        <v>1743</v>
      </c>
      <c r="L28" s="150">
        <v>4285197</v>
      </c>
      <c r="M28" s="147">
        <v>10621</v>
      </c>
      <c r="N28" s="148">
        <v>1739834</v>
      </c>
      <c r="O28" s="151">
        <v>4649</v>
      </c>
      <c r="P28" s="150">
        <v>1535301</v>
      </c>
      <c r="Q28" s="147">
        <v>27570</v>
      </c>
      <c r="R28" s="148">
        <v>5435951</v>
      </c>
      <c r="S28" s="151">
        <v>57338</v>
      </c>
      <c r="T28" s="150">
        <v>10584830</v>
      </c>
      <c r="U28" s="147">
        <v>6795</v>
      </c>
      <c r="V28" s="148">
        <v>3245682</v>
      </c>
      <c r="W28" s="147">
        <v>8316</v>
      </c>
      <c r="X28" s="150">
        <v>1610869</v>
      </c>
      <c r="Y28" s="154">
        <v>122483</v>
      </c>
      <c r="Z28" s="155">
        <v>29746709</v>
      </c>
    </row>
    <row r="29" spans="1:28" ht="18.95" customHeight="1" thickBot="1" x14ac:dyDescent="0.2">
      <c r="A29" s="22"/>
      <c r="B29" s="126"/>
      <c r="C29" s="7"/>
      <c r="D29" s="55" t="s">
        <v>24</v>
      </c>
      <c r="E29" s="154">
        <v>3625</v>
      </c>
      <c r="F29" s="155">
        <v>748877</v>
      </c>
      <c r="G29" s="156">
        <v>849</v>
      </c>
      <c r="H29" s="157">
        <v>383269</v>
      </c>
      <c r="I29" s="154">
        <v>1861</v>
      </c>
      <c r="J29" s="155">
        <v>975046</v>
      </c>
      <c r="K29" s="158">
        <v>2469</v>
      </c>
      <c r="L29" s="157">
        <v>2848392</v>
      </c>
      <c r="M29" s="154">
        <v>16932</v>
      </c>
      <c r="N29" s="155">
        <v>3079216</v>
      </c>
      <c r="O29" s="158">
        <v>4629</v>
      </c>
      <c r="P29" s="157">
        <v>1208658</v>
      </c>
      <c r="Q29" s="154">
        <v>59038</v>
      </c>
      <c r="R29" s="155">
        <v>10200017</v>
      </c>
      <c r="S29" s="158">
        <v>30830</v>
      </c>
      <c r="T29" s="157">
        <v>2651823</v>
      </c>
      <c r="U29" s="154">
        <v>3761</v>
      </c>
      <c r="V29" s="155">
        <v>804134</v>
      </c>
      <c r="W29" s="154">
        <v>8606</v>
      </c>
      <c r="X29" s="157">
        <v>1872792</v>
      </c>
      <c r="Y29" s="154">
        <v>132600</v>
      </c>
      <c r="Z29" s="155">
        <v>24772224</v>
      </c>
    </row>
    <row r="30" spans="1:28" ht="18.95" customHeight="1" thickBot="1" x14ac:dyDescent="0.2">
      <c r="A30" s="22" t="s">
        <v>29</v>
      </c>
      <c r="B30" s="126"/>
      <c r="C30" s="7"/>
      <c r="D30" s="56" t="s">
        <v>44</v>
      </c>
      <c r="E30" s="159">
        <v>58.4</v>
      </c>
      <c r="F30" s="160"/>
      <c r="G30" s="159">
        <v>80.3</v>
      </c>
      <c r="H30" s="160"/>
      <c r="I30" s="159">
        <v>157.5</v>
      </c>
      <c r="J30" s="160"/>
      <c r="K30" s="159">
        <v>69.5</v>
      </c>
      <c r="L30" s="160"/>
      <c r="M30" s="159">
        <v>46.4</v>
      </c>
      <c r="N30" s="160"/>
      <c r="O30" s="159">
        <v>110.8</v>
      </c>
      <c r="P30" s="160"/>
      <c r="Q30" s="159">
        <v>52.3</v>
      </c>
      <c r="R30" s="160"/>
      <c r="S30" s="159">
        <v>150.4</v>
      </c>
      <c r="T30" s="160"/>
      <c r="U30" s="159">
        <v>60.7</v>
      </c>
      <c r="V30" s="160"/>
      <c r="W30" s="159">
        <v>83.8</v>
      </c>
      <c r="X30" s="160"/>
      <c r="Y30" s="159">
        <v>81.5</v>
      </c>
      <c r="Z30" s="174"/>
    </row>
    <row r="31" spans="1:28" ht="18.95" customHeight="1" x14ac:dyDescent="0.15">
      <c r="A31" s="22"/>
      <c r="B31" s="126"/>
      <c r="C31" s="4" t="s">
        <v>45</v>
      </c>
      <c r="D31" s="85" t="s">
        <v>21</v>
      </c>
      <c r="E31" s="90">
        <f>E20-E27</f>
        <v>-722</v>
      </c>
      <c r="F31" s="91">
        <f t="shared" ref="F31:Z33" si="5">F20-F27</f>
        <v>-189178</v>
      </c>
      <c r="G31" s="92">
        <f t="shared" si="5"/>
        <v>645.5630000000001</v>
      </c>
      <c r="H31" s="93">
        <f t="shared" si="5"/>
        <v>269372</v>
      </c>
      <c r="I31" s="90">
        <f t="shared" si="5"/>
        <v>-507</v>
      </c>
      <c r="J31" s="91">
        <f t="shared" si="5"/>
        <v>3718735</v>
      </c>
      <c r="K31" s="92">
        <f t="shared" si="5"/>
        <v>9</v>
      </c>
      <c r="L31" s="93">
        <f t="shared" si="5"/>
        <v>-36560</v>
      </c>
      <c r="M31" s="90">
        <f t="shared" si="5"/>
        <v>923.27200000000084</v>
      </c>
      <c r="N31" s="91">
        <f t="shared" si="5"/>
        <v>1161717</v>
      </c>
      <c r="O31" s="92">
        <f t="shared" si="5"/>
        <v>-408</v>
      </c>
      <c r="P31" s="93">
        <f t="shared" si="5"/>
        <v>-105273</v>
      </c>
      <c r="Q31" s="90">
        <f t="shared" si="5"/>
        <v>-2135</v>
      </c>
      <c r="R31" s="91">
        <f t="shared" si="5"/>
        <v>-668860</v>
      </c>
      <c r="S31" s="92">
        <f t="shared" si="5"/>
        <v>-9573</v>
      </c>
      <c r="T31" s="93">
        <f t="shared" si="5"/>
        <v>-2689187</v>
      </c>
      <c r="U31" s="90">
        <f t="shared" si="5"/>
        <v>-133</v>
      </c>
      <c r="V31" s="91">
        <f t="shared" si="5"/>
        <v>-196199</v>
      </c>
      <c r="W31" s="92">
        <f t="shared" si="5"/>
        <v>-2442.1350000000002</v>
      </c>
      <c r="X31" s="93">
        <f t="shared" si="5"/>
        <v>-394422</v>
      </c>
      <c r="Y31" s="90">
        <f t="shared" si="5"/>
        <v>-14342.299999999988</v>
      </c>
      <c r="Z31" s="91">
        <f t="shared" si="5"/>
        <v>870145</v>
      </c>
    </row>
    <row r="32" spans="1:28" ht="18.95" customHeight="1" x14ac:dyDescent="0.15">
      <c r="A32" s="22" t="s">
        <v>46</v>
      </c>
      <c r="B32" s="126"/>
      <c r="C32" s="7"/>
      <c r="D32" s="81" t="s">
        <v>22</v>
      </c>
      <c r="E32" s="94">
        <f t="shared" ref="E32:T33" si="6">E21-E28</f>
        <v>-248</v>
      </c>
      <c r="F32" s="95">
        <f t="shared" si="6"/>
        <v>-44635</v>
      </c>
      <c r="G32" s="96">
        <f t="shared" si="6"/>
        <v>594.01299999999992</v>
      </c>
      <c r="H32" s="97">
        <f t="shared" si="6"/>
        <v>250967</v>
      </c>
      <c r="I32" s="94">
        <f t="shared" si="6"/>
        <v>-1381</v>
      </c>
      <c r="J32" s="95">
        <f t="shared" si="6"/>
        <v>3544882</v>
      </c>
      <c r="K32" s="96">
        <f t="shared" si="6"/>
        <v>119</v>
      </c>
      <c r="L32" s="97">
        <f t="shared" si="6"/>
        <v>-226682</v>
      </c>
      <c r="M32" s="94">
        <f t="shared" si="6"/>
        <v>1322.1919999999991</v>
      </c>
      <c r="N32" s="95">
        <f t="shared" si="6"/>
        <v>1103848</v>
      </c>
      <c r="O32" s="96">
        <f t="shared" si="6"/>
        <v>-566</v>
      </c>
      <c r="P32" s="97">
        <f t="shared" si="6"/>
        <v>-174787</v>
      </c>
      <c r="Q32" s="94">
        <f t="shared" si="6"/>
        <v>-1428</v>
      </c>
      <c r="R32" s="95">
        <f t="shared" si="6"/>
        <v>-365317</v>
      </c>
      <c r="S32" s="96">
        <f t="shared" si="6"/>
        <v>-11433</v>
      </c>
      <c r="T32" s="97">
        <f t="shared" si="6"/>
        <v>-3078680</v>
      </c>
      <c r="U32" s="94">
        <f t="shared" si="5"/>
        <v>-1491</v>
      </c>
      <c r="V32" s="95">
        <f t="shared" si="5"/>
        <v>-1471965</v>
      </c>
      <c r="W32" s="96">
        <f t="shared" si="5"/>
        <v>-2163.8050000000003</v>
      </c>
      <c r="X32" s="97">
        <f t="shared" si="5"/>
        <v>-366756</v>
      </c>
      <c r="Y32" s="94">
        <f t="shared" si="5"/>
        <v>-16675.600000000006</v>
      </c>
      <c r="Z32" s="95">
        <f t="shared" si="5"/>
        <v>-829125</v>
      </c>
    </row>
    <row r="33" spans="1:38" ht="18.95" customHeight="1" x14ac:dyDescent="0.15">
      <c r="A33" s="22"/>
      <c r="B33" s="126"/>
      <c r="C33" s="7"/>
      <c r="D33" s="81" t="s">
        <v>24</v>
      </c>
      <c r="E33" s="94">
        <f t="shared" si="6"/>
        <v>-1376</v>
      </c>
      <c r="F33" s="95">
        <f t="shared" si="5"/>
        <v>-340316</v>
      </c>
      <c r="G33" s="96">
        <f t="shared" si="5"/>
        <v>667.55</v>
      </c>
      <c r="H33" s="97">
        <f t="shared" si="5"/>
        <v>258797</v>
      </c>
      <c r="I33" s="94">
        <f t="shared" si="5"/>
        <v>3220</v>
      </c>
      <c r="J33" s="95">
        <f t="shared" si="5"/>
        <v>4626536</v>
      </c>
      <c r="K33" s="96">
        <f t="shared" si="5"/>
        <v>3466</v>
      </c>
      <c r="L33" s="97">
        <f t="shared" si="5"/>
        <v>-2074661</v>
      </c>
      <c r="M33" s="94">
        <f t="shared" si="5"/>
        <v>1551.0000000000036</v>
      </c>
      <c r="N33" s="95">
        <f t="shared" si="5"/>
        <v>552060</v>
      </c>
      <c r="O33" s="96">
        <f t="shared" si="5"/>
        <v>581</v>
      </c>
      <c r="P33" s="97">
        <f t="shared" si="5"/>
        <v>192219</v>
      </c>
      <c r="Q33" s="94">
        <f t="shared" si="5"/>
        <v>1495</v>
      </c>
      <c r="R33" s="95">
        <f t="shared" si="5"/>
        <v>550258</v>
      </c>
      <c r="S33" s="96">
        <f t="shared" si="5"/>
        <v>-1255</v>
      </c>
      <c r="T33" s="97">
        <f t="shared" si="5"/>
        <v>22666</v>
      </c>
      <c r="U33" s="94">
        <f t="shared" si="5"/>
        <v>1732</v>
      </c>
      <c r="V33" s="95">
        <f t="shared" si="5"/>
        <v>1155787</v>
      </c>
      <c r="W33" s="96">
        <f t="shared" si="5"/>
        <v>-834.15899999999965</v>
      </c>
      <c r="X33" s="97">
        <f t="shared" si="5"/>
        <v>148990</v>
      </c>
      <c r="Y33" s="94">
        <f t="shared" si="5"/>
        <v>9247.3910000000033</v>
      </c>
      <c r="Z33" s="95">
        <f t="shared" si="5"/>
        <v>5092336</v>
      </c>
    </row>
    <row r="34" spans="1:38" ht="18.95" customHeight="1" thickBot="1" x14ac:dyDescent="0.2">
      <c r="A34" s="22" t="s">
        <v>47</v>
      </c>
      <c r="B34" s="126"/>
      <c r="C34" s="57"/>
      <c r="D34" s="28" t="s">
        <v>44</v>
      </c>
      <c r="E34" s="128">
        <f>+E23-E30</f>
        <v>-20.55156794425087</v>
      </c>
      <c r="F34" s="130"/>
      <c r="G34" s="137">
        <f t="shared" ref="G34" si="7">+G23-G30</f>
        <v>8.4437677973722316</v>
      </c>
      <c r="H34" s="138"/>
      <c r="I34" s="128">
        <f t="shared" ref="I34" si="8">+I23-I30</f>
        <v>-105.03909119529857</v>
      </c>
      <c r="J34" s="130"/>
      <c r="K34" s="137">
        <f t="shared" ref="K34" si="9">+K23-K30</f>
        <v>-39.191652043118573</v>
      </c>
      <c r="L34" s="138"/>
      <c r="M34" s="128">
        <f t="shared" ref="M34" si="10">+M23-M30</f>
        <v>20.031958935446063</v>
      </c>
      <c r="N34" s="130"/>
      <c r="O34" s="137">
        <f t="shared" ref="O34" si="11">+O23-O30</f>
        <v>-27.740805673200043</v>
      </c>
      <c r="P34" s="138"/>
      <c r="Q34" s="128">
        <f t="shared" ref="Q34" si="12">+Q23-Q30</f>
        <v>-8.2952815298476423</v>
      </c>
      <c r="R34" s="130"/>
      <c r="S34" s="137">
        <f t="shared" ref="S34" si="13">+S23-S30</f>
        <v>14.525766031378339</v>
      </c>
      <c r="T34" s="138"/>
      <c r="U34" s="128">
        <f t="shared" ref="U34" si="14">+U23-U30</f>
        <v>22.160530104157843</v>
      </c>
      <c r="V34" s="130"/>
      <c r="W34" s="137">
        <f t="shared" ref="W34" si="15">+W23-W30</f>
        <v>-8.5337719928715643</v>
      </c>
      <c r="X34" s="138"/>
      <c r="Y34" s="128">
        <f t="shared" ref="Y34" si="16">+Y23-Y30</f>
        <v>-5.1481955735506659</v>
      </c>
      <c r="Z34" s="130"/>
    </row>
    <row r="35" spans="1:38" ht="18.95" customHeight="1" x14ac:dyDescent="0.15">
      <c r="A35" s="22"/>
      <c r="B35" s="126"/>
      <c r="C35" s="7" t="s">
        <v>48</v>
      </c>
      <c r="D35" s="58" t="s">
        <v>21</v>
      </c>
      <c r="E35" s="59">
        <f t="shared" ref="E35:Z37" si="17">E20/E27*100</f>
        <v>53.238341968911918</v>
      </c>
      <c r="F35" s="60">
        <f t="shared" si="17"/>
        <v>28.353607732044662</v>
      </c>
      <c r="G35" s="61">
        <f t="shared" si="17"/>
        <v>191.96054131054132</v>
      </c>
      <c r="H35" s="62">
        <f t="shared" si="17"/>
        <v>217.46350142156948</v>
      </c>
      <c r="I35" s="59">
        <f t="shared" si="17"/>
        <v>84.742702377369852</v>
      </c>
      <c r="J35" s="60">
        <f t="shared" si="17"/>
        <v>503.99296030939871</v>
      </c>
      <c r="K35" s="61">
        <f t="shared" si="17"/>
        <v>100.5125284738041</v>
      </c>
      <c r="L35" s="62">
        <f t="shared" si="17"/>
        <v>99.052301745465257</v>
      </c>
      <c r="M35" s="59">
        <f t="shared" si="17"/>
        <v>108.08257025299835</v>
      </c>
      <c r="N35" s="60">
        <f t="shared" si="17"/>
        <v>162.87300023813131</v>
      </c>
      <c r="O35" s="61">
        <f t="shared" si="17"/>
        <v>91.424968474148798</v>
      </c>
      <c r="P35" s="62">
        <f t="shared" si="17"/>
        <v>93.184073964966359</v>
      </c>
      <c r="Q35" s="59">
        <f t="shared" si="17"/>
        <v>92.629035042292415</v>
      </c>
      <c r="R35" s="60">
        <f t="shared" si="17"/>
        <v>88.436618194026792</v>
      </c>
      <c r="S35" s="61">
        <f t="shared" si="17"/>
        <v>83.393470492315174</v>
      </c>
      <c r="T35" s="62">
        <f t="shared" si="17"/>
        <v>74.769157125148666</v>
      </c>
      <c r="U35" s="59">
        <f t="shared" si="17"/>
        <v>97.117468573905512</v>
      </c>
      <c r="V35" s="60">
        <f t="shared" si="17"/>
        <v>88.849408850841044</v>
      </c>
      <c r="W35" s="61">
        <f t="shared" si="17"/>
        <v>70.394775124257478</v>
      </c>
      <c r="X35" s="62">
        <f t="shared" si="17"/>
        <v>74.608396272329074</v>
      </c>
      <c r="Y35" s="59">
        <f t="shared" si="17"/>
        <v>88.337697186534399</v>
      </c>
      <c r="Z35" s="60">
        <f t="shared" si="17"/>
        <v>103.06180073482936</v>
      </c>
    </row>
    <row r="36" spans="1:38" ht="18.95" customHeight="1" x14ac:dyDescent="0.15">
      <c r="A36" s="22" t="s">
        <v>49</v>
      </c>
      <c r="B36" s="126"/>
      <c r="C36" s="7" t="s">
        <v>62</v>
      </c>
      <c r="D36" s="56" t="s">
        <v>22</v>
      </c>
      <c r="E36" s="63">
        <f t="shared" si="17"/>
        <v>78.694158075601379</v>
      </c>
      <c r="F36" s="64">
        <f t="shared" si="17"/>
        <v>63.804078984713939</v>
      </c>
      <c r="G36" s="65">
        <f t="shared" si="17"/>
        <v>182.15947441217151</v>
      </c>
      <c r="H36" s="66">
        <f t="shared" si="17"/>
        <v>204.39559068219631</v>
      </c>
      <c r="I36" s="63">
        <f t="shared" si="17"/>
        <v>61.251402918069587</v>
      </c>
      <c r="J36" s="64">
        <f t="shared" si="17"/>
        <v>474.98883987602215</v>
      </c>
      <c r="K36" s="65">
        <f t="shared" si="17"/>
        <v>106.82730923694778</v>
      </c>
      <c r="L36" s="66">
        <f t="shared" si="17"/>
        <v>94.710114844195033</v>
      </c>
      <c r="M36" s="63">
        <f t="shared" si="17"/>
        <v>112.4488466246116</v>
      </c>
      <c r="N36" s="64">
        <f t="shared" si="17"/>
        <v>163.44559308531734</v>
      </c>
      <c r="O36" s="65">
        <f t="shared" si="17"/>
        <v>87.825338782533876</v>
      </c>
      <c r="P36" s="66">
        <f t="shared" si="17"/>
        <v>88.615457164425735</v>
      </c>
      <c r="Q36" s="63">
        <f t="shared" si="17"/>
        <v>94.820457018498374</v>
      </c>
      <c r="R36" s="64">
        <f t="shared" si="17"/>
        <v>93.279611975898973</v>
      </c>
      <c r="S36" s="65">
        <f t="shared" si="17"/>
        <v>80.060343925494436</v>
      </c>
      <c r="T36" s="66">
        <f t="shared" si="17"/>
        <v>70.914223468870077</v>
      </c>
      <c r="U36" s="63">
        <f t="shared" si="17"/>
        <v>78.057395143487867</v>
      </c>
      <c r="V36" s="64">
        <f t="shared" si="17"/>
        <v>54.648514549484517</v>
      </c>
      <c r="W36" s="65">
        <f t="shared" si="17"/>
        <v>73.980218855218851</v>
      </c>
      <c r="X36" s="66">
        <f t="shared" si="17"/>
        <v>77.232413064004575</v>
      </c>
      <c r="Y36" s="63">
        <f t="shared" si="17"/>
        <v>86.385375929720851</v>
      </c>
      <c r="Z36" s="64">
        <f t="shared" si="17"/>
        <v>97.212716875671859</v>
      </c>
    </row>
    <row r="37" spans="1:38" ht="18.95" customHeight="1" thickBot="1" x14ac:dyDescent="0.2">
      <c r="A37" s="22"/>
      <c r="B37" s="127"/>
      <c r="C37" s="57"/>
      <c r="D37" s="47" t="s">
        <v>24</v>
      </c>
      <c r="E37" s="67">
        <f t="shared" si="17"/>
        <v>62.041379310344823</v>
      </c>
      <c r="F37" s="68">
        <f t="shared" si="17"/>
        <v>54.556489249903514</v>
      </c>
      <c r="G37" s="69">
        <f t="shared" si="17"/>
        <v>178.62779740871613</v>
      </c>
      <c r="H37" s="70">
        <f t="shared" si="17"/>
        <v>167.52359308997075</v>
      </c>
      <c r="I37" s="67">
        <f t="shared" si="17"/>
        <v>273.02525523911874</v>
      </c>
      <c r="J37" s="68">
        <f t="shared" si="17"/>
        <v>574.49412643095809</v>
      </c>
      <c r="K37" s="69">
        <f t="shared" si="17"/>
        <v>240.38072093965167</v>
      </c>
      <c r="L37" s="70">
        <f t="shared" si="17"/>
        <v>27.163782232220846</v>
      </c>
      <c r="M37" s="67">
        <f t="shared" si="17"/>
        <v>109.16017009213326</v>
      </c>
      <c r="N37" s="68">
        <f t="shared" si="17"/>
        <v>117.92858961501889</v>
      </c>
      <c r="O37" s="69">
        <f t="shared" si="17"/>
        <v>112.55130697774898</v>
      </c>
      <c r="P37" s="70">
        <f t="shared" si="17"/>
        <v>115.90350620274718</v>
      </c>
      <c r="Q37" s="67">
        <f t="shared" si="17"/>
        <v>102.53226735323014</v>
      </c>
      <c r="R37" s="68">
        <f t="shared" si="17"/>
        <v>105.39467728338099</v>
      </c>
      <c r="S37" s="69">
        <f t="shared" si="17"/>
        <v>95.929289652935452</v>
      </c>
      <c r="T37" s="70">
        <f t="shared" si="17"/>
        <v>100.85473276308412</v>
      </c>
      <c r="U37" s="67">
        <f t="shared" si="17"/>
        <v>146.05158202605691</v>
      </c>
      <c r="V37" s="68">
        <f t="shared" si="17"/>
        <v>243.73064688223604</v>
      </c>
      <c r="W37" s="69">
        <f t="shared" si="17"/>
        <v>90.307239135486867</v>
      </c>
      <c r="X37" s="70">
        <f t="shared" si="17"/>
        <v>107.95550173217315</v>
      </c>
      <c r="Y37" s="67">
        <f t="shared" si="17"/>
        <v>106.97389969834089</v>
      </c>
      <c r="Z37" s="68">
        <f t="shared" si="17"/>
        <v>120.55663633592204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31" t="s">
        <v>51</v>
      </c>
      <c r="C39" s="12" t="s">
        <v>43</v>
      </c>
      <c r="D39" s="86" t="s">
        <v>21</v>
      </c>
      <c r="E39" s="163">
        <f>+'(令和4年9月)'!E20</f>
        <v>1344</v>
      </c>
      <c r="F39" s="164">
        <f>+'(令和4年9月)'!F20</f>
        <v>165951</v>
      </c>
      <c r="G39" s="163">
        <f>+'(令和4年9月)'!G20</f>
        <v>1201</v>
      </c>
      <c r="H39" s="164">
        <f>+'(令和4年9月)'!H20</f>
        <v>421991</v>
      </c>
      <c r="I39" s="163">
        <f>+'(令和4年9月)'!I20</f>
        <v>4608</v>
      </c>
      <c r="J39" s="164">
        <f>+'(令和4年9月)'!J20</f>
        <v>6468945</v>
      </c>
      <c r="K39" s="163">
        <f>+'(令和4年9月)'!K20</f>
        <v>2357</v>
      </c>
      <c r="L39" s="164">
        <f>+'(令和4年9月)'!L20</f>
        <v>4509228</v>
      </c>
      <c r="M39" s="163">
        <f>+'(令和4年9月)'!M20</f>
        <v>7230.1279999999997</v>
      </c>
      <c r="N39" s="164">
        <f>+'(令和4年9月)'!N20</f>
        <v>1441034</v>
      </c>
      <c r="O39" s="163">
        <f>+'(令和4年9月)'!O20</f>
        <v>4309</v>
      </c>
      <c r="P39" s="164">
        <f>+'(令和4年9月)'!P20</f>
        <v>1415070</v>
      </c>
      <c r="Q39" s="163">
        <f>+'(令和4年9月)'!Q20</f>
        <v>26382</v>
      </c>
      <c r="R39" s="164">
        <f>+'(令和4年9月)'!R20</f>
        <v>5060352</v>
      </c>
      <c r="S39" s="165">
        <f>+'(令和4年9月)'!S20</f>
        <v>51535</v>
      </c>
      <c r="T39" s="166">
        <f>+'(令和4年9月)'!T20</f>
        <v>8674901</v>
      </c>
      <c r="U39" s="163">
        <f>+'(令和4年9月)'!U20</f>
        <v>4797</v>
      </c>
      <c r="V39" s="164">
        <f>+'(令和4年9月)'!V20</f>
        <v>1364866</v>
      </c>
      <c r="W39" s="163">
        <f>+'(令和4年9月)'!W20</f>
        <v>7296.2560000000003</v>
      </c>
      <c r="X39" s="164">
        <f>+'(令和4年9月)'!X20</f>
        <v>1745023</v>
      </c>
      <c r="Y39" s="145">
        <f>+'(令和4年9月)'!Y20</f>
        <v>111059.38400000001</v>
      </c>
      <c r="Z39" s="146">
        <f>+'(令和4年9月)'!Z20</f>
        <v>31267361</v>
      </c>
    </row>
    <row r="40" spans="1:38" ht="18.95" customHeight="1" x14ac:dyDescent="0.15">
      <c r="A40" s="22"/>
      <c r="B40" s="132"/>
      <c r="C40" s="22"/>
      <c r="D40" s="82" t="s">
        <v>22</v>
      </c>
      <c r="E40" s="167">
        <f>+'(令和4年9月)'!E21</f>
        <v>1139</v>
      </c>
      <c r="F40" s="168">
        <f>+'(令和4年9月)'!F21</f>
        <v>109153</v>
      </c>
      <c r="G40" s="167">
        <f>+'(令和4年9月)'!G21</f>
        <v>1298</v>
      </c>
      <c r="H40" s="168">
        <f>+'(令和4年9月)'!H21</f>
        <v>468565</v>
      </c>
      <c r="I40" s="167">
        <f>+'(令和4年9月)'!I21</f>
        <v>2461</v>
      </c>
      <c r="J40" s="168">
        <f>+'(令和4年9月)'!J21</f>
        <v>4559227</v>
      </c>
      <c r="K40" s="167">
        <f>+'(令和4年9月)'!K21</f>
        <v>2296</v>
      </c>
      <c r="L40" s="168">
        <f>+'(令和4年9月)'!L21</f>
        <v>13764790</v>
      </c>
      <c r="M40" s="167">
        <f>+'(令和4年9月)'!M21</f>
        <v>8162.2</v>
      </c>
      <c r="N40" s="168">
        <f>+'(令和4年9月)'!N21</f>
        <v>1569835</v>
      </c>
      <c r="O40" s="167">
        <f>+'(令和4年9月)'!O21</f>
        <v>4446</v>
      </c>
      <c r="P40" s="168">
        <f>+'(令和4年9月)'!P21</f>
        <v>1513450</v>
      </c>
      <c r="Q40" s="167">
        <f>+'(令和4年9月)'!Q21</f>
        <v>28954</v>
      </c>
      <c r="R40" s="168">
        <f>+'(令和4年9月)'!R21</f>
        <v>5385278</v>
      </c>
      <c r="S40" s="165">
        <f>+'(令和4年9月)'!S21</f>
        <v>53596</v>
      </c>
      <c r="T40" s="166">
        <f>+'(令和4年9月)'!T21</f>
        <v>8784387</v>
      </c>
      <c r="U40" s="167">
        <f>+'(令和4年9月)'!U21</f>
        <v>4140</v>
      </c>
      <c r="V40" s="168">
        <f>+'(令和4年9月)'!V21</f>
        <v>1100575</v>
      </c>
      <c r="W40" s="167">
        <f>+'(令和4年9月)'!W21</f>
        <v>7398.1760000000004</v>
      </c>
      <c r="X40" s="168">
        <f>+'(令和4年9月)'!X21</f>
        <v>1708538</v>
      </c>
      <c r="Y40" s="152">
        <f>+'(令和4年9月)'!Y21</f>
        <v>113890.376</v>
      </c>
      <c r="Z40" s="153">
        <f>+'(令和4年9月)'!Z21</f>
        <v>38963798</v>
      </c>
    </row>
    <row r="41" spans="1:38" ht="18.95" customHeight="1" x14ac:dyDescent="0.15">
      <c r="A41" s="22" t="s">
        <v>52</v>
      </c>
      <c r="B41" s="132"/>
      <c r="C41" s="22"/>
      <c r="D41" s="82" t="s">
        <v>24</v>
      </c>
      <c r="E41" s="167">
        <f>+'(令和4年9月)'!E22</f>
        <v>2343</v>
      </c>
      <c r="F41" s="168">
        <f>+'(令和4年9月)'!F22</f>
        <v>412375</v>
      </c>
      <c r="G41" s="167">
        <f>+'(令和4年9月)'!G22</f>
        <v>1486</v>
      </c>
      <c r="H41" s="168">
        <f>+'(令和4年9月)'!H22</f>
        <v>634737</v>
      </c>
      <c r="I41" s="167">
        <f>+'(令和4年9月)'!I22</f>
        <v>4448</v>
      </c>
      <c r="J41" s="168">
        <f>+'(令和4年9月)'!J22</f>
        <v>5452564</v>
      </c>
      <c r="K41" s="167">
        <f>+'(令和4年9月)'!K22</f>
        <v>6032</v>
      </c>
      <c r="L41" s="168">
        <f>+'(令和4年9月)'!L22</f>
        <v>1011038</v>
      </c>
      <c r="M41" s="167">
        <f>+'(令和4年9月)'!M22</f>
        <v>18079.920000000002</v>
      </c>
      <c r="N41" s="168">
        <f>+'(令和4年9月)'!N22</f>
        <v>3465521</v>
      </c>
      <c r="O41" s="167">
        <f>+'(令和4年9月)'!O22</f>
        <v>4943</v>
      </c>
      <c r="P41" s="168">
        <f>+'(令和4年9月)'!P22</f>
        <v>1322149</v>
      </c>
      <c r="Q41" s="167">
        <f>+'(令和4年9月)'!Q22</f>
        <v>59845</v>
      </c>
      <c r="R41" s="168">
        <f>+'(令和4年9月)'!R22</f>
        <v>10705475</v>
      </c>
      <c r="S41" s="165">
        <f>+'(令和4年9月)'!S22</f>
        <v>27407</v>
      </c>
      <c r="T41" s="166">
        <f>+'(令和4年9月)'!T22</f>
        <v>2211494</v>
      </c>
      <c r="U41" s="167">
        <f>+'(令和4年9月)'!U22</f>
        <v>6316</v>
      </c>
      <c r="V41" s="168">
        <f>+'(令和4年9月)'!V22</f>
        <v>2170298</v>
      </c>
      <c r="W41" s="167">
        <f>+'(令和4年9月)'!W22</f>
        <v>8117.1710000000012</v>
      </c>
      <c r="X41" s="168">
        <f>+'(令和4年9月)'!X22</f>
        <v>2106961</v>
      </c>
      <c r="Y41" s="152">
        <f>+'(令和4年9月)'!Y22</f>
        <v>139017.09100000001</v>
      </c>
      <c r="Z41" s="153">
        <f>+'(令和4年9月)'!Z22</f>
        <v>29492612</v>
      </c>
    </row>
    <row r="42" spans="1:38" ht="18.95" customHeight="1" thickBot="1" x14ac:dyDescent="0.2">
      <c r="A42" s="22"/>
      <c r="B42" s="132"/>
      <c r="C42" s="22"/>
      <c r="D42" s="89" t="s">
        <v>44</v>
      </c>
      <c r="E42" s="169">
        <f>+(E39+E40)/(E41+'(令和4年9月)'!E41)*100</f>
        <v>52.987622705932566</v>
      </c>
      <c r="F42" s="171"/>
      <c r="G42" s="169">
        <f>+(G39+G40)/(G41+'(令和4年9月)'!G41)*100</f>
        <v>84.084791386271874</v>
      </c>
      <c r="H42" s="171"/>
      <c r="I42" s="169">
        <f>+(I39+I40)/(I41+'(令和4年9月)'!I41)*100</f>
        <v>79.462679856115102</v>
      </c>
      <c r="J42" s="171"/>
      <c r="K42" s="169">
        <f>+(K39+K40)/(K41+'(令和4年9月)'!K41)*100</f>
        <v>38.569297082228118</v>
      </c>
      <c r="L42" s="171"/>
      <c r="M42" s="169">
        <f>+(M39+M40)/(M41+'(令和4年9月)'!M41)*100</f>
        <v>42.567467112686337</v>
      </c>
      <c r="N42" s="171"/>
      <c r="O42" s="169">
        <f>+(O39+O40)/(O41+'(令和4年9月)'!O41)*100</f>
        <v>88.559579202913213</v>
      </c>
      <c r="P42" s="171"/>
      <c r="Q42" s="169">
        <f>+(Q39+Q40)/(Q41+'(令和4年9月)'!Q41)*100</f>
        <v>46.23276798395856</v>
      </c>
      <c r="R42" s="171"/>
      <c r="S42" s="169">
        <f>+(S39+S40)/(S41+'(令和4年9月)'!S41)*100</f>
        <v>191.79589156055022</v>
      </c>
      <c r="T42" s="171"/>
      <c r="U42" s="169">
        <f>+(U39+U40)/(U41+'(令和4年9月)'!U41)*100</f>
        <v>70.748891703609885</v>
      </c>
      <c r="V42" s="171"/>
      <c r="W42" s="169">
        <f>+(W39+W40)/(W41+'(令和4年9月)'!W41)*100</f>
        <v>90.514490824451016</v>
      </c>
      <c r="X42" s="171"/>
      <c r="Y42" s="169">
        <f>+(Y39+Y40)/(Y41+'(令和4年9月)'!Y41)*100</f>
        <v>80.091749959534852</v>
      </c>
      <c r="Z42" s="171"/>
    </row>
    <row r="43" spans="1:38" ht="18.95" customHeight="1" x14ac:dyDescent="0.15">
      <c r="A43" s="22"/>
      <c r="B43" s="132"/>
      <c r="C43" s="12" t="s">
        <v>45</v>
      </c>
      <c r="D43" s="86" t="s">
        <v>21</v>
      </c>
      <c r="E43" s="90">
        <f t="shared" ref="E43:Z46" si="18">E20-E39</f>
        <v>-522</v>
      </c>
      <c r="F43" s="93">
        <f t="shared" si="18"/>
        <v>-91085</v>
      </c>
      <c r="G43" s="90">
        <f t="shared" si="18"/>
        <v>146.5630000000001</v>
      </c>
      <c r="H43" s="91">
        <f t="shared" si="18"/>
        <v>76705</v>
      </c>
      <c r="I43" s="92">
        <f t="shared" si="18"/>
        <v>-1792</v>
      </c>
      <c r="J43" s="93">
        <f t="shared" si="18"/>
        <v>-1829715</v>
      </c>
      <c r="K43" s="90">
        <f t="shared" si="18"/>
        <v>-592</v>
      </c>
      <c r="L43" s="91">
        <f t="shared" si="18"/>
        <v>-688020</v>
      </c>
      <c r="M43" s="92">
        <f t="shared" si="18"/>
        <v>5116.1440000000011</v>
      </c>
      <c r="N43" s="93">
        <f t="shared" si="18"/>
        <v>1568403</v>
      </c>
      <c r="O43" s="90">
        <f t="shared" si="18"/>
        <v>41</v>
      </c>
      <c r="P43" s="91">
        <f t="shared" si="18"/>
        <v>24172</v>
      </c>
      <c r="Q43" s="92">
        <f t="shared" si="18"/>
        <v>448</v>
      </c>
      <c r="R43" s="93">
        <f t="shared" si="18"/>
        <v>55082</v>
      </c>
      <c r="S43" s="90">
        <f t="shared" si="18"/>
        <v>-3462</v>
      </c>
      <c r="T43" s="91">
        <f t="shared" si="18"/>
        <v>-705756</v>
      </c>
      <c r="U43" s="92">
        <f t="shared" si="18"/>
        <v>-316</v>
      </c>
      <c r="V43" s="93">
        <f t="shared" si="18"/>
        <v>198474</v>
      </c>
      <c r="W43" s="90">
        <f t="shared" si="18"/>
        <v>-1489.3910000000005</v>
      </c>
      <c r="X43" s="91">
        <f t="shared" si="18"/>
        <v>-586089</v>
      </c>
      <c r="Y43" s="90">
        <f t="shared" si="18"/>
        <v>-2421.6839999999938</v>
      </c>
      <c r="Z43" s="91">
        <f t="shared" si="18"/>
        <v>-1977829</v>
      </c>
    </row>
    <row r="44" spans="1:38" ht="18.95" customHeight="1" x14ac:dyDescent="0.15">
      <c r="A44" s="22"/>
      <c r="B44" s="132"/>
      <c r="C44" s="22"/>
      <c r="D44" s="82" t="s">
        <v>22</v>
      </c>
      <c r="E44" s="94">
        <f t="shared" si="18"/>
        <v>-223</v>
      </c>
      <c r="F44" s="97">
        <f t="shared" si="18"/>
        <v>-30473</v>
      </c>
      <c r="G44" s="94">
        <f t="shared" si="18"/>
        <v>19.01299999999992</v>
      </c>
      <c r="H44" s="95">
        <f t="shared" si="18"/>
        <v>22802</v>
      </c>
      <c r="I44" s="96">
        <f t="shared" si="18"/>
        <v>-278</v>
      </c>
      <c r="J44" s="97">
        <f t="shared" si="18"/>
        <v>-69015</v>
      </c>
      <c r="K44" s="94">
        <f t="shared" si="18"/>
        <v>-434</v>
      </c>
      <c r="L44" s="95">
        <f t="shared" si="18"/>
        <v>-9706275</v>
      </c>
      <c r="M44" s="96">
        <f t="shared" si="18"/>
        <v>3780.9919999999993</v>
      </c>
      <c r="N44" s="97">
        <f t="shared" si="18"/>
        <v>1273847</v>
      </c>
      <c r="O44" s="94">
        <f t="shared" si="18"/>
        <v>-363</v>
      </c>
      <c r="P44" s="95">
        <f t="shared" si="18"/>
        <v>-152936</v>
      </c>
      <c r="Q44" s="96">
        <f t="shared" si="18"/>
        <v>-2812</v>
      </c>
      <c r="R44" s="97">
        <f t="shared" si="18"/>
        <v>-314644</v>
      </c>
      <c r="S44" s="94">
        <f t="shared" si="18"/>
        <v>-7691</v>
      </c>
      <c r="T44" s="95">
        <f t="shared" si="18"/>
        <v>-1278237</v>
      </c>
      <c r="U44" s="96">
        <f t="shared" si="18"/>
        <v>1164</v>
      </c>
      <c r="V44" s="97">
        <f t="shared" si="18"/>
        <v>673142</v>
      </c>
      <c r="W44" s="94">
        <f t="shared" si="18"/>
        <v>-1245.9810000000007</v>
      </c>
      <c r="X44" s="95">
        <f t="shared" si="18"/>
        <v>-464425</v>
      </c>
      <c r="Y44" s="94">
        <f t="shared" si="18"/>
        <v>-8082.9760000000097</v>
      </c>
      <c r="Z44" s="95">
        <f t="shared" si="18"/>
        <v>-10046214</v>
      </c>
    </row>
    <row r="45" spans="1:38" ht="18.95" customHeight="1" x14ac:dyDescent="0.15">
      <c r="A45" s="22"/>
      <c r="B45" s="132"/>
      <c r="C45" s="22"/>
      <c r="D45" s="82" t="s">
        <v>24</v>
      </c>
      <c r="E45" s="94">
        <f t="shared" si="18"/>
        <v>-94</v>
      </c>
      <c r="F45" s="97">
        <f t="shared" si="18"/>
        <v>-3814</v>
      </c>
      <c r="G45" s="94">
        <f t="shared" si="18"/>
        <v>30.549999999999955</v>
      </c>
      <c r="H45" s="95">
        <f t="shared" si="18"/>
        <v>7329</v>
      </c>
      <c r="I45" s="96">
        <f t="shared" si="18"/>
        <v>633</v>
      </c>
      <c r="J45" s="97">
        <f t="shared" si="18"/>
        <v>149018</v>
      </c>
      <c r="K45" s="94">
        <f t="shared" si="18"/>
        <v>-97</v>
      </c>
      <c r="L45" s="95">
        <f t="shared" si="18"/>
        <v>-237307</v>
      </c>
      <c r="M45" s="96">
        <f t="shared" si="18"/>
        <v>403.08000000000175</v>
      </c>
      <c r="N45" s="97">
        <f t="shared" si="18"/>
        <v>165755</v>
      </c>
      <c r="O45" s="94">
        <f t="shared" si="18"/>
        <v>267</v>
      </c>
      <c r="P45" s="95">
        <f t="shared" si="18"/>
        <v>78728</v>
      </c>
      <c r="Q45" s="96">
        <f t="shared" si="18"/>
        <v>688</v>
      </c>
      <c r="R45" s="97">
        <f t="shared" si="18"/>
        <v>44800</v>
      </c>
      <c r="S45" s="94">
        <f t="shared" si="18"/>
        <v>2168</v>
      </c>
      <c r="T45" s="95">
        <f t="shared" si="18"/>
        <v>462995</v>
      </c>
      <c r="U45" s="96">
        <f t="shared" si="18"/>
        <v>-823</v>
      </c>
      <c r="V45" s="97">
        <f t="shared" si="18"/>
        <v>-210377</v>
      </c>
      <c r="W45" s="94">
        <f t="shared" si="18"/>
        <v>-345.33000000000084</v>
      </c>
      <c r="X45" s="95">
        <f t="shared" si="18"/>
        <v>-85179</v>
      </c>
      <c r="Y45" s="94">
        <f t="shared" si="18"/>
        <v>2830.2999999999884</v>
      </c>
      <c r="Z45" s="95">
        <f t="shared" si="18"/>
        <v>371948</v>
      </c>
    </row>
    <row r="46" spans="1:38" ht="18.95" customHeight="1" thickBot="1" x14ac:dyDescent="0.2">
      <c r="A46" s="22"/>
      <c r="B46" s="132"/>
      <c r="C46" s="46"/>
      <c r="D46" s="89" t="s">
        <v>44</v>
      </c>
      <c r="E46" s="134">
        <f>E23-E42</f>
        <v>-15.139190650183437</v>
      </c>
      <c r="F46" s="130"/>
      <c r="G46" s="134">
        <f>G23-G42</f>
        <v>4.6589764111003547</v>
      </c>
      <c r="H46" s="130"/>
      <c r="I46" s="134">
        <f>I23-I42</f>
        <v>-27.00177105141367</v>
      </c>
      <c r="J46" s="130"/>
      <c r="K46" s="134">
        <f>K23-K42</f>
        <v>-8.2609491253466913</v>
      </c>
      <c r="L46" s="130"/>
      <c r="M46" s="134">
        <f>M23-M42</f>
        <v>23.864491822759724</v>
      </c>
      <c r="N46" s="130"/>
      <c r="O46" s="134">
        <f t="shared" si="18"/>
        <v>-5.5003848761132588</v>
      </c>
      <c r="P46" s="130"/>
      <c r="Q46" s="134">
        <f t="shared" si="18"/>
        <v>-2.2280495138062051</v>
      </c>
      <c r="R46" s="130"/>
      <c r="S46" s="134">
        <f t="shared" si="18"/>
        <v>-26.870125529171872</v>
      </c>
      <c r="T46" s="130"/>
      <c r="U46" s="134">
        <f t="shared" si="18"/>
        <v>12.11163840054796</v>
      </c>
      <c r="V46" s="130"/>
      <c r="W46" s="134">
        <f t="shared" si="18"/>
        <v>-15.248262817322583</v>
      </c>
      <c r="X46" s="130"/>
      <c r="Y46" s="134">
        <f t="shared" si="18"/>
        <v>-3.7399455330855176</v>
      </c>
      <c r="Z46" s="130"/>
      <c r="AA46" s="135"/>
      <c r="AB46" s="136"/>
      <c r="AC46" s="135"/>
      <c r="AD46" s="136"/>
      <c r="AE46" s="135"/>
      <c r="AF46" s="13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32"/>
      <c r="C47" s="22" t="s">
        <v>48</v>
      </c>
      <c r="D47" s="54" t="s">
        <v>21</v>
      </c>
      <c r="E47" s="71">
        <f t="shared" ref="E47:Z49" si="19">E20/E39*100</f>
        <v>61.160714285714292</v>
      </c>
      <c r="F47" s="72">
        <f t="shared" si="19"/>
        <v>45.113316581400539</v>
      </c>
      <c r="G47" s="71">
        <f t="shared" si="19"/>
        <v>112.20341382181516</v>
      </c>
      <c r="H47" s="73">
        <f t="shared" si="19"/>
        <v>118.17692794396089</v>
      </c>
      <c r="I47" s="74">
        <f t="shared" si="19"/>
        <v>61.111111111111114</v>
      </c>
      <c r="J47" s="72">
        <f t="shared" si="19"/>
        <v>71.715403361753744</v>
      </c>
      <c r="K47" s="71">
        <f t="shared" si="19"/>
        <v>74.883326262197713</v>
      </c>
      <c r="L47" s="73">
        <f t="shared" si="19"/>
        <v>84.741955829246166</v>
      </c>
      <c r="M47" s="74">
        <f t="shared" si="19"/>
        <v>170.76145816505601</v>
      </c>
      <c r="N47" s="72">
        <f t="shared" si="19"/>
        <v>208.83872275046946</v>
      </c>
      <c r="O47" s="71">
        <f t="shared" si="19"/>
        <v>100.95149686702251</v>
      </c>
      <c r="P47" s="73">
        <f t="shared" si="19"/>
        <v>101.7081840474323</v>
      </c>
      <c r="Q47" s="74">
        <f t="shared" si="19"/>
        <v>101.69812751118185</v>
      </c>
      <c r="R47" s="72">
        <f t="shared" si="19"/>
        <v>101.08850135326554</v>
      </c>
      <c r="S47" s="71">
        <f t="shared" si="19"/>
        <v>93.28223537401766</v>
      </c>
      <c r="T47" s="73">
        <f t="shared" si="19"/>
        <v>91.864391305445452</v>
      </c>
      <c r="U47" s="74">
        <f t="shared" si="19"/>
        <v>93.412549510110495</v>
      </c>
      <c r="V47" s="72">
        <f t="shared" si="19"/>
        <v>114.54164731189729</v>
      </c>
      <c r="W47" s="71">
        <f t="shared" si="19"/>
        <v>79.586914165292441</v>
      </c>
      <c r="X47" s="73">
        <f t="shared" si="19"/>
        <v>66.41368050736294</v>
      </c>
      <c r="Y47" s="71">
        <f t="shared" si="19"/>
        <v>97.819469267000443</v>
      </c>
      <c r="Z47" s="73">
        <f t="shared" si="19"/>
        <v>93.674461365639388</v>
      </c>
    </row>
    <row r="48" spans="1:38" ht="18.95" customHeight="1" x14ac:dyDescent="0.15">
      <c r="A48" s="22"/>
      <c r="B48" s="132"/>
      <c r="C48" s="22"/>
      <c r="D48" s="55" t="s">
        <v>22</v>
      </c>
      <c r="E48" s="63">
        <f t="shared" si="19"/>
        <v>80.421422300263387</v>
      </c>
      <c r="F48" s="66">
        <f t="shared" si="19"/>
        <v>72.082306487224358</v>
      </c>
      <c r="G48" s="63">
        <f t="shared" si="19"/>
        <v>101.46479198767334</v>
      </c>
      <c r="H48" s="64">
        <f t="shared" si="19"/>
        <v>104.86634725171535</v>
      </c>
      <c r="I48" s="65">
        <f t="shared" si="19"/>
        <v>88.703778951645674</v>
      </c>
      <c r="J48" s="66">
        <f t="shared" si="19"/>
        <v>98.486256551823374</v>
      </c>
      <c r="K48" s="63">
        <f t="shared" si="19"/>
        <v>81.097560975609767</v>
      </c>
      <c r="L48" s="64">
        <f t="shared" si="19"/>
        <v>29.484757849556729</v>
      </c>
      <c r="M48" s="65">
        <f t="shared" si="19"/>
        <v>146.32319717723161</v>
      </c>
      <c r="N48" s="66">
        <f t="shared" si="19"/>
        <v>181.14527959944834</v>
      </c>
      <c r="O48" s="63">
        <f t="shared" si="19"/>
        <v>91.835357624831303</v>
      </c>
      <c r="P48" s="64">
        <f t="shared" si="19"/>
        <v>89.894875945687005</v>
      </c>
      <c r="Q48" s="65">
        <f t="shared" si="19"/>
        <v>90.288043102852797</v>
      </c>
      <c r="R48" s="66">
        <f t="shared" si="19"/>
        <v>94.157330410797741</v>
      </c>
      <c r="S48" s="63">
        <f t="shared" si="19"/>
        <v>85.650048511082915</v>
      </c>
      <c r="T48" s="64">
        <f t="shared" si="19"/>
        <v>85.448762674048851</v>
      </c>
      <c r="U48" s="65">
        <f t="shared" si="19"/>
        <v>128.1159420289855</v>
      </c>
      <c r="V48" s="66">
        <f t="shared" si="19"/>
        <v>161.16275583217862</v>
      </c>
      <c r="W48" s="63">
        <f t="shared" si="19"/>
        <v>83.158267659487947</v>
      </c>
      <c r="X48" s="64">
        <f t="shared" si="19"/>
        <v>72.817402949188136</v>
      </c>
      <c r="Y48" s="63">
        <f t="shared" si="19"/>
        <v>92.902845452016052</v>
      </c>
      <c r="Z48" s="64">
        <f t="shared" si="19"/>
        <v>74.216543264083228</v>
      </c>
    </row>
    <row r="49" spans="1:26" ht="18.95" customHeight="1" thickBot="1" x14ac:dyDescent="0.2">
      <c r="A49" s="46"/>
      <c r="B49" s="133"/>
      <c r="C49" s="46"/>
      <c r="D49" s="47" t="s">
        <v>24</v>
      </c>
      <c r="E49" s="67">
        <f t="shared" si="19"/>
        <v>95.988049509176264</v>
      </c>
      <c r="F49" s="70">
        <f t="shared" si="19"/>
        <v>99.07511367080933</v>
      </c>
      <c r="G49" s="67">
        <f t="shared" si="19"/>
        <v>102.05585464333782</v>
      </c>
      <c r="H49" s="68">
        <f t="shared" si="19"/>
        <v>101.15465145406681</v>
      </c>
      <c r="I49" s="69">
        <f t="shared" si="19"/>
        <v>114.23111510791367</v>
      </c>
      <c r="J49" s="70">
        <f t="shared" si="19"/>
        <v>102.73298947064171</v>
      </c>
      <c r="K49" s="67">
        <f t="shared" si="19"/>
        <v>98.391909814323611</v>
      </c>
      <c r="L49" s="68">
        <f t="shared" si="19"/>
        <v>76.52837974438151</v>
      </c>
      <c r="M49" s="69">
        <f t="shared" si="19"/>
        <v>102.22943464351613</v>
      </c>
      <c r="N49" s="70">
        <f t="shared" si="19"/>
        <v>104.78297491199736</v>
      </c>
      <c r="O49" s="67">
        <f t="shared" si="19"/>
        <v>105.40157798907546</v>
      </c>
      <c r="P49" s="68">
        <f t="shared" si="19"/>
        <v>105.95454823926804</v>
      </c>
      <c r="Q49" s="69">
        <f t="shared" si="19"/>
        <v>101.14963656111622</v>
      </c>
      <c r="R49" s="70">
        <f t="shared" si="19"/>
        <v>100.41847746129902</v>
      </c>
      <c r="S49" s="67">
        <f t="shared" si="19"/>
        <v>107.9103878571168</v>
      </c>
      <c r="T49" s="68">
        <f t="shared" si="19"/>
        <v>120.93584698850641</v>
      </c>
      <c r="U49" s="69">
        <f t="shared" si="19"/>
        <v>86.969601013299553</v>
      </c>
      <c r="V49" s="70">
        <f t="shared" si="19"/>
        <v>90.306538549084053</v>
      </c>
      <c r="W49" s="67">
        <f t="shared" si="19"/>
        <v>95.745685288630725</v>
      </c>
      <c r="X49" s="68">
        <f t="shared" si="19"/>
        <v>95.957257870458918</v>
      </c>
      <c r="Y49" s="67">
        <f t="shared" si="19"/>
        <v>102.03593671802555</v>
      </c>
      <c r="Z49" s="68">
        <f t="shared" si="19"/>
        <v>101.26115652286072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15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98" t="s">
        <v>67</v>
      </c>
      <c r="B1" s="99"/>
      <c r="C1" s="99"/>
      <c r="D1" s="99"/>
      <c r="E1" s="100" t="s">
        <v>0</v>
      </c>
      <c r="F1" s="101"/>
      <c r="G1" s="101"/>
      <c r="H1" s="101"/>
      <c r="J1" s="102" t="s">
        <v>1</v>
      </c>
      <c r="K1" s="99"/>
      <c r="L1" s="1" t="s">
        <v>2</v>
      </c>
      <c r="M1" s="1" t="s">
        <v>3</v>
      </c>
      <c r="N1" s="1" t="s">
        <v>4</v>
      </c>
      <c r="O1" s="102" t="s">
        <v>5</v>
      </c>
      <c r="P1" s="99"/>
      <c r="Q1" s="9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03" t="s">
        <v>7</v>
      </c>
      <c r="F2" s="104"/>
      <c r="G2" s="105" t="s">
        <v>8</v>
      </c>
      <c r="H2" s="105"/>
      <c r="I2" s="106" t="s">
        <v>9</v>
      </c>
      <c r="J2" s="107"/>
      <c r="K2" s="105" t="s">
        <v>10</v>
      </c>
      <c r="L2" s="105"/>
      <c r="M2" s="106" t="s">
        <v>11</v>
      </c>
      <c r="N2" s="107"/>
      <c r="O2" s="105" t="s">
        <v>12</v>
      </c>
      <c r="P2" s="105"/>
      <c r="Q2" s="106" t="s">
        <v>13</v>
      </c>
      <c r="R2" s="107"/>
      <c r="S2" s="105" t="s">
        <v>14</v>
      </c>
      <c r="T2" s="105"/>
      <c r="U2" s="106" t="s">
        <v>15</v>
      </c>
      <c r="V2" s="107"/>
      <c r="W2" s="105" t="s">
        <v>16</v>
      </c>
      <c r="X2" s="105"/>
      <c r="Y2" s="108" t="s">
        <v>17</v>
      </c>
      <c r="Z2" s="109"/>
    </row>
    <row r="3" spans="1:26" ht="18.75" x14ac:dyDescent="0.2">
      <c r="A3" s="7"/>
      <c r="C3" s="112"/>
      <c r="D3" s="113"/>
      <c r="E3" s="114" t="s">
        <v>53</v>
      </c>
      <c r="F3" s="115"/>
      <c r="G3" s="116" t="s">
        <v>54</v>
      </c>
      <c r="H3" s="116"/>
      <c r="I3" s="114" t="s">
        <v>55</v>
      </c>
      <c r="J3" s="115"/>
      <c r="K3" s="116" t="s">
        <v>56</v>
      </c>
      <c r="L3" s="116"/>
      <c r="M3" s="114" t="s">
        <v>57</v>
      </c>
      <c r="N3" s="115"/>
      <c r="O3" s="116">
        <v>26</v>
      </c>
      <c r="P3" s="116"/>
      <c r="Q3" s="114" t="s">
        <v>58</v>
      </c>
      <c r="R3" s="115"/>
      <c r="S3" s="116" t="s">
        <v>59</v>
      </c>
      <c r="T3" s="116"/>
      <c r="U3" s="114" t="s">
        <v>60</v>
      </c>
      <c r="V3" s="115"/>
      <c r="W3" s="116">
        <v>40</v>
      </c>
      <c r="X3" s="116"/>
      <c r="Y3" s="110"/>
      <c r="Z3" s="11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5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83"/>
      <c r="D6" s="81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76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77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5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76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77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76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5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76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5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78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17">
        <f>(E20+E21)/(E22+E41)*100</f>
        <v>52.987622705932566</v>
      </c>
      <c r="F23" s="118"/>
      <c r="G23" s="117">
        <f>(G20+G21)/(G22+G41)*100</f>
        <v>84.084791386271874</v>
      </c>
      <c r="H23" s="118"/>
      <c r="I23" s="117">
        <f>(I20+I21)/(I22+I41)*100</f>
        <v>79.462679856115102</v>
      </c>
      <c r="J23" s="118"/>
      <c r="K23" s="117">
        <f>(K20+K21)/(K22+K41)*100</f>
        <v>38.569297082228118</v>
      </c>
      <c r="L23" s="118"/>
      <c r="M23" s="117">
        <f>(M20+M21)/(M22+M41)*100</f>
        <v>42.567467112686337</v>
      </c>
      <c r="N23" s="118"/>
      <c r="O23" s="117">
        <f>(O20+O21)/(O22+O41)*100</f>
        <v>88.559579202913213</v>
      </c>
      <c r="P23" s="118"/>
      <c r="Q23" s="117">
        <f>(Q20+Q21)/(Q22+Q41)*100</f>
        <v>46.23276798395856</v>
      </c>
      <c r="R23" s="118"/>
      <c r="S23" s="117">
        <f>(S20+S21)/(S22+S41)*100</f>
        <v>191.79589156055022</v>
      </c>
      <c r="T23" s="118"/>
      <c r="U23" s="117">
        <f>(U20+U21)/(U22+U41)*100</f>
        <v>70.748891703609885</v>
      </c>
      <c r="V23" s="118"/>
      <c r="W23" s="117">
        <f>(W20+W21)/(W22+W41)*100</f>
        <v>90.514490824451016</v>
      </c>
      <c r="X23" s="118"/>
      <c r="Y23" s="117">
        <f>(Y20+Y21)/(Y22+Y41)*100</f>
        <v>80.091749959534852</v>
      </c>
      <c r="Z23" s="11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19">
        <f>F22/E22*1000</f>
        <v>176002.98762270596</v>
      </c>
      <c r="F24" s="120"/>
      <c r="G24" s="121">
        <f>H22/G22*1000</f>
        <v>427144.68371467025</v>
      </c>
      <c r="H24" s="122"/>
      <c r="I24" s="123">
        <f>J22/I22*1000</f>
        <v>1225846.2230215827</v>
      </c>
      <c r="J24" s="124"/>
      <c r="K24" s="121">
        <f>L22/K22*1000</f>
        <v>167612.40053050398</v>
      </c>
      <c r="L24" s="122"/>
      <c r="M24" s="123">
        <f>N22/M22*1000</f>
        <v>191677.89459245393</v>
      </c>
      <c r="N24" s="124"/>
      <c r="O24" s="121">
        <f>P22/O22*1000</f>
        <v>267479.06129880639</v>
      </c>
      <c r="P24" s="122"/>
      <c r="Q24" s="123">
        <f>R22/Q22*1000</f>
        <v>178886.70732726209</v>
      </c>
      <c r="R24" s="124"/>
      <c r="S24" s="121">
        <f>T22/S22*1000</f>
        <v>80690.845404458712</v>
      </c>
      <c r="T24" s="122"/>
      <c r="U24" s="123">
        <f>V22/U22*1000</f>
        <v>343619.06269791006</v>
      </c>
      <c r="V24" s="124"/>
      <c r="W24" s="121">
        <f>X22/W22*1000</f>
        <v>259568.38903603234</v>
      </c>
      <c r="X24" s="122"/>
      <c r="Y24" s="123">
        <f>Z22/Y22*1000</f>
        <v>212150.97933533939</v>
      </c>
      <c r="Z24" s="12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25" t="s">
        <v>42</v>
      </c>
      <c r="C27" s="4" t="s">
        <v>43</v>
      </c>
      <c r="D27" s="54" t="s">
        <v>21</v>
      </c>
      <c r="E27" s="143">
        <v>2077</v>
      </c>
      <c r="F27" s="140">
        <v>348977</v>
      </c>
      <c r="G27" s="141">
        <v>698</v>
      </c>
      <c r="H27" s="142">
        <v>216600</v>
      </c>
      <c r="I27" s="143">
        <v>3389</v>
      </c>
      <c r="J27" s="140">
        <v>6128023</v>
      </c>
      <c r="K27" s="144">
        <v>1822</v>
      </c>
      <c r="L27" s="142">
        <v>2443552</v>
      </c>
      <c r="M27" s="143">
        <v>6582</v>
      </c>
      <c r="N27" s="140">
        <v>1337035</v>
      </c>
      <c r="O27" s="144">
        <v>5004</v>
      </c>
      <c r="P27" s="142">
        <v>1676049</v>
      </c>
      <c r="Q27" s="143">
        <v>30228</v>
      </c>
      <c r="R27" s="140">
        <v>5855142</v>
      </c>
      <c r="S27" s="144">
        <v>46011</v>
      </c>
      <c r="T27" s="142">
        <v>10133759</v>
      </c>
      <c r="U27" s="143">
        <v>3768</v>
      </c>
      <c r="V27" s="140">
        <v>1010006</v>
      </c>
      <c r="W27" s="143">
        <v>7211</v>
      </c>
      <c r="X27" s="142">
        <v>1345774</v>
      </c>
      <c r="Y27" s="172">
        <v>106790</v>
      </c>
      <c r="Z27" s="173">
        <v>30494917</v>
      </c>
    </row>
    <row r="28" spans="1:28" ht="18.95" customHeight="1" x14ac:dyDescent="0.15">
      <c r="A28" s="22"/>
      <c r="B28" s="126"/>
      <c r="C28" s="7"/>
      <c r="D28" s="55" t="s">
        <v>22</v>
      </c>
      <c r="E28" s="147">
        <v>1208</v>
      </c>
      <c r="F28" s="148">
        <v>98828</v>
      </c>
      <c r="G28" s="149">
        <v>700</v>
      </c>
      <c r="H28" s="150">
        <v>226248</v>
      </c>
      <c r="I28" s="147">
        <v>3658</v>
      </c>
      <c r="J28" s="148">
        <v>7318754</v>
      </c>
      <c r="K28" s="151">
        <v>1062</v>
      </c>
      <c r="L28" s="150">
        <v>1958028</v>
      </c>
      <c r="M28" s="147">
        <v>9965</v>
      </c>
      <c r="N28" s="148">
        <v>1539913</v>
      </c>
      <c r="O28" s="151">
        <v>4891</v>
      </c>
      <c r="P28" s="150">
        <v>1676821</v>
      </c>
      <c r="Q28" s="147">
        <v>29791</v>
      </c>
      <c r="R28" s="148">
        <v>5670592</v>
      </c>
      <c r="S28" s="151">
        <v>46465</v>
      </c>
      <c r="T28" s="150">
        <v>10033001</v>
      </c>
      <c r="U28" s="147">
        <v>2954</v>
      </c>
      <c r="V28" s="148">
        <v>1195606</v>
      </c>
      <c r="W28" s="147">
        <v>7928</v>
      </c>
      <c r="X28" s="150">
        <v>1532951</v>
      </c>
      <c r="Y28" s="154">
        <v>108622</v>
      </c>
      <c r="Z28" s="155">
        <v>31250742</v>
      </c>
    </row>
    <row r="29" spans="1:28" ht="18.95" customHeight="1" thickBot="1" x14ac:dyDescent="0.2">
      <c r="A29" s="22"/>
      <c r="B29" s="126"/>
      <c r="C29" s="7"/>
      <c r="D29" s="55" t="s">
        <v>24</v>
      </c>
      <c r="E29" s="154">
        <v>3245</v>
      </c>
      <c r="F29" s="155">
        <v>608148</v>
      </c>
      <c r="G29" s="156">
        <v>870</v>
      </c>
      <c r="H29" s="157">
        <v>394345</v>
      </c>
      <c r="I29" s="154">
        <v>2102</v>
      </c>
      <c r="J29" s="155">
        <v>999881</v>
      </c>
      <c r="K29" s="158">
        <v>2456</v>
      </c>
      <c r="L29" s="157">
        <v>3275821</v>
      </c>
      <c r="M29" s="154">
        <v>16130</v>
      </c>
      <c r="N29" s="155">
        <v>2971330</v>
      </c>
      <c r="O29" s="158">
        <v>4520</v>
      </c>
      <c r="P29" s="157">
        <v>1199444</v>
      </c>
      <c r="Q29" s="154">
        <v>57643</v>
      </c>
      <c r="R29" s="155">
        <v>9851674</v>
      </c>
      <c r="S29" s="158">
        <v>30522</v>
      </c>
      <c r="T29" s="157">
        <v>2578321</v>
      </c>
      <c r="U29" s="154">
        <v>5942</v>
      </c>
      <c r="V29" s="155">
        <v>2290277</v>
      </c>
      <c r="W29" s="154">
        <v>8673</v>
      </c>
      <c r="X29" s="157">
        <v>1930305</v>
      </c>
      <c r="Y29" s="154">
        <v>132103</v>
      </c>
      <c r="Z29" s="155">
        <v>26099546</v>
      </c>
    </row>
    <row r="30" spans="1:28" ht="18.95" customHeight="1" thickBot="1" x14ac:dyDescent="0.2">
      <c r="A30" s="22" t="s">
        <v>29</v>
      </c>
      <c r="B30" s="126"/>
      <c r="C30" s="7"/>
      <c r="D30" s="56" t="s">
        <v>44</v>
      </c>
      <c r="E30" s="159">
        <v>58.4</v>
      </c>
      <c r="F30" s="160"/>
      <c r="G30" s="159">
        <v>80.3</v>
      </c>
      <c r="H30" s="160"/>
      <c r="I30" s="159">
        <v>157.5</v>
      </c>
      <c r="J30" s="160"/>
      <c r="K30" s="159">
        <v>69.5</v>
      </c>
      <c r="L30" s="160"/>
      <c r="M30" s="159">
        <v>46.4</v>
      </c>
      <c r="N30" s="160"/>
      <c r="O30" s="159">
        <v>110.8</v>
      </c>
      <c r="P30" s="160"/>
      <c r="Q30" s="159">
        <v>52.3</v>
      </c>
      <c r="R30" s="160"/>
      <c r="S30" s="159">
        <v>150.4</v>
      </c>
      <c r="T30" s="160"/>
      <c r="U30" s="159">
        <v>60.7</v>
      </c>
      <c r="V30" s="160"/>
      <c r="W30" s="159">
        <v>83.8</v>
      </c>
      <c r="X30" s="160"/>
      <c r="Y30" s="159">
        <v>81.5</v>
      </c>
      <c r="Z30" s="174"/>
    </row>
    <row r="31" spans="1:28" ht="18.95" customHeight="1" x14ac:dyDescent="0.15">
      <c r="A31" s="22"/>
      <c r="B31" s="126"/>
      <c r="C31" s="4" t="s">
        <v>45</v>
      </c>
      <c r="D31" s="85" t="s">
        <v>21</v>
      </c>
      <c r="E31" s="90">
        <f>E20-E27</f>
        <v>-733</v>
      </c>
      <c r="F31" s="91">
        <f t="shared" ref="F31:Z33" si="5">F20-F27</f>
        <v>-183026</v>
      </c>
      <c r="G31" s="92">
        <f t="shared" si="5"/>
        <v>503</v>
      </c>
      <c r="H31" s="93">
        <f t="shared" si="5"/>
        <v>205391</v>
      </c>
      <c r="I31" s="90">
        <f t="shared" si="5"/>
        <v>1219</v>
      </c>
      <c r="J31" s="91">
        <f t="shared" si="5"/>
        <v>340922</v>
      </c>
      <c r="K31" s="92">
        <f t="shared" si="5"/>
        <v>535</v>
      </c>
      <c r="L31" s="93">
        <f t="shared" si="5"/>
        <v>2065676</v>
      </c>
      <c r="M31" s="90">
        <f t="shared" si="5"/>
        <v>648.1279999999997</v>
      </c>
      <c r="N31" s="91">
        <f t="shared" si="5"/>
        <v>103999</v>
      </c>
      <c r="O31" s="92">
        <f t="shared" si="5"/>
        <v>-695</v>
      </c>
      <c r="P31" s="93">
        <f t="shared" si="5"/>
        <v>-260979</v>
      </c>
      <c r="Q31" s="90">
        <f t="shared" si="5"/>
        <v>-3846</v>
      </c>
      <c r="R31" s="91">
        <f t="shared" si="5"/>
        <v>-794790</v>
      </c>
      <c r="S31" s="92">
        <f t="shared" si="5"/>
        <v>5524</v>
      </c>
      <c r="T31" s="93">
        <f t="shared" si="5"/>
        <v>-1458858</v>
      </c>
      <c r="U31" s="90">
        <f t="shared" si="5"/>
        <v>1029</v>
      </c>
      <c r="V31" s="91">
        <f t="shared" si="5"/>
        <v>354860</v>
      </c>
      <c r="W31" s="92">
        <f t="shared" si="5"/>
        <v>85.256000000000313</v>
      </c>
      <c r="X31" s="93">
        <f t="shared" si="5"/>
        <v>399249</v>
      </c>
      <c r="Y31" s="90">
        <f t="shared" si="5"/>
        <v>4269.3840000000055</v>
      </c>
      <c r="Z31" s="91">
        <f t="shared" si="5"/>
        <v>772444</v>
      </c>
    </row>
    <row r="32" spans="1:28" ht="18.95" customHeight="1" x14ac:dyDescent="0.15">
      <c r="A32" s="22" t="s">
        <v>46</v>
      </c>
      <c r="B32" s="126"/>
      <c r="C32" s="7"/>
      <c r="D32" s="81" t="s">
        <v>22</v>
      </c>
      <c r="E32" s="94">
        <f t="shared" ref="E32:T33" si="6">E21-E28</f>
        <v>-69</v>
      </c>
      <c r="F32" s="95">
        <f t="shared" si="6"/>
        <v>10325</v>
      </c>
      <c r="G32" s="96">
        <f t="shared" si="6"/>
        <v>598</v>
      </c>
      <c r="H32" s="97">
        <f t="shared" si="6"/>
        <v>242317</v>
      </c>
      <c r="I32" s="94">
        <f t="shared" si="6"/>
        <v>-1197</v>
      </c>
      <c r="J32" s="95">
        <f t="shared" si="6"/>
        <v>-2759527</v>
      </c>
      <c r="K32" s="96">
        <f t="shared" si="6"/>
        <v>1234</v>
      </c>
      <c r="L32" s="97">
        <f t="shared" si="6"/>
        <v>11806762</v>
      </c>
      <c r="M32" s="94">
        <f t="shared" si="6"/>
        <v>-1802.8000000000002</v>
      </c>
      <c r="N32" s="95">
        <f t="shared" si="6"/>
        <v>29922</v>
      </c>
      <c r="O32" s="96">
        <f t="shared" si="6"/>
        <v>-445</v>
      </c>
      <c r="P32" s="97">
        <f t="shared" si="6"/>
        <v>-163371</v>
      </c>
      <c r="Q32" s="94">
        <f t="shared" si="6"/>
        <v>-837</v>
      </c>
      <c r="R32" s="95">
        <f t="shared" si="6"/>
        <v>-285314</v>
      </c>
      <c r="S32" s="96">
        <f t="shared" si="6"/>
        <v>7131</v>
      </c>
      <c r="T32" s="97">
        <f t="shared" si="6"/>
        <v>-1248614</v>
      </c>
      <c r="U32" s="94">
        <f t="shared" si="5"/>
        <v>1186</v>
      </c>
      <c r="V32" s="95">
        <f t="shared" si="5"/>
        <v>-95031</v>
      </c>
      <c r="W32" s="96">
        <f t="shared" si="5"/>
        <v>-529.82399999999961</v>
      </c>
      <c r="X32" s="97">
        <f t="shared" si="5"/>
        <v>175587</v>
      </c>
      <c r="Y32" s="94">
        <f t="shared" si="5"/>
        <v>5268.3760000000038</v>
      </c>
      <c r="Z32" s="95">
        <f t="shared" si="5"/>
        <v>7713056</v>
      </c>
    </row>
    <row r="33" spans="1:38" ht="18.95" customHeight="1" x14ac:dyDescent="0.15">
      <c r="A33" s="22"/>
      <c r="B33" s="126"/>
      <c r="C33" s="7"/>
      <c r="D33" s="81" t="s">
        <v>24</v>
      </c>
      <c r="E33" s="94">
        <f t="shared" si="6"/>
        <v>-902</v>
      </c>
      <c r="F33" s="95">
        <f t="shared" si="5"/>
        <v>-195773</v>
      </c>
      <c r="G33" s="96">
        <f t="shared" si="5"/>
        <v>616</v>
      </c>
      <c r="H33" s="97">
        <f t="shared" si="5"/>
        <v>240392</v>
      </c>
      <c r="I33" s="94">
        <f t="shared" si="5"/>
        <v>2346</v>
      </c>
      <c r="J33" s="95">
        <f t="shared" si="5"/>
        <v>4452683</v>
      </c>
      <c r="K33" s="96">
        <f t="shared" si="5"/>
        <v>3576</v>
      </c>
      <c r="L33" s="97">
        <f t="shared" si="5"/>
        <v>-2264783</v>
      </c>
      <c r="M33" s="94">
        <f t="shared" si="5"/>
        <v>1949.9200000000019</v>
      </c>
      <c r="N33" s="95">
        <f t="shared" si="5"/>
        <v>494191</v>
      </c>
      <c r="O33" s="96">
        <f t="shared" si="5"/>
        <v>423</v>
      </c>
      <c r="P33" s="97">
        <f t="shared" si="5"/>
        <v>122705</v>
      </c>
      <c r="Q33" s="94">
        <f t="shared" si="5"/>
        <v>2202</v>
      </c>
      <c r="R33" s="95">
        <f t="shared" si="5"/>
        <v>853801</v>
      </c>
      <c r="S33" s="96">
        <f t="shared" si="5"/>
        <v>-3115</v>
      </c>
      <c r="T33" s="97">
        <f t="shared" si="5"/>
        <v>-366827</v>
      </c>
      <c r="U33" s="94">
        <f t="shared" si="5"/>
        <v>374</v>
      </c>
      <c r="V33" s="95">
        <f t="shared" si="5"/>
        <v>-119979</v>
      </c>
      <c r="W33" s="96">
        <f t="shared" si="5"/>
        <v>-555.82899999999881</v>
      </c>
      <c r="X33" s="97">
        <f t="shared" si="5"/>
        <v>176656</v>
      </c>
      <c r="Y33" s="94">
        <f t="shared" si="5"/>
        <v>6914.0910000000149</v>
      </c>
      <c r="Z33" s="95">
        <f t="shared" si="5"/>
        <v>3393066</v>
      </c>
    </row>
    <row r="34" spans="1:38" ht="18.95" customHeight="1" thickBot="1" x14ac:dyDescent="0.2">
      <c r="A34" s="22" t="s">
        <v>47</v>
      </c>
      <c r="B34" s="126"/>
      <c r="C34" s="57"/>
      <c r="D34" s="28" t="s">
        <v>44</v>
      </c>
      <c r="E34" s="128">
        <f>+E23-E30</f>
        <v>-5.4123772940674328</v>
      </c>
      <c r="F34" s="130"/>
      <c r="G34" s="137">
        <f t="shared" ref="G34" si="7">+G23-G30</f>
        <v>3.7847913862718769</v>
      </c>
      <c r="H34" s="138"/>
      <c r="I34" s="128">
        <f t="shared" ref="I34" si="8">+I23-I30</f>
        <v>-78.037320143884898</v>
      </c>
      <c r="J34" s="130"/>
      <c r="K34" s="137">
        <f t="shared" ref="K34" si="9">+K23-K30</f>
        <v>-30.930702917771882</v>
      </c>
      <c r="L34" s="138"/>
      <c r="M34" s="128">
        <f t="shared" ref="M34" si="10">+M23-M30</f>
        <v>-3.8325328873136613</v>
      </c>
      <c r="N34" s="130"/>
      <c r="O34" s="137">
        <f t="shared" ref="O34" si="11">+O23-O30</f>
        <v>-22.240420797086784</v>
      </c>
      <c r="P34" s="138"/>
      <c r="Q34" s="128">
        <f t="shared" ref="Q34" si="12">+Q23-Q30</f>
        <v>-6.0672320160414372</v>
      </c>
      <c r="R34" s="130"/>
      <c r="S34" s="137">
        <f t="shared" ref="S34" si="13">+S23-S30</f>
        <v>41.395891560550211</v>
      </c>
      <c r="T34" s="138"/>
      <c r="U34" s="128">
        <f t="shared" ref="U34" si="14">+U23-U30</f>
        <v>10.048891703609883</v>
      </c>
      <c r="V34" s="130"/>
      <c r="W34" s="137">
        <f t="shared" ref="W34" si="15">+W23-W30</f>
        <v>6.7144908244510191</v>
      </c>
      <c r="X34" s="138"/>
      <c r="Y34" s="128">
        <f t="shared" ref="Y34" si="16">+Y23-Y30</f>
        <v>-1.4082500404651483</v>
      </c>
      <c r="Z34" s="130"/>
    </row>
    <row r="35" spans="1:38" ht="18.95" customHeight="1" x14ac:dyDescent="0.15">
      <c r="A35" s="22"/>
      <c r="B35" s="126"/>
      <c r="C35" s="7" t="s">
        <v>48</v>
      </c>
      <c r="D35" s="58" t="s">
        <v>21</v>
      </c>
      <c r="E35" s="59">
        <f t="shared" ref="E35:Z37" si="17">E20/E27*100</f>
        <v>64.708714492055847</v>
      </c>
      <c r="F35" s="60">
        <f t="shared" si="17"/>
        <v>47.553563701905851</v>
      </c>
      <c r="G35" s="61">
        <f t="shared" si="17"/>
        <v>172.06303724928367</v>
      </c>
      <c r="H35" s="62">
        <f t="shared" si="17"/>
        <v>194.82502308402584</v>
      </c>
      <c r="I35" s="59">
        <f t="shared" si="17"/>
        <v>135.96931248155798</v>
      </c>
      <c r="J35" s="60">
        <f t="shared" si="17"/>
        <v>105.56332768333279</v>
      </c>
      <c r="K35" s="61">
        <f t="shared" si="17"/>
        <v>129.36333699231614</v>
      </c>
      <c r="L35" s="62">
        <f t="shared" si="17"/>
        <v>184.53579052133944</v>
      </c>
      <c r="M35" s="59">
        <f t="shared" si="17"/>
        <v>109.84697660285627</v>
      </c>
      <c r="N35" s="60">
        <f t="shared" si="17"/>
        <v>107.77833041019869</v>
      </c>
      <c r="O35" s="61">
        <f t="shared" si="17"/>
        <v>86.111111111111114</v>
      </c>
      <c r="P35" s="62">
        <f t="shared" si="17"/>
        <v>84.428915861051792</v>
      </c>
      <c r="Q35" s="59">
        <f t="shared" si="17"/>
        <v>87.276697102024613</v>
      </c>
      <c r="R35" s="60">
        <f t="shared" si="17"/>
        <v>86.425777547325069</v>
      </c>
      <c r="S35" s="61">
        <f t="shared" si="17"/>
        <v>112.00582469409488</v>
      </c>
      <c r="T35" s="62">
        <f t="shared" si="17"/>
        <v>85.603979727562105</v>
      </c>
      <c r="U35" s="59">
        <f t="shared" si="17"/>
        <v>127.30891719745223</v>
      </c>
      <c r="V35" s="60">
        <f t="shared" si="17"/>
        <v>135.1344447458728</v>
      </c>
      <c r="W35" s="61">
        <f t="shared" si="17"/>
        <v>101.18230481209265</v>
      </c>
      <c r="X35" s="62">
        <f t="shared" si="17"/>
        <v>129.6668682854625</v>
      </c>
      <c r="Y35" s="59">
        <f t="shared" si="17"/>
        <v>103.99792489933515</v>
      </c>
      <c r="Z35" s="60">
        <f t="shared" si="17"/>
        <v>102.53302542190883</v>
      </c>
    </row>
    <row r="36" spans="1:38" ht="18.95" customHeight="1" x14ac:dyDescent="0.15">
      <c r="A36" s="22" t="s">
        <v>49</v>
      </c>
      <c r="B36" s="126"/>
      <c r="C36" s="7" t="s">
        <v>62</v>
      </c>
      <c r="D36" s="56" t="s">
        <v>22</v>
      </c>
      <c r="E36" s="63">
        <f t="shared" si="17"/>
        <v>94.288079470198667</v>
      </c>
      <c r="F36" s="64">
        <f t="shared" si="17"/>
        <v>110.44744404419799</v>
      </c>
      <c r="G36" s="65">
        <f t="shared" si="17"/>
        <v>185.42857142857144</v>
      </c>
      <c r="H36" s="66">
        <f t="shared" si="17"/>
        <v>207.10238322548707</v>
      </c>
      <c r="I36" s="63">
        <f t="shared" si="17"/>
        <v>67.277200656096227</v>
      </c>
      <c r="J36" s="64">
        <f t="shared" si="17"/>
        <v>62.295125645704175</v>
      </c>
      <c r="K36" s="65">
        <f t="shared" si="17"/>
        <v>216.19585687382298</v>
      </c>
      <c r="L36" s="66">
        <f t="shared" si="17"/>
        <v>702.99250061796863</v>
      </c>
      <c r="M36" s="63">
        <f t="shared" si="17"/>
        <v>81.908680381334662</v>
      </c>
      <c r="N36" s="64">
        <f t="shared" si="17"/>
        <v>101.94309678533789</v>
      </c>
      <c r="O36" s="65">
        <f t="shared" si="17"/>
        <v>90.901656103046406</v>
      </c>
      <c r="P36" s="66">
        <f t="shared" si="17"/>
        <v>90.25709959500746</v>
      </c>
      <c r="Q36" s="63">
        <f t="shared" si="17"/>
        <v>97.190426638917799</v>
      </c>
      <c r="R36" s="64">
        <f t="shared" si="17"/>
        <v>94.968532386036586</v>
      </c>
      <c r="S36" s="65">
        <f t="shared" si="17"/>
        <v>115.34703540299149</v>
      </c>
      <c r="T36" s="66">
        <f t="shared" si="17"/>
        <v>87.554929975587555</v>
      </c>
      <c r="U36" s="63">
        <f t="shared" si="17"/>
        <v>140.14895057549086</v>
      </c>
      <c r="V36" s="64">
        <f t="shared" si="17"/>
        <v>92.051645776284161</v>
      </c>
      <c r="W36" s="65">
        <f t="shared" si="17"/>
        <v>93.317053481331996</v>
      </c>
      <c r="X36" s="66">
        <f t="shared" si="17"/>
        <v>111.45418216237832</v>
      </c>
      <c r="Y36" s="63">
        <f t="shared" si="17"/>
        <v>104.85019241037728</v>
      </c>
      <c r="Z36" s="64">
        <f t="shared" si="17"/>
        <v>124.68119316974938</v>
      </c>
    </row>
    <row r="37" spans="1:38" ht="18.95" customHeight="1" thickBot="1" x14ac:dyDescent="0.2">
      <c r="A37" s="22"/>
      <c r="B37" s="127"/>
      <c r="C37" s="57"/>
      <c r="D37" s="47" t="s">
        <v>24</v>
      </c>
      <c r="E37" s="67">
        <f t="shared" si="17"/>
        <v>72.203389830508485</v>
      </c>
      <c r="F37" s="68">
        <f t="shared" si="17"/>
        <v>67.808329551359208</v>
      </c>
      <c r="G37" s="69">
        <f t="shared" si="17"/>
        <v>170.80459770114942</v>
      </c>
      <c r="H37" s="70">
        <f t="shared" si="17"/>
        <v>160.95981944743815</v>
      </c>
      <c r="I37" s="67">
        <f t="shared" si="17"/>
        <v>211.60799238820172</v>
      </c>
      <c r="J37" s="68">
        <f t="shared" si="17"/>
        <v>545.32129323389483</v>
      </c>
      <c r="K37" s="69">
        <f t="shared" si="17"/>
        <v>245.6026058631922</v>
      </c>
      <c r="L37" s="70">
        <f t="shared" si="17"/>
        <v>30.863652195892264</v>
      </c>
      <c r="M37" s="67">
        <f t="shared" si="17"/>
        <v>112.08877867327962</v>
      </c>
      <c r="N37" s="68">
        <f t="shared" si="17"/>
        <v>116.63197961855465</v>
      </c>
      <c r="O37" s="69">
        <f t="shared" si="17"/>
        <v>109.35840707964601</v>
      </c>
      <c r="P37" s="70">
        <f t="shared" si="17"/>
        <v>110.23015663924285</v>
      </c>
      <c r="Q37" s="67">
        <f t="shared" si="17"/>
        <v>103.82006488211925</v>
      </c>
      <c r="R37" s="68">
        <f t="shared" si="17"/>
        <v>108.66655758199065</v>
      </c>
      <c r="S37" s="69">
        <f t="shared" si="17"/>
        <v>89.794246772819605</v>
      </c>
      <c r="T37" s="70">
        <f t="shared" si="17"/>
        <v>85.772640412113148</v>
      </c>
      <c r="U37" s="67">
        <f t="shared" si="17"/>
        <v>106.29417704476607</v>
      </c>
      <c r="V37" s="68">
        <f t="shared" si="17"/>
        <v>94.761376025694716</v>
      </c>
      <c r="W37" s="69">
        <f t="shared" si="17"/>
        <v>93.591271762942469</v>
      </c>
      <c r="X37" s="70">
        <f t="shared" si="17"/>
        <v>109.15171436638251</v>
      </c>
      <c r="Y37" s="67">
        <f t="shared" si="17"/>
        <v>105.23386372754595</v>
      </c>
      <c r="Z37" s="68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31" t="s">
        <v>51</v>
      </c>
      <c r="C39" s="12" t="s">
        <v>43</v>
      </c>
      <c r="D39" s="86" t="s">
        <v>21</v>
      </c>
      <c r="E39" s="163">
        <f>+'(令和4年9月)'!E20</f>
        <v>1344</v>
      </c>
      <c r="F39" s="164">
        <f>+'(令和4年9月)'!F20</f>
        <v>165951</v>
      </c>
      <c r="G39" s="163">
        <f>+'(令和4年9月)'!G20</f>
        <v>1201</v>
      </c>
      <c r="H39" s="164">
        <f>+'(令和4年9月)'!H20</f>
        <v>421991</v>
      </c>
      <c r="I39" s="163">
        <f>+'(令和4年9月)'!I20</f>
        <v>4608</v>
      </c>
      <c r="J39" s="164">
        <f>+'(令和4年9月)'!J20</f>
        <v>6468945</v>
      </c>
      <c r="K39" s="163">
        <f>+'(令和4年9月)'!K20</f>
        <v>2357</v>
      </c>
      <c r="L39" s="164">
        <f>+'(令和4年9月)'!L20</f>
        <v>4509228</v>
      </c>
      <c r="M39" s="163">
        <f>+'(令和4年9月)'!M20</f>
        <v>7230.1279999999997</v>
      </c>
      <c r="N39" s="164">
        <f>+'(令和4年9月)'!N20</f>
        <v>1441034</v>
      </c>
      <c r="O39" s="163">
        <f>+'(令和4年9月)'!O20</f>
        <v>4309</v>
      </c>
      <c r="P39" s="164">
        <f>+'(令和4年9月)'!P20</f>
        <v>1415070</v>
      </c>
      <c r="Q39" s="163">
        <f>+'(令和4年9月)'!Q20</f>
        <v>26382</v>
      </c>
      <c r="R39" s="164">
        <f>+'(令和4年9月)'!R20</f>
        <v>5060352</v>
      </c>
      <c r="S39" s="165">
        <f>+'(令和4年9月)'!S20</f>
        <v>51535</v>
      </c>
      <c r="T39" s="166">
        <f>+'(令和4年9月)'!T20</f>
        <v>8674901</v>
      </c>
      <c r="U39" s="163">
        <f>+'(令和4年9月)'!U20</f>
        <v>4797</v>
      </c>
      <c r="V39" s="164">
        <f>+'(令和4年9月)'!V20</f>
        <v>1364866</v>
      </c>
      <c r="W39" s="163">
        <f>+'(令和4年9月)'!W20</f>
        <v>7296.2560000000003</v>
      </c>
      <c r="X39" s="164">
        <f>+'(令和4年9月)'!X20</f>
        <v>1745023</v>
      </c>
      <c r="Y39" s="145">
        <f>+'(令和4年8月)'!Y20</f>
        <v>110034.128</v>
      </c>
      <c r="Z39" s="146">
        <f>+'(令和4年8月)'!Z20</f>
        <v>26209248</v>
      </c>
    </row>
    <row r="40" spans="1:38" ht="18.95" customHeight="1" x14ac:dyDescent="0.15">
      <c r="A40" s="22"/>
      <c r="B40" s="132"/>
      <c r="C40" s="22"/>
      <c r="D40" s="82" t="s">
        <v>22</v>
      </c>
      <c r="E40" s="167">
        <f>+'(令和4年9月)'!E21</f>
        <v>1139</v>
      </c>
      <c r="F40" s="168">
        <f>+'(令和4年9月)'!F21</f>
        <v>109153</v>
      </c>
      <c r="G40" s="167">
        <f>+'(令和4年9月)'!G21</f>
        <v>1298</v>
      </c>
      <c r="H40" s="168">
        <f>+'(令和4年9月)'!H21</f>
        <v>468565</v>
      </c>
      <c r="I40" s="167">
        <f>+'(令和4年9月)'!I21</f>
        <v>2461</v>
      </c>
      <c r="J40" s="168">
        <f>+'(令和4年9月)'!J21</f>
        <v>4559227</v>
      </c>
      <c r="K40" s="167">
        <f>+'(令和4年9月)'!K21</f>
        <v>2296</v>
      </c>
      <c r="L40" s="168">
        <f>+'(令和4年9月)'!L21</f>
        <v>13764790</v>
      </c>
      <c r="M40" s="167">
        <f>+'(令和4年9月)'!M21</f>
        <v>8162.2</v>
      </c>
      <c r="N40" s="168">
        <f>+'(令和4年9月)'!N21</f>
        <v>1569835</v>
      </c>
      <c r="O40" s="167">
        <f>+'(令和4年9月)'!O21</f>
        <v>4446</v>
      </c>
      <c r="P40" s="168">
        <f>+'(令和4年9月)'!P21</f>
        <v>1513450</v>
      </c>
      <c r="Q40" s="167">
        <f>+'(令和4年9月)'!Q21</f>
        <v>28954</v>
      </c>
      <c r="R40" s="168">
        <f>+'(令和4年9月)'!R21</f>
        <v>5385278</v>
      </c>
      <c r="S40" s="165">
        <f>+'(令和4年9月)'!S21</f>
        <v>53596</v>
      </c>
      <c r="T40" s="166">
        <f>+'(令和4年9月)'!T21</f>
        <v>8784387</v>
      </c>
      <c r="U40" s="167">
        <f>+'(令和4年9月)'!U21</f>
        <v>4140</v>
      </c>
      <c r="V40" s="168">
        <f>+'(令和4年9月)'!V21</f>
        <v>1100575</v>
      </c>
      <c r="W40" s="167">
        <f>+'(令和4年9月)'!W21</f>
        <v>7398.1760000000004</v>
      </c>
      <c r="X40" s="168">
        <f>+'(令和4年9月)'!X21</f>
        <v>1708538</v>
      </c>
      <c r="Y40" s="152">
        <f>+'(令和4年8月)'!Y21</f>
        <v>106128.16</v>
      </c>
      <c r="Z40" s="153">
        <f>+'(令和4年8月)'!Z21</f>
        <v>25557495</v>
      </c>
    </row>
    <row r="41" spans="1:38" ht="18.95" customHeight="1" x14ac:dyDescent="0.15">
      <c r="A41" s="22" t="s">
        <v>52</v>
      </c>
      <c r="B41" s="132"/>
      <c r="C41" s="22"/>
      <c r="D41" s="82" t="s">
        <v>24</v>
      </c>
      <c r="E41" s="167">
        <f>+'(令和4年9月)'!E22</f>
        <v>2343</v>
      </c>
      <c r="F41" s="168">
        <f>+'(令和4年9月)'!F22</f>
        <v>412375</v>
      </c>
      <c r="G41" s="167">
        <f>+'(令和4年9月)'!G22</f>
        <v>1486</v>
      </c>
      <c r="H41" s="168">
        <f>+'(令和4年9月)'!H22</f>
        <v>634737</v>
      </c>
      <c r="I41" s="167">
        <f>+'(令和4年9月)'!I22</f>
        <v>4448</v>
      </c>
      <c r="J41" s="168">
        <f>+'(令和4年9月)'!J22</f>
        <v>5452564</v>
      </c>
      <c r="K41" s="167">
        <f>+'(令和4年9月)'!K22</f>
        <v>6032</v>
      </c>
      <c r="L41" s="168">
        <f>+'(令和4年9月)'!L22</f>
        <v>1011038</v>
      </c>
      <c r="M41" s="167">
        <f>+'(令和4年9月)'!M22</f>
        <v>18079.920000000002</v>
      </c>
      <c r="N41" s="168">
        <f>+'(令和4年9月)'!N22</f>
        <v>3465521</v>
      </c>
      <c r="O41" s="167">
        <f>+'(令和4年9月)'!O22</f>
        <v>4943</v>
      </c>
      <c r="P41" s="168">
        <f>+'(令和4年9月)'!P22</f>
        <v>1322149</v>
      </c>
      <c r="Q41" s="167">
        <f>+'(令和4年9月)'!Q22</f>
        <v>59845</v>
      </c>
      <c r="R41" s="168">
        <f>+'(令和4年9月)'!R22</f>
        <v>10705475</v>
      </c>
      <c r="S41" s="165">
        <f>+'(令和4年9月)'!S22</f>
        <v>27407</v>
      </c>
      <c r="T41" s="166">
        <f>+'(令和4年9月)'!T22</f>
        <v>2211494</v>
      </c>
      <c r="U41" s="167">
        <f>+'(令和4年9月)'!U22</f>
        <v>6316</v>
      </c>
      <c r="V41" s="168">
        <f>+'(令和4年9月)'!V22</f>
        <v>2170298</v>
      </c>
      <c r="W41" s="167">
        <f>+'(令和4年9月)'!W22</f>
        <v>8117.1710000000012</v>
      </c>
      <c r="X41" s="168">
        <f>+'(令和4年9月)'!X22</f>
        <v>2106961</v>
      </c>
      <c r="Y41" s="152">
        <f>+'(令和4年8月)'!Y22</f>
        <v>141847.992</v>
      </c>
      <c r="Z41" s="153">
        <f>+'(令和4年8月)'!Z22</f>
        <v>37189049</v>
      </c>
    </row>
    <row r="42" spans="1:38" ht="18.95" customHeight="1" thickBot="1" x14ac:dyDescent="0.2">
      <c r="A42" s="22"/>
      <c r="B42" s="132"/>
      <c r="C42" s="22"/>
      <c r="D42" s="89" t="s">
        <v>44</v>
      </c>
      <c r="E42" s="169">
        <f>+(E39+E40)/(E41+'(令和4年8月)'!E41)*100</f>
        <v>56.18918307309346</v>
      </c>
      <c r="F42" s="171"/>
      <c r="G42" s="169">
        <f>+(G39+G40)/(G41+'(令和4年8月)'!G41)*100</f>
        <v>83.32777592530843</v>
      </c>
      <c r="H42" s="171"/>
      <c r="I42" s="169">
        <f>+(I39+I40)/(I41+'(令和4年8月)'!I41)*100</f>
        <v>105.76002393776183</v>
      </c>
      <c r="J42" s="171"/>
      <c r="K42" s="169">
        <f>+(K39+K40)/(K41+'(令和4年8月)'!K41)*100</f>
        <v>40.634005763688762</v>
      </c>
      <c r="L42" s="171"/>
      <c r="M42" s="169">
        <f>+(M39+M40)/(M41+'(令和4年8月)'!M41)*100</f>
        <v>43.78798509692664</v>
      </c>
      <c r="N42" s="171"/>
      <c r="O42" s="169">
        <f>+(O39+O40)/(O41+'(令和4年8月)'!O41)*100</f>
        <v>88.487972508591056</v>
      </c>
      <c r="P42" s="171"/>
      <c r="Q42" s="169">
        <f>+(Q39+Q40)/(Q41+'(令和4年8月)'!Q41)*100</f>
        <v>45.689185395577717</v>
      </c>
      <c r="R42" s="171"/>
      <c r="S42" s="169">
        <f>+(S39+S40)/(S41+'(令和4年8月)'!S41)*100</f>
        <v>181.45744515594524</v>
      </c>
      <c r="T42" s="171"/>
      <c r="U42" s="169">
        <f>+(U39+U40)/(U41+'(令和4年8月)'!U41)*100</f>
        <v>79.595653722835763</v>
      </c>
      <c r="V42" s="171"/>
      <c r="W42" s="169">
        <f>+(W39+W40)/(W41+'(令和4年8月)'!W41)*100</f>
        <v>91.376629226814387</v>
      </c>
      <c r="X42" s="171"/>
      <c r="Y42" s="169">
        <f>+(Y39+Y40)/(Y41+'(令和4年8月)'!Y41)*100</f>
        <v>77.258756795667793</v>
      </c>
      <c r="Z42" s="171"/>
    </row>
    <row r="43" spans="1:38" ht="18.95" customHeight="1" x14ac:dyDescent="0.15">
      <c r="A43" s="22"/>
      <c r="B43" s="132"/>
      <c r="C43" s="12" t="s">
        <v>45</v>
      </c>
      <c r="D43" s="86" t="s">
        <v>21</v>
      </c>
      <c r="E43" s="90">
        <f t="shared" ref="E43:Z46" si="18">E20-E39</f>
        <v>0</v>
      </c>
      <c r="F43" s="93">
        <f t="shared" si="18"/>
        <v>0</v>
      </c>
      <c r="G43" s="90">
        <f t="shared" si="18"/>
        <v>0</v>
      </c>
      <c r="H43" s="91">
        <f t="shared" si="18"/>
        <v>0</v>
      </c>
      <c r="I43" s="92">
        <f t="shared" si="18"/>
        <v>0</v>
      </c>
      <c r="J43" s="93">
        <f t="shared" si="18"/>
        <v>0</v>
      </c>
      <c r="K43" s="90">
        <f t="shared" si="18"/>
        <v>0</v>
      </c>
      <c r="L43" s="91">
        <f t="shared" si="18"/>
        <v>0</v>
      </c>
      <c r="M43" s="92">
        <f t="shared" si="18"/>
        <v>0</v>
      </c>
      <c r="N43" s="93">
        <f t="shared" si="18"/>
        <v>0</v>
      </c>
      <c r="O43" s="90">
        <f t="shared" si="18"/>
        <v>0</v>
      </c>
      <c r="P43" s="91">
        <f t="shared" si="18"/>
        <v>0</v>
      </c>
      <c r="Q43" s="92">
        <f t="shared" si="18"/>
        <v>0</v>
      </c>
      <c r="R43" s="93">
        <f t="shared" si="18"/>
        <v>0</v>
      </c>
      <c r="S43" s="90">
        <f t="shared" si="18"/>
        <v>0</v>
      </c>
      <c r="T43" s="91">
        <f t="shared" si="18"/>
        <v>0</v>
      </c>
      <c r="U43" s="92">
        <f t="shared" si="18"/>
        <v>0</v>
      </c>
      <c r="V43" s="93">
        <f t="shared" si="18"/>
        <v>0</v>
      </c>
      <c r="W43" s="90">
        <f t="shared" si="18"/>
        <v>0</v>
      </c>
      <c r="X43" s="91">
        <f t="shared" si="18"/>
        <v>0</v>
      </c>
      <c r="Y43" s="90">
        <f t="shared" si="18"/>
        <v>1025.2560000000085</v>
      </c>
      <c r="Z43" s="91">
        <f t="shared" si="18"/>
        <v>5058113</v>
      </c>
    </row>
    <row r="44" spans="1:38" ht="18.95" customHeight="1" x14ac:dyDescent="0.15">
      <c r="A44" s="22"/>
      <c r="B44" s="132"/>
      <c r="C44" s="22"/>
      <c r="D44" s="82" t="s">
        <v>22</v>
      </c>
      <c r="E44" s="94">
        <f t="shared" si="18"/>
        <v>0</v>
      </c>
      <c r="F44" s="97">
        <f t="shared" si="18"/>
        <v>0</v>
      </c>
      <c r="G44" s="94">
        <f t="shared" si="18"/>
        <v>0</v>
      </c>
      <c r="H44" s="95">
        <f t="shared" si="18"/>
        <v>0</v>
      </c>
      <c r="I44" s="96">
        <f t="shared" si="18"/>
        <v>0</v>
      </c>
      <c r="J44" s="97">
        <f t="shared" si="18"/>
        <v>0</v>
      </c>
      <c r="K44" s="94">
        <f t="shared" si="18"/>
        <v>0</v>
      </c>
      <c r="L44" s="95">
        <f t="shared" si="18"/>
        <v>0</v>
      </c>
      <c r="M44" s="96">
        <f t="shared" si="18"/>
        <v>0</v>
      </c>
      <c r="N44" s="97">
        <f t="shared" si="18"/>
        <v>0</v>
      </c>
      <c r="O44" s="94">
        <f t="shared" si="18"/>
        <v>0</v>
      </c>
      <c r="P44" s="95">
        <f t="shared" si="18"/>
        <v>0</v>
      </c>
      <c r="Q44" s="96">
        <f t="shared" si="18"/>
        <v>0</v>
      </c>
      <c r="R44" s="97">
        <f t="shared" si="18"/>
        <v>0</v>
      </c>
      <c r="S44" s="94">
        <f t="shared" si="18"/>
        <v>0</v>
      </c>
      <c r="T44" s="95">
        <f t="shared" si="18"/>
        <v>0</v>
      </c>
      <c r="U44" s="96">
        <f t="shared" si="18"/>
        <v>0</v>
      </c>
      <c r="V44" s="97">
        <f t="shared" si="18"/>
        <v>0</v>
      </c>
      <c r="W44" s="94">
        <f t="shared" si="18"/>
        <v>0</v>
      </c>
      <c r="X44" s="95">
        <f t="shared" si="18"/>
        <v>0</v>
      </c>
      <c r="Y44" s="94">
        <f t="shared" si="18"/>
        <v>7762.2160000000003</v>
      </c>
      <c r="Z44" s="95">
        <f t="shared" si="18"/>
        <v>13406303</v>
      </c>
    </row>
    <row r="45" spans="1:38" ht="18.95" customHeight="1" x14ac:dyDescent="0.15">
      <c r="A45" s="22"/>
      <c r="B45" s="132"/>
      <c r="C45" s="22"/>
      <c r="D45" s="82" t="s">
        <v>24</v>
      </c>
      <c r="E45" s="94">
        <f t="shared" si="18"/>
        <v>0</v>
      </c>
      <c r="F45" s="97">
        <f t="shared" si="18"/>
        <v>0</v>
      </c>
      <c r="G45" s="94">
        <f t="shared" si="18"/>
        <v>0</v>
      </c>
      <c r="H45" s="95">
        <f t="shared" si="18"/>
        <v>0</v>
      </c>
      <c r="I45" s="96">
        <f t="shared" si="18"/>
        <v>0</v>
      </c>
      <c r="J45" s="97">
        <f t="shared" si="18"/>
        <v>0</v>
      </c>
      <c r="K45" s="94">
        <f t="shared" si="18"/>
        <v>0</v>
      </c>
      <c r="L45" s="95">
        <f t="shared" si="18"/>
        <v>0</v>
      </c>
      <c r="M45" s="96">
        <f t="shared" si="18"/>
        <v>0</v>
      </c>
      <c r="N45" s="97">
        <f t="shared" si="18"/>
        <v>0</v>
      </c>
      <c r="O45" s="94">
        <f t="shared" si="18"/>
        <v>0</v>
      </c>
      <c r="P45" s="95">
        <f t="shared" si="18"/>
        <v>0</v>
      </c>
      <c r="Q45" s="96">
        <f t="shared" si="18"/>
        <v>0</v>
      </c>
      <c r="R45" s="97">
        <f t="shared" si="18"/>
        <v>0</v>
      </c>
      <c r="S45" s="94">
        <f t="shared" si="18"/>
        <v>0</v>
      </c>
      <c r="T45" s="95">
        <f t="shared" si="18"/>
        <v>0</v>
      </c>
      <c r="U45" s="96">
        <f t="shared" si="18"/>
        <v>0</v>
      </c>
      <c r="V45" s="97">
        <f t="shared" si="18"/>
        <v>0</v>
      </c>
      <c r="W45" s="94">
        <f t="shared" si="18"/>
        <v>0</v>
      </c>
      <c r="X45" s="95">
        <f t="shared" si="18"/>
        <v>0</v>
      </c>
      <c r="Y45" s="94">
        <f t="shared" si="18"/>
        <v>-2830.9009999999835</v>
      </c>
      <c r="Z45" s="95">
        <f t="shared" si="18"/>
        <v>-7696437</v>
      </c>
    </row>
    <row r="46" spans="1:38" ht="18.95" customHeight="1" thickBot="1" x14ac:dyDescent="0.2">
      <c r="A46" s="22"/>
      <c r="B46" s="132"/>
      <c r="C46" s="46"/>
      <c r="D46" s="89" t="s">
        <v>44</v>
      </c>
      <c r="E46" s="134">
        <f>E23-E42</f>
        <v>-3.2015603671608943</v>
      </c>
      <c r="F46" s="130"/>
      <c r="G46" s="134">
        <f>G23-G42</f>
        <v>0.7570154609634443</v>
      </c>
      <c r="H46" s="130"/>
      <c r="I46" s="134">
        <f>I23-I42</f>
        <v>-26.297344081646727</v>
      </c>
      <c r="J46" s="130"/>
      <c r="K46" s="134">
        <f>K23-K42</f>
        <v>-2.0647086814606439</v>
      </c>
      <c r="L46" s="130"/>
      <c r="M46" s="134">
        <f>M23-M42</f>
        <v>-1.2205179842403027</v>
      </c>
      <c r="N46" s="130"/>
      <c r="O46" s="134">
        <f t="shared" si="18"/>
        <v>7.1606694322156272E-2</v>
      </c>
      <c r="P46" s="130"/>
      <c r="Q46" s="134">
        <f t="shared" si="18"/>
        <v>0.54358258838084339</v>
      </c>
      <c r="R46" s="130"/>
      <c r="S46" s="134">
        <f t="shared" si="18"/>
        <v>10.33844640460498</v>
      </c>
      <c r="T46" s="130"/>
      <c r="U46" s="134">
        <f t="shared" si="18"/>
        <v>-8.8467620192258778</v>
      </c>
      <c r="V46" s="130"/>
      <c r="W46" s="134">
        <f t="shared" si="18"/>
        <v>-0.86213840236337091</v>
      </c>
      <c r="X46" s="130"/>
      <c r="Y46" s="134">
        <f t="shared" si="18"/>
        <v>2.8329931638670587</v>
      </c>
      <c r="Z46" s="130"/>
      <c r="AA46" s="135"/>
      <c r="AB46" s="136"/>
      <c r="AC46" s="135"/>
      <c r="AD46" s="136"/>
      <c r="AE46" s="135"/>
      <c r="AF46" s="13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32"/>
      <c r="C47" s="22" t="s">
        <v>48</v>
      </c>
      <c r="D47" s="54" t="s">
        <v>21</v>
      </c>
      <c r="E47" s="71">
        <f t="shared" ref="E47:Z49" si="19">E20/E39*100</f>
        <v>100</v>
      </c>
      <c r="F47" s="72">
        <f t="shared" si="19"/>
        <v>100</v>
      </c>
      <c r="G47" s="71">
        <f t="shared" si="19"/>
        <v>100</v>
      </c>
      <c r="H47" s="73">
        <f t="shared" si="19"/>
        <v>100</v>
      </c>
      <c r="I47" s="74">
        <f t="shared" si="19"/>
        <v>100</v>
      </c>
      <c r="J47" s="72">
        <f t="shared" si="19"/>
        <v>100</v>
      </c>
      <c r="K47" s="71">
        <f t="shared" si="19"/>
        <v>100</v>
      </c>
      <c r="L47" s="73">
        <f t="shared" si="19"/>
        <v>100</v>
      </c>
      <c r="M47" s="74">
        <f t="shared" si="19"/>
        <v>100</v>
      </c>
      <c r="N47" s="72">
        <f t="shared" si="19"/>
        <v>100</v>
      </c>
      <c r="O47" s="71">
        <f t="shared" si="19"/>
        <v>100</v>
      </c>
      <c r="P47" s="73">
        <f t="shared" si="19"/>
        <v>100</v>
      </c>
      <c r="Q47" s="74">
        <f t="shared" si="19"/>
        <v>100</v>
      </c>
      <c r="R47" s="72">
        <f t="shared" si="19"/>
        <v>100</v>
      </c>
      <c r="S47" s="71">
        <f t="shared" si="19"/>
        <v>100</v>
      </c>
      <c r="T47" s="73">
        <f t="shared" si="19"/>
        <v>100</v>
      </c>
      <c r="U47" s="74">
        <f t="shared" si="19"/>
        <v>100</v>
      </c>
      <c r="V47" s="72">
        <f t="shared" si="19"/>
        <v>100</v>
      </c>
      <c r="W47" s="71">
        <f t="shared" si="19"/>
        <v>100</v>
      </c>
      <c r="X47" s="73">
        <f t="shared" si="19"/>
        <v>100</v>
      </c>
      <c r="Y47" s="71">
        <f t="shared" si="19"/>
        <v>100.93176182574919</v>
      </c>
      <c r="Z47" s="73">
        <f t="shared" si="19"/>
        <v>119.29896271728208</v>
      </c>
    </row>
    <row r="48" spans="1:38" ht="18.95" customHeight="1" x14ac:dyDescent="0.15">
      <c r="A48" s="22"/>
      <c r="B48" s="132"/>
      <c r="C48" s="22"/>
      <c r="D48" s="55" t="s">
        <v>22</v>
      </c>
      <c r="E48" s="63">
        <f t="shared" si="19"/>
        <v>100</v>
      </c>
      <c r="F48" s="66">
        <f t="shared" si="19"/>
        <v>100</v>
      </c>
      <c r="G48" s="63">
        <f t="shared" si="19"/>
        <v>100</v>
      </c>
      <c r="H48" s="64">
        <f t="shared" si="19"/>
        <v>100</v>
      </c>
      <c r="I48" s="65">
        <f t="shared" si="19"/>
        <v>100</v>
      </c>
      <c r="J48" s="66">
        <f t="shared" si="19"/>
        <v>100</v>
      </c>
      <c r="K48" s="63">
        <f t="shared" si="19"/>
        <v>100</v>
      </c>
      <c r="L48" s="64">
        <f t="shared" si="19"/>
        <v>100</v>
      </c>
      <c r="M48" s="65">
        <f t="shared" si="19"/>
        <v>100</v>
      </c>
      <c r="N48" s="66">
        <f t="shared" si="19"/>
        <v>100</v>
      </c>
      <c r="O48" s="63">
        <f t="shared" si="19"/>
        <v>100</v>
      </c>
      <c r="P48" s="64">
        <f t="shared" si="19"/>
        <v>100</v>
      </c>
      <c r="Q48" s="65">
        <f t="shared" si="19"/>
        <v>100</v>
      </c>
      <c r="R48" s="66">
        <f t="shared" si="19"/>
        <v>100</v>
      </c>
      <c r="S48" s="63">
        <f t="shared" si="19"/>
        <v>100</v>
      </c>
      <c r="T48" s="64">
        <f t="shared" si="19"/>
        <v>100</v>
      </c>
      <c r="U48" s="65">
        <f t="shared" si="19"/>
        <v>100</v>
      </c>
      <c r="V48" s="66">
        <f t="shared" si="19"/>
        <v>100</v>
      </c>
      <c r="W48" s="63">
        <f t="shared" si="19"/>
        <v>100</v>
      </c>
      <c r="X48" s="64">
        <f t="shared" si="19"/>
        <v>100</v>
      </c>
      <c r="Y48" s="63">
        <f t="shared" si="19"/>
        <v>107.3140022403102</v>
      </c>
      <c r="Z48" s="64">
        <f t="shared" si="19"/>
        <v>152.45546560803396</v>
      </c>
    </row>
    <row r="49" spans="1:26" ht="18.95" customHeight="1" thickBot="1" x14ac:dyDescent="0.2">
      <c r="A49" s="46"/>
      <c r="B49" s="133"/>
      <c r="C49" s="46"/>
      <c r="D49" s="47" t="s">
        <v>24</v>
      </c>
      <c r="E49" s="67">
        <f t="shared" si="19"/>
        <v>100</v>
      </c>
      <c r="F49" s="70">
        <f t="shared" si="19"/>
        <v>100</v>
      </c>
      <c r="G49" s="67">
        <f t="shared" si="19"/>
        <v>100</v>
      </c>
      <c r="H49" s="68">
        <f t="shared" si="19"/>
        <v>100</v>
      </c>
      <c r="I49" s="69">
        <f t="shared" si="19"/>
        <v>100</v>
      </c>
      <c r="J49" s="70">
        <f t="shared" si="19"/>
        <v>100</v>
      </c>
      <c r="K49" s="67">
        <f t="shared" si="19"/>
        <v>100</v>
      </c>
      <c r="L49" s="68">
        <f t="shared" si="19"/>
        <v>100</v>
      </c>
      <c r="M49" s="69">
        <f t="shared" si="19"/>
        <v>100</v>
      </c>
      <c r="N49" s="70">
        <f t="shared" si="19"/>
        <v>100</v>
      </c>
      <c r="O49" s="67">
        <f t="shared" si="19"/>
        <v>100</v>
      </c>
      <c r="P49" s="68">
        <f t="shared" si="19"/>
        <v>100</v>
      </c>
      <c r="Q49" s="69">
        <f t="shared" si="19"/>
        <v>100</v>
      </c>
      <c r="R49" s="70">
        <f t="shared" si="19"/>
        <v>100</v>
      </c>
      <c r="S49" s="67">
        <f t="shared" si="19"/>
        <v>100</v>
      </c>
      <c r="T49" s="68">
        <f t="shared" si="19"/>
        <v>100</v>
      </c>
      <c r="U49" s="69">
        <f t="shared" si="19"/>
        <v>100</v>
      </c>
      <c r="V49" s="70">
        <f t="shared" si="19"/>
        <v>100</v>
      </c>
      <c r="W49" s="67">
        <f t="shared" si="19"/>
        <v>100</v>
      </c>
      <c r="X49" s="68">
        <f t="shared" si="19"/>
        <v>100</v>
      </c>
      <c r="Y49" s="67">
        <f t="shared" si="19"/>
        <v>98.004271361134272</v>
      </c>
      <c r="Z49" s="68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98" t="s">
        <v>66</v>
      </c>
      <c r="B1" s="99"/>
      <c r="C1" s="99"/>
      <c r="D1" s="99"/>
      <c r="E1" s="100" t="s">
        <v>0</v>
      </c>
      <c r="F1" s="101"/>
      <c r="G1" s="101"/>
      <c r="H1" s="101"/>
      <c r="J1" s="102" t="s">
        <v>1</v>
      </c>
      <c r="K1" s="99"/>
      <c r="L1" s="1" t="s">
        <v>2</v>
      </c>
      <c r="M1" s="1" t="s">
        <v>3</v>
      </c>
      <c r="N1" s="1" t="s">
        <v>4</v>
      </c>
      <c r="O1" s="102" t="s">
        <v>5</v>
      </c>
      <c r="P1" s="99"/>
      <c r="Q1" s="9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03" t="s">
        <v>7</v>
      </c>
      <c r="F2" s="104"/>
      <c r="G2" s="105" t="s">
        <v>8</v>
      </c>
      <c r="H2" s="105"/>
      <c r="I2" s="106" t="s">
        <v>9</v>
      </c>
      <c r="J2" s="107"/>
      <c r="K2" s="105" t="s">
        <v>10</v>
      </c>
      <c r="L2" s="105"/>
      <c r="M2" s="106" t="s">
        <v>11</v>
      </c>
      <c r="N2" s="107"/>
      <c r="O2" s="105" t="s">
        <v>12</v>
      </c>
      <c r="P2" s="105"/>
      <c r="Q2" s="106" t="s">
        <v>13</v>
      </c>
      <c r="R2" s="107"/>
      <c r="S2" s="105" t="s">
        <v>14</v>
      </c>
      <c r="T2" s="105"/>
      <c r="U2" s="106" t="s">
        <v>15</v>
      </c>
      <c r="V2" s="107"/>
      <c r="W2" s="105" t="s">
        <v>16</v>
      </c>
      <c r="X2" s="105"/>
      <c r="Y2" s="108" t="s">
        <v>17</v>
      </c>
      <c r="Z2" s="109"/>
    </row>
    <row r="3" spans="1:26" ht="18.75" x14ac:dyDescent="0.2">
      <c r="A3" s="7"/>
      <c r="C3" s="112"/>
      <c r="D3" s="113"/>
      <c r="E3" s="114" t="s">
        <v>53</v>
      </c>
      <c r="F3" s="115"/>
      <c r="G3" s="116" t="s">
        <v>54</v>
      </c>
      <c r="H3" s="116"/>
      <c r="I3" s="114" t="s">
        <v>55</v>
      </c>
      <c r="J3" s="115"/>
      <c r="K3" s="116" t="s">
        <v>56</v>
      </c>
      <c r="L3" s="116"/>
      <c r="M3" s="114" t="s">
        <v>57</v>
      </c>
      <c r="N3" s="115"/>
      <c r="O3" s="116">
        <v>26</v>
      </c>
      <c r="P3" s="116"/>
      <c r="Q3" s="114" t="s">
        <v>58</v>
      </c>
      <c r="R3" s="115"/>
      <c r="S3" s="116" t="s">
        <v>59</v>
      </c>
      <c r="T3" s="116"/>
      <c r="U3" s="114" t="s">
        <v>60</v>
      </c>
      <c r="V3" s="115"/>
      <c r="W3" s="116">
        <v>40</v>
      </c>
      <c r="X3" s="116"/>
      <c r="Y3" s="110"/>
      <c r="Z3" s="11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5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83"/>
      <c r="D6" s="81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76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77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5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76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77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5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76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5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78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17">
        <f>(E20+E21)/(E22+E41)*100</f>
        <v>47.033697199810156</v>
      </c>
      <c r="F23" s="118"/>
      <c r="G23" s="117">
        <f>(G20+G21)/(G22+G41)*100</f>
        <v>81.782945736434115</v>
      </c>
      <c r="H23" s="118"/>
      <c r="I23" s="117">
        <f>(I20+I21)/(I22+I41)*100</f>
        <v>72.933656601278372</v>
      </c>
      <c r="J23" s="118"/>
      <c r="K23" s="117">
        <f>(K20+K21)/(K22+K41)*100</f>
        <v>33.239683933274804</v>
      </c>
      <c r="L23" s="118"/>
      <c r="M23" s="117">
        <f>(M20+M21)/(M22+M41)*100</f>
        <v>42.296533733939143</v>
      </c>
      <c r="N23" s="118"/>
      <c r="O23" s="117">
        <f>(O20+O21)/(O22+O41)*100</f>
        <v>94.696441032798333</v>
      </c>
      <c r="P23" s="118"/>
      <c r="Q23" s="117">
        <f>(Q20+Q21)/(Q22+Q41)*100</f>
        <v>41.361188816842649</v>
      </c>
      <c r="R23" s="118"/>
      <c r="S23" s="117">
        <f>(S20+S21)/(S22+S41)*100</f>
        <v>177.50258341944732</v>
      </c>
      <c r="T23" s="118"/>
      <c r="U23" s="117">
        <f>(U20+U21)/(U22+U41)*100</f>
        <v>67.363541765206705</v>
      </c>
      <c r="V23" s="118"/>
      <c r="W23" s="117">
        <f>(W20+W21)/(W22+W41)*100</f>
        <v>92.782549589074961</v>
      </c>
      <c r="X23" s="118"/>
      <c r="Y23" s="117">
        <f>(Y20+Y21)/(Y22+Y41)*100</f>
        <v>77.258756795667793</v>
      </c>
      <c r="Z23" s="11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19">
        <f>F22/E22*1000</f>
        <v>166312.90926099158</v>
      </c>
      <c r="F24" s="120"/>
      <c r="G24" s="121">
        <f>H22/G22*1000</f>
        <v>430392.29311433987</v>
      </c>
      <c r="H24" s="122"/>
      <c r="I24" s="123">
        <f>J22/I22*1000</f>
        <v>1539698.3920034769</v>
      </c>
      <c r="J24" s="124"/>
      <c r="K24" s="121">
        <f>L22/K22*1000</f>
        <v>1719410.4840060291</v>
      </c>
      <c r="L24" s="122"/>
      <c r="M24" s="123">
        <f>N22/M22*1000</f>
        <v>189055.51822239353</v>
      </c>
      <c r="N24" s="124"/>
      <c r="O24" s="121">
        <f>P22/O22*1000</f>
        <v>279631.69291338586</v>
      </c>
      <c r="P24" s="122"/>
      <c r="Q24" s="123">
        <f>R22/Q22*1000</f>
        <v>176721.10162295526</v>
      </c>
      <c r="R24" s="124"/>
      <c r="S24" s="121">
        <f>T22/S22*1000</f>
        <v>78762.725668521787</v>
      </c>
      <c r="T24" s="122"/>
      <c r="U24" s="123">
        <f>V22/U22*1000</f>
        <v>336809.86039936385</v>
      </c>
      <c r="V24" s="124"/>
      <c r="W24" s="121">
        <f>X22/W22*1000</f>
        <v>251913.37145638154</v>
      </c>
      <c r="X24" s="122"/>
      <c r="Y24" s="123">
        <f>Z22/Y22*1000</f>
        <v>262175.36445633997</v>
      </c>
      <c r="Z24" s="12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25" t="s">
        <v>42</v>
      </c>
      <c r="C27" s="4" t="s">
        <v>43</v>
      </c>
      <c r="D27" s="54" t="s">
        <v>21</v>
      </c>
      <c r="E27" s="143">
        <v>1095</v>
      </c>
      <c r="F27" s="140">
        <v>85953</v>
      </c>
      <c r="G27" s="141">
        <v>558</v>
      </c>
      <c r="H27" s="142">
        <v>195977</v>
      </c>
      <c r="I27" s="143">
        <v>3291</v>
      </c>
      <c r="J27" s="140">
        <v>6489789</v>
      </c>
      <c r="K27" s="144">
        <v>1192</v>
      </c>
      <c r="L27" s="142">
        <v>2280063</v>
      </c>
      <c r="M27" s="143">
        <v>9724</v>
      </c>
      <c r="N27" s="140">
        <v>1457753</v>
      </c>
      <c r="O27" s="144">
        <v>4704</v>
      </c>
      <c r="P27" s="142">
        <v>1630911</v>
      </c>
      <c r="Q27" s="143">
        <v>27417</v>
      </c>
      <c r="R27" s="140">
        <v>5475124</v>
      </c>
      <c r="S27" s="144">
        <v>47809</v>
      </c>
      <c r="T27" s="142">
        <v>10844067</v>
      </c>
      <c r="U27" s="143">
        <v>2718</v>
      </c>
      <c r="V27" s="140">
        <v>677163</v>
      </c>
      <c r="W27" s="143">
        <v>7695</v>
      </c>
      <c r="X27" s="142">
        <v>1529566</v>
      </c>
      <c r="Y27" s="172">
        <v>106203</v>
      </c>
      <c r="Z27" s="173">
        <v>30666366</v>
      </c>
    </row>
    <row r="28" spans="1:28" ht="18.95" customHeight="1" x14ac:dyDescent="0.15">
      <c r="A28" s="22"/>
      <c r="B28" s="126"/>
      <c r="C28" s="7"/>
      <c r="D28" s="55" t="s">
        <v>22</v>
      </c>
      <c r="E28" s="147">
        <v>1250</v>
      </c>
      <c r="F28" s="148">
        <v>124091</v>
      </c>
      <c r="G28" s="149">
        <v>568</v>
      </c>
      <c r="H28" s="150">
        <v>187596</v>
      </c>
      <c r="I28" s="147">
        <v>3131</v>
      </c>
      <c r="J28" s="148">
        <v>6530300</v>
      </c>
      <c r="K28" s="151">
        <v>1014</v>
      </c>
      <c r="L28" s="150">
        <v>1889228</v>
      </c>
      <c r="M28" s="147">
        <v>7617</v>
      </c>
      <c r="N28" s="148">
        <v>1517529</v>
      </c>
      <c r="O28" s="151">
        <v>4629</v>
      </c>
      <c r="P28" s="150">
        <v>1599077</v>
      </c>
      <c r="Q28" s="147">
        <v>28554</v>
      </c>
      <c r="R28" s="148">
        <v>5619583</v>
      </c>
      <c r="S28" s="151">
        <v>46896</v>
      </c>
      <c r="T28" s="150">
        <v>11146204</v>
      </c>
      <c r="U28" s="147">
        <v>2769</v>
      </c>
      <c r="V28" s="148">
        <v>647991</v>
      </c>
      <c r="W28" s="147">
        <v>7956</v>
      </c>
      <c r="X28" s="150">
        <v>1588072</v>
      </c>
      <c r="Y28" s="154">
        <v>104384</v>
      </c>
      <c r="Z28" s="155">
        <v>30849671</v>
      </c>
    </row>
    <row r="29" spans="1:28" ht="18.95" customHeight="1" thickBot="1" x14ac:dyDescent="0.2">
      <c r="A29" s="22"/>
      <c r="B29" s="126"/>
      <c r="C29" s="7"/>
      <c r="D29" s="55" t="s">
        <v>24</v>
      </c>
      <c r="E29" s="154">
        <v>2376</v>
      </c>
      <c r="F29" s="155">
        <v>357999</v>
      </c>
      <c r="G29" s="156">
        <v>872</v>
      </c>
      <c r="H29" s="157">
        <v>403993</v>
      </c>
      <c r="I29" s="154">
        <v>2371</v>
      </c>
      <c r="J29" s="155">
        <v>2190612</v>
      </c>
      <c r="K29" s="158">
        <v>1696</v>
      </c>
      <c r="L29" s="157">
        <v>2790297</v>
      </c>
      <c r="M29" s="154">
        <v>19515</v>
      </c>
      <c r="N29" s="155">
        <v>3174208</v>
      </c>
      <c r="O29" s="158">
        <v>4407</v>
      </c>
      <c r="P29" s="157">
        <v>1200216</v>
      </c>
      <c r="Q29" s="154">
        <v>57206</v>
      </c>
      <c r="R29" s="155">
        <v>9667124</v>
      </c>
      <c r="S29" s="158">
        <v>30976</v>
      </c>
      <c r="T29" s="157">
        <v>2477563</v>
      </c>
      <c r="U29" s="154">
        <v>5128</v>
      </c>
      <c r="V29" s="155">
        <v>2475877</v>
      </c>
      <c r="W29" s="154">
        <v>9390</v>
      </c>
      <c r="X29" s="157">
        <v>2117482</v>
      </c>
      <c r="Y29" s="154">
        <v>133937</v>
      </c>
      <c r="Z29" s="155">
        <v>26855371</v>
      </c>
    </row>
    <row r="30" spans="1:28" ht="18.95" customHeight="1" thickBot="1" x14ac:dyDescent="0.2">
      <c r="A30" s="22" t="s">
        <v>29</v>
      </c>
      <c r="B30" s="126"/>
      <c r="C30" s="7"/>
      <c r="D30" s="56" t="s">
        <v>44</v>
      </c>
      <c r="E30" s="159">
        <v>47.8</v>
      </c>
      <c r="F30" s="160"/>
      <c r="G30" s="159">
        <v>64.2</v>
      </c>
      <c r="H30" s="160"/>
      <c r="I30" s="159">
        <v>140.19999999999999</v>
      </c>
      <c r="J30" s="160"/>
      <c r="K30" s="159">
        <v>68.599999999999994</v>
      </c>
      <c r="L30" s="160"/>
      <c r="M30" s="159">
        <v>47</v>
      </c>
      <c r="N30" s="160"/>
      <c r="O30" s="159">
        <v>106.8</v>
      </c>
      <c r="P30" s="160"/>
      <c r="Q30" s="159">
        <v>48.4</v>
      </c>
      <c r="R30" s="160"/>
      <c r="S30" s="159">
        <v>155.19999999999999</v>
      </c>
      <c r="T30" s="160"/>
      <c r="U30" s="159">
        <v>53.2</v>
      </c>
      <c r="V30" s="160"/>
      <c r="W30" s="159">
        <v>82.2</v>
      </c>
      <c r="X30" s="160"/>
      <c r="Y30" s="159">
        <v>79.2</v>
      </c>
      <c r="Z30" s="174"/>
    </row>
    <row r="31" spans="1:28" ht="18.95" customHeight="1" x14ac:dyDescent="0.15">
      <c r="A31" s="22"/>
      <c r="B31" s="126"/>
      <c r="C31" s="4" t="s">
        <v>45</v>
      </c>
      <c r="D31" s="85" t="s">
        <v>21</v>
      </c>
      <c r="E31" s="90">
        <f>E20-E27</f>
        <v>-73</v>
      </c>
      <c r="F31" s="91">
        <f t="shared" ref="F31:Z33" si="5">F20-F27</f>
        <v>-10582</v>
      </c>
      <c r="G31" s="92">
        <f t="shared" si="5"/>
        <v>743</v>
      </c>
      <c r="H31" s="93">
        <f t="shared" si="5"/>
        <v>282179</v>
      </c>
      <c r="I31" s="90">
        <f t="shared" si="5"/>
        <v>-1604</v>
      </c>
      <c r="J31" s="91">
        <f t="shared" si="5"/>
        <v>-2763065</v>
      </c>
      <c r="K31" s="92">
        <f t="shared" si="5"/>
        <v>977</v>
      </c>
      <c r="L31" s="93">
        <f t="shared" si="5"/>
        <v>328301</v>
      </c>
      <c r="M31" s="90">
        <f t="shared" si="5"/>
        <v>-1122.8719999999994</v>
      </c>
      <c r="N31" s="91">
        <f t="shared" si="5"/>
        <v>-479322</v>
      </c>
      <c r="O31" s="92">
        <f t="shared" si="5"/>
        <v>110</v>
      </c>
      <c r="P31" s="93">
        <f t="shared" si="5"/>
        <v>-112622</v>
      </c>
      <c r="Q31" s="90">
        <f t="shared" si="5"/>
        <v>-1264</v>
      </c>
      <c r="R31" s="91">
        <f t="shared" si="5"/>
        <v>-341938</v>
      </c>
      <c r="S31" s="92">
        <f t="shared" si="5"/>
        <v>4909</v>
      </c>
      <c r="T31" s="93">
        <f t="shared" si="5"/>
        <v>-1721040</v>
      </c>
      <c r="U31" s="90">
        <f t="shared" si="5"/>
        <v>1216</v>
      </c>
      <c r="V31" s="91">
        <f t="shared" si="5"/>
        <v>285570</v>
      </c>
      <c r="W31" s="92">
        <f t="shared" si="5"/>
        <v>-60</v>
      </c>
      <c r="X31" s="93">
        <f t="shared" si="5"/>
        <v>75401</v>
      </c>
      <c r="Y31" s="90">
        <f t="shared" si="5"/>
        <v>3831.127999999997</v>
      </c>
      <c r="Z31" s="91">
        <f t="shared" si="5"/>
        <v>-4457118</v>
      </c>
    </row>
    <row r="32" spans="1:28" ht="18.95" customHeight="1" x14ac:dyDescent="0.15">
      <c r="A32" s="22" t="s">
        <v>46</v>
      </c>
      <c r="B32" s="126"/>
      <c r="C32" s="7"/>
      <c r="D32" s="81" t="s">
        <v>22</v>
      </c>
      <c r="E32" s="94">
        <f t="shared" ref="E32:T33" si="6">E21-E28</f>
        <v>-290</v>
      </c>
      <c r="F32" s="95">
        <f t="shared" si="6"/>
        <v>-51974</v>
      </c>
      <c r="G32" s="96">
        <f t="shared" si="6"/>
        <v>663</v>
      </c>
      <c r="H32" s="97">
        <f t="shared" si="6"/>
        <v>262627</v>
      </c>
      <c r="I32" s="94">
        <f t="shared" si="6"/>
        <v>-1509</v>
      </c>
      <c r="J32" s="95">
        <f t="shared" si="6"/>
        <v>-3354694</v>
      </c>
      <c r="K32" s="96">
        <f t="shared" si="6"/>
        <v>603</v>
      </c>
      <c r="L32" s="97">
        <f t="shared" si="6"/>
        <v>783897</v>
      </c>
      <c r="M32" s="94">
        <f t="shared" si="6"/>
        <v>-955.84000000000015</v>
      </c>
      <c r="N32" s="95">
        <f t="shared" si="6"/>
        <v>-468207</v>
      </c>
      <c r="O32" s="96">
        <f t="shared" si="6"/>
        <v>56</v>
      </c>
      <c r="P32" s="97">
        <f t="shared" si="6"/>
        <v>-171131</v>
      </c>
      <c r="Q32" s="94">
        <f t="shared" si="6"/>
        <v>-3549</v>
      </c>
      <c r="R32" s="95">
        <f t="shared" si="6"/>
        <v>-790070</v>
      </c>
      <c r="S32" s="96">
        <f t="shared" si="6"/>
        <v>6884</v>
      </c>
      <c r="T32" s="97">
        <f t="shared" si="6"/>
        <v>-1977449</v>
      </c>
      <c r="U32" s="94">
        <f t="shared" si="5"/>
        <v>418</v>
      </c>
      <c r="V32" s="95">
        <f t="shared" si="5"/>
        <v>512696</v>
      </c>
      <c r="W32" s="96">
        <f t="shared" si="5"/>
        <v>-576</v>
      </c>
      <c r="X32" s="97">
        <f t="shared" si="5"/>
        <v>-37871</v>
      </c>
      <c r="Y32" s="94">
        <f t="shared" si="5"/>
        <v>1744.1600000000035</v>
      </c>
      <c r="Z32" s="95">
        <f t="shared" si="5"/>
        <v>-5292176</v>
      </c>
    </row>
    <row r="33" spans="1:38" ht="18.95" customHeight="1" x14ac:dyDescent="0.15">
      <c r="A33" s="22"/>
      <c r="B33" s="126"/>
      <c r="C33" s="7"/>
      <c r="D33" s="81" t="s">
        <v>24</v>
      </c>
      <c r="E33" s="94">
        <f t="shared" si="6"/>
        <v>-238</v>
      </c>
      <c r="F33" s="95">
        <f t="shared" si="5"/>
        <v>-2422</v>
      </c>
      <c r="G33" s="96">
        <f t="shared" si="5"/>
        <v>711</v>
      </c>
      <c r="H33" s="97">
        <f t="shared" si="5"/>
        <v>277318</v>
      </c>
      <c r="I33" s="94">
        <f t="shared" si="5"/>
        <v>-70</v>
      </c>
      <c r="J33" s="95">
        <f t="shared" si="5"/>
        <v>1352234</v>
      </c>
      <c r="K33" s="96">
        <f t="shared" si="5"/>
        <v>4275</v>
      </c>
      <c r="L33" s="97">
        <f t="shared" si="5"/>
        <v>7476303</v>
      </c>
      <c r="M33" s="94">
        <f t="shared" si="5"/>
        <v>-503.00799999999799</v>
      </c>
      <c r="N33" s="95">
        <f t="shared" si="5"/>
        <v>420114</v>
      </c>
      <c r="O33" s="96">
        <f t="shared" si="5"/>
        <v>673</v>
      </c>
      <c r="P33" s="97">
        <f t="shared" si="5"/>
        <v>220313</v>
      </c>
      <c r="Q33" s="94">
        <f t="shared" si="5"/>
        <v>5211</v>
      </c>
      <c r="R33" s="95">
        <f t="shared" si="5"/>
        <v>1363277</v>
      </c>
      <c r="S33" s="96">
        <f t="shared" si="5"/>
        <v>-1508</v>
      </c>
      <c r="T33" s="97">
        <f t="shared" si="5"/>
        <v>-156583</v>
      </c>
      <c r="U33" s="94">
        <f t="shared" si="5"/>
        <v>531</v>
      </c>
      <c r="V33" s="95">
        <f t="shared" si="5"/>
        <v>-569870</v>
      </c>
      <c r="W33" s="96">
        <f t="shared" si="5"/>
        <v>-1171</v>
      </c>
      <c r="X33" s="97">
        <f t="shared" si="5"/>
        <v>-47006</v>
      </c>
      <c r="Y33" s="94">
        <f t="shared" si="5"/>
        <v>7910.9919999999984</v>
      </c>
      <c r="Z33" s="95">
        <f t="shared" si="5"/>
        <v>10333678</v>
      </c>
    </row>
    <row r="34" spans="1:38" ht="18.95" customHeight="1" thickBot="1" x14ac:dyDescent="0.2">
      <c r="A34" s="22" t="s">
        <v>47</v>
      </c>
      <c r="B34" s="126"/>
      <c r="C34" s="57"/>
      <c r="D34" s="28" t="s">
        <v>44</v>
      </c>
      <c r="E34" s="128">
        <f>+E23-E30</f>
        <v>-0.76630280018984109</v>
      </c>
      <c r="F34" s="130"/>
      <c r="G34" s="137">
        <f t="shared" ref="G34" si="7">+G23-G30</f>
        <v>17.582945736434112</v>
      </c>
      <c r="H34" s="138"/>
      <c r="I34" s="128">
        <f t="shared" ref="I34" si="8">+I23-I30</f>
        <v>-67.266343398721617</v>
      </c>
      <c r="J34" s="130"/>
      <c r="K34" s="137">
        <f t="shared" ref="K34" si="9">+K23-K30</f>
        <v>-35.36031606672519</v>
      </c>
      <c r="L34" s="138"/>
      <c r="M34" s="128">
        <f t="shared" ref="M34" si="10">+M23-M30</f>
        <v>-4.7034662660608575</v>
      </c>
      <c r="N34" s="130"/>
      <c r="O34" s="137">
        <f t="shared" ref="O34" si="11">+O23-O30</f>
        <v>-12.103558967201664</v>
      </c>
      <c r="P34" s="138"/>
      <c r="Q34" s="128">
        <f t="shared" ref="Q34" si="12">+Q23-Q30</f>
        <v>-7.0388111831573497</v>
      </c>
      <c r="R34" s="130"/>
      <c r="S34" s="137">
        <f t="shared" ref="S34" si="13">+S23-S30</f>
        <v>22.30258341944733</v>
      </c>
      <c r="T34" s="138"/>
      <c r="U34" s="128">
        <f t="shared" ref="U34" si="14">+U23-U30</f>
        <v>14.163541765206702</v>
      </c>
      <c r="V34" s="130"/>
      <c r="W34" s="137">
        <f t="shared" ref="W34" si="15">+W23-W30</f>
        <v>10.582549589074958</v>
      </c>
      <c r="X34" s="138"/>
      <c r="Y34" s="128">
        <f t="shared" ref="Y34" si="16">+Y23-Y30</f>
        <v>-1.9412432043322099</v>
      </c>
      <c r="Z34" s="130"/>
    </row>
    <row r="35" spans="1:38" ht="18.95" customHeight="1" x14ac:dyDescent="0.15">
      <c r="A35" s="22"/>
      <c r="B35" s="126"/>
      <c r="C35" s="7" t="s">
        <v>48</v>
      </c>
      <c r="D35" s="58" t="s">
        <v>21</v>
      </c>
      <c r="E35" s="59">
        <f t="shared" ref="E35:Z37" si="17">E20/E27*100</f>
        <v>93.333333333333329</v>
      </c>
      <c r="F35" s="60">
        <f t="shared" si="17"/>
        <v>87.688620525170734</v>
      </c>
      <c r="G35" s="61">
        <f t="shared" si="17"/>
        <v>233.15412186379928</v>
      </c>
      <c r="H35" s="62">
        <f t="shared" si="17"/>
        <v>243.98577384080787</v>
      </c>
      <c r="I35" s="59">
        <f t="shared" si="17"/>
        <v>51.261014889091463</v>
      </c>
      <c r="J35" s="60">
        <f t="shared" si="17"/>
        <v>57.42442473861631</v>
      </c>
      <c r="K35" s="61">
        <f t="shared" si="17"/>
        <v>181.96308724832215</v>
      </c>
      <c r="L35" s="62">
        <f t="shared" si="17"/>
        <v>114.39876880594966</v>
      </c>
      <c r="M35" s="59">
        <f t="shared" si="17"/>
        <v>88.452570958453308</v>
      </c>
      <c r="N35" s="60">
        <f t="shared" si="17"/>
        <v>67.119121003352419</v>
      </c>
      <c r="O35" s="61">
        <f t="shared" si="17"/>
        <v>102.33843537414967</v>
      </c>
      <c r="P35" s="62">
        <f t="shared" si="17"/>
        <v>93.094534281760318</v>
      </c>
      <c r="Q35" s="59">
        <f t="shared" si="17"/>
        <v>95.389721705511178</v>
      </c>
      <c r="R35" s="60">
        <f t="shared" si="17"/>
        <v>93.754698523722936</v>
      </c>
      <c r="S35" s="61">
        <f t="shared" si="17"/>
        <v>110.26794118262251</v>
      </c>
      <c r="T35" s="62">
        <f t="shared" si="17"/>
        <v>84.129201710022627</v>
      </c>
      <c r="U35" s="59">
        <f t="shared" si="17"/>
        <v>144.73877851361294</v>
      </c>
      <c r="V35" s="60">
        <f t="shared" si="17"/>
        <v>142.17153034055318</v>
      </c>
      <c r="W35" s="61">
        <f t="shared" si="17"/>
        <v>99.220272904483437</v>
      </c>
      <c r="X35" s="62">
        <f t="shared" si="17"/>
        <v>104.92956825661659</v>
      </c>
      <c r="Y35" s="59">
        <f t="shared" si="17"/>
        <v>103.60736325715845</v>
      </c>
      <c r="Z35" s="60">
        <f t="shared" si="17"/>
        <v>85.465777066640371</v>
      </c>
    </row>
    <row r="36" spans="1:38" ht="18.95" customHeight="1" x14ac:dyDescent="0.15">
      <c r="A36" s="22" t="s">
        <v>49</v>
      </c>
      <c r="B36" s="126"/>
      <c r="C36" s="7" t="s">
        <v>62</v>
      </c>
      <c r="D36" s="56" t="s">
        <v>22</v>
      </c>
      <c r="E36" s="63">
        <f t="shared" si="17"/>
        <v>76.8</v>
      </c>
      <c r="F36" s="64">
        <f t="shared" si="17"/>
        <v>58.11622116027754</v>
      </c>
      <c r="G36" s="65">
        <f t="shared" si="17"/>
        <v>216.72535211267606</v>
      </c>
      <c r="H36" s="66">
        <f t="shared" si="17"/>
        <v>239.99605535299258</v>
      </c>
      <c r="I36" s="63">
        <f t="shared" si="17"/>
        <v>51.80453529223891</v>
      </c>
      <c r="J36" s="64">
        <f t="shared" si="17"/>
        <v>48.628791939114592</v>
      </c>
      <c r="K36" s="65">
        <f t="shared" si="17"/>
        <v>159.46745562130178</v>
      </c>
      <c r="L36" s="66">
        <f t="shared" si="17"/>
        <v>141.49298020143678</v>
      </c>
      <c r="M36" s="63">
        <f t="shared" si="17"/>
        <v>87.451227517395296</v>
      </c>
      <c r="N36" s="64">
        <f t="shared" si="17"/>
        <v>69.146751067030678</v>
      </c>
      <c r="O36" s="65">
        <f t="shared" si="17"/>
        <v>101.20976452797581</v>
      </c>
      <c r="P36" s="66">
        <f t="shared" si="17"/>
        <v>89.298138863857091</v>
      </c>
      <c r="Q36" s="63">
        <f t="shared" si="17"/>
        <v>87.570918260138683</v>
      </c>
      <c r="R36" s="64">
        <f t="shared" si="17"/>
        <v>85.940771761890517</v>
      </c>
      <c r="S36" s="65">
        <f t="shared" si="17"/>
        <v>114.6792903445923</v>
      </c>
      <c r="T36" s="66">
        <f t="shared" si="17"/>
        <v>82.258991491632486</v>
      </c>
      <c r="U36" s="63">
        <f t="shared" si="17"/>
        <v>115.09570241964609</v>
      </c>
      <c r="V36" s="64">
        <f t="shared" si="17"/>
        <v>179.1208519871418</v>
      </c>
      <c r="W36" s="65">
        <f t="shared" si="17"/>
        <v>92.76018099547511</v>
      </c>
      <c r="X36" s="66">
        <f t="shared" si="17"/>
        <v>97.615284445541519</v>
      </c>
      <c r="Y36" s="63">
        <f t="shared" si="17"/>
        <v>101.6709074187615</v>
      </c>
      <c r="Z36" s="64">
        <f t="shared" si="17"/>
        <v>82.8452757243343</v>
      </c>
    </row>
    <row r="37" spans="1:38" ht="18.95" customHeight="1" thickBot="1" x14ac:dyDescent="0.2">
      <c r="A37" s="22"/>
      <c r="B37" s="127"/>
      <c r="C37" s="57"/>
      <c r="D37" s="47" t="s">
        <v>24</v>
      </c>
      <c r="E37" s="67">
        <f t="shared" si="17"/>
        <v>89.983164983164983</v>
      </c>
      <c r="F37" s="68">
        <f t="shared" si="17"/>
        <v>99.323461797379323</v>
      </c>
      <c r="G37" s="69">
        <f t="shared" si="17"/>
        <v>181.53669724770643</v>
      </c>
      <c r="H37" s="70">
        <f t="shared" si="17"/>
        <v>168.64425868765053</v>
      </c>
      <c r="I37" s="67">
        <f t="shared" si="17"/>
        <v>97.047659215520881</v>
      </c>
      <c r="J37" s="68">
        <f t="shared" si="17"/>
        <v>161.72859456626733</v>
      </c>
      <c r="K37" s="69">
        <f t="shared" si="17"/>
        <v>352.06367924528303</v>
      </c>
      <c r="L37" s="70">
        <f t="shared" si="17"/>
        <v>367.93932688885809</v>
      </c>
      <c r="M37" s="67">
        <f t="shared" si="17"/>
        <v>97.422454522162454</v>
      </c>
      <c r="N37" s="68">
        <f t="shared" si="17"/>
        <v>113.23523852249129</v>
      </c>
      <c r="O37" s="69">
        <f t="shared" si="17"/>
        <v>115.27115951894713</v>
      </c>
      <c r="P37" s="70">
        <f t="shared" si="17"/>
        <v>118.3561125664047</v>
      </c>
      <c r="Q37" s="67">
        <f t="shared" si="17"/>
        <v>109.10918435129182</v>
      </c>
      <c r="R37" s="68">
        <f t="shared" si="17"/>
        <v>114.1021983373752</v>
      </c>
      <c r="S37" s="69">
        <f t="shared" si="17"/>
        <v>95.131714876033058</v>
      </c>
      <c r="T37" s="70">
        <f t="shared" si="17"/>
        <v>93.679958895091659</v>
      </c>
      <c r="U37" s="67">
        <f t="shared" si="17"/>
        <v>110.35491419656786</v>
      </c>
      <c r="V37" s="68">
        <f t="shared" si="17"/>
        <v>76.983105380436911</v>
      </c>
      <c r="W37" s="69">
        <f t="shared" si="17"/>
        <v>87.529286474973375</v>
      </c>
      <c r="X37" s="70">
        <f t="shared" si="17"/>
        <v>97.780099193287114</v>
      </c>
      <c r="Y37" s="67">
        <f t="shared" si="17"/>
        <v>105.90650231078791</v>
      </c>
      <c r="Z37" s="68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31" t="s">
        <v>51</v>
      </c>
      <c r="C39" s="12" t="s">
        <v>43</v>
      </c>
      <c r="D39" s="86" t="s">
        <v>21</v>
      </c>
      <c r="E39" s="163">
        <f>+'(令和4年7月)'!E20</f>
        <v>871</v>
      </c>
      <c r="F39" s="164">
        <f>+'(令和4年7月)'!F20</f>
        <v>71193</v>
      </c>
      <c r="G39" s="163">
        <f>+'(令和4年7月)'!G20</f>
        <v>1097</v>
      </c>
      <c r="H39" s="164">
        <f>+'(令和4年7月)'!H20</f>
        <v>415381</v>
      </c>
      <c r="I39" s="163">
        <f>+'(令和4年7月)'!I20</f>
        <v>2001</v>
      </c>
      <c r="J39" s="164">
        <f>+'(令和4年7月)'!J20</f>
        <v>4804508</v>
      </c>
      <c r="K39" s="163">
        <f>+'(令和4年7月)'!K20</f>
        <v>1679</v>
      </c>
      <c r="L39" s="164">
        <f>+'(令和4年7月)'!L20</f>
        <v>3260199</v>
      </c>
      <c r="M39" s="163">
        <f>+'(令和4年7月)'!M20</f>
        <v>9948.728000000001</v>
      </c>
      <c r="N39" s="164">
        <f>+'(令和4年7月)'!N20</f>
        <v>2050996</v>
      </c>
      <c r="O39" s="163">
        <f>+'(令和4年7月)'!O20</f>
        <v>4313</v>
      </c>
      <c r="P39" s="164">
        <f>+'(令和4年7月)'!P20</f>
        <v>1479010</v>
      </c>
      <c r="Q39" s="163">
        <f>+'(令和4年7月)'!Q20</f>
        <v>27388</v>
      </c>
      <c r="R39" s="164">
        <f>+'(令和4年7月)'!R20</f>
        <v>5400402</v>
      </c>
      <c r="S39" s="165">
        <f>+'(令和4年7月)'!S20</f>
        <v>55349</v>
      </c>
      <c r="T39" s="166">
        <f>+'(令和4年7月)'!T20</f>
        <v>327126188</v>
      </c>
      <c r="U39" s="163">
        <f>+'(令和4年7月)'!U20</f>
        <v>3088</v>
      </c>
      <c r="V39" s="164">
        <f>+'(令和4年7月)'!V20</f>
        <v>1087577</v>
      </c>
      <c r="W39" s="163">
        <f>+'(令和4年7月)'!W20</f>
        <v>6917</v>
      </c>
      <c r="X39" s="164">
        <f>+'(令和4年7月)'!X20</f>
        <v>1557010</v>
      </c>
      <c r="Y39" s="145">
        <f>+'(令和4年7月)'!Y20</f>
        <v>112651.728</v>
      </c>
      <c r="Z39" s="146">
        <f>+'(令和4年7月)'!Z20</f>
        <v>347252464</v>
      </c>
    </row>
    <row r="40" spans="1:38" ht="18.95" customHeight="1" x14ac:dyDescent="0.15">
      <c r="A40" s="22"/>
      <c r="B40" s="132"/>
      <c r="C40" s="22"/>
      <c r="D40" s="82" t="s">
        <v>22</v>
      </c>
      <c r="E40" s="167">
        <f>+'(令和4年7月)'!E21</f>
        <v>1120</v>
      </c>
      <c r="F40" s="168">
        <f>+'(令和4年7月)'!F21</f>
        <v>96488</v>
      </c>
      <c r="G40" s="167">
        <f>+'(令和4年7月)'!G21</f>
        <v>1168</v>
      </c>
      <c r="H40" s="168">
        <f>+'(令和4年7月)'!H21</f>
        <v>440004</v>
      </c>
      <c r="I40" s="167">
        <f>+'(令和4年7月)'!I21</f>
        <v>1891</v>
      </c>
      <c r="J40" s="168">
        <f>+'(令和4年7月)'!J21</f>
        <v>4590074</v>
      </c>
      <c r="K40" s="167">
        <f>+'(令和4年7月)'!K21</f>
        <v>1381</v>
      </c>
      <c r="L40" s="168">
        <f>+'(令和4年7月)'!L21</f>
        <v>2605099</v>
      </c>
      <c r="M40" s="167">
        <f>+'(令和4年7月)'!M21</f>
        <v>9528.4759999999987</v>
      </c>
      <c r="N40" s="168">
        <f>+'(令和4年7月)'!N21</f>
        <v>1866062</v>
      </c>
      <c r="O40" s="167">
        <f>+'(令和4年7月)'!O21</f>
        <v>4328</v>
      </c>
      <c r="P40" s="168">
        <f>+'(令和4年7月)'!P21</f>
        <v>1512242</v>
      </c>
      <c r="Q40" s="167">
        <f>+'(令和4年7月)'!Q21</f>
        <v>27872</v>
      </c>
      <c r="R40" s="168">
        <f>+'(令和4年7月)'!R21</f>
        <v>5429680</v>
      </c>
      <c r="S40" s="165">
        <f>+'(令和4年7月)'!S21</f>
        <v>54088</v>
      </c>
      <c r="T40" s="166">
        <f>+'(令和4年7月)'!T21</f>
        <v>327375801</v>
      </c>
      <c r="U40" s="167">
        <f>+'(令和4年7月)'!U21</f>
        <v>2860</v>
      </c>
      <c r="V40" s="168">
        <f>+'(令和4年7月)'!V21</f>
        <v>619607</v>
      </c>
      <c r="W40" s="167">
        <f>+'(令和4年7月)'!W21</f>
        <v>7407</v>
      </c>
      <c r="X40" s="168">
        <f>+'(令和4年7月)'!X21</f>
        <v>1588114</v>
      </c>
      <c r="Y40" s="152">
        <f>+'(令和4年7月)'!Y21</f>
        <v>111648.47600000001</v>
      </c>
      <c r="Z40" s="153">
        <f>+'(令和4年7月)'!Z21</f>
        <v>346126662</v>
      </c>
    </row>
    <row r="41" spans="1:38" ht="18.95" customHeight="1" x14ac:dyDescent="0.15">
      <c r="A41" s="22" t="s">
        <v>52</v>
      </c>
      <c r="B41" s="132"/>
      <c r="C41" s="22"/>
      <c r="D41" s="82" t="s">
        <v>24</v>
      </c>
      <c r="E41" s="167">
        <f>+'(令和4年7月)'!E22</f>
        <v>2076</v>
      </c>
      <c r="F41" s="168">
        <f>+'(令和4年7月)'!F22</f>
        <v>352323</v>
      </c>
      <c r="G41" s="167">
        <f>+'(令和4年7月)'!G22</f>
        <v>1513</v>
      </c>
      <c r="H41" s="168">
        <f>+'(令和4年7月)'!H22</f>
        <v>653378</v>
      </c>
      <c r="I41" s="167">
        <f>+'(令和4年7月)'!I22</f>
        <v>2236</v>
      </c>
      <c r="J41" s="168">
        <f>+'(令和4年7月)'!J22</f>
        <v>2991728</v>
      </c>
      <c r="K41" s="167">
        <f>+'(令和4年7月)'!K22</f>
        <v>5419</v>
      </c>
      <c r="L41" s="168">
        <f>+'(令和4年7月)'!L22</f>
        <v>10331361</v>
      </c>
      <c r="M41" s="167">
        <f>+'(令和4年7月)'!M22</f>
        <v>17072.024000000001</v>
      </c>
      <c r="N41" s="168">
        <f>+'(令和4年7月)'!N22</f>
        <v>3665213</v>
      </c>
      <c r="O41" s="167">
        <f>+'(令和4年7月)'!O22</f>
        <v>4951</v>
      </c>
      <c r="P41" s="168">
        <f>+'(令和4年7月)'!P22</f>
        <v>1330186</v>
      </c>
      <c r="Q41" s="167">
        <f>+'(令和4年7月)'!Q22</f>
        <v>61269</v>
      </c>
      <c r="R41" s="168">
        <f>+'(令和4年7月)'!R22</f>
        <v>10726728</v>
      </c>
      <c r="S41" s="165">
        <f>+'(令和4年7月)'!S22</f>
        <v>30530</v>
      </c>
      <c r="T41" s="166">
        <f>+'(令和4年7月)'!T22</f>
        <v>2366708</v>
      </c>
      <c r="U41" s="167">
        <f>+'(令和4年7月)'!U22</f>
        <v>4912</v>
      </c>
      <c r="V41" s="168">
        <f>+'(令和4年7月)'!V22</f>
        <v>2103961</v>
      </c>
      <c r="W41" s="167">
        <f>+'(令和4年7月)'!W22</f>
        <v>7964</v>
      </c>
      <c r="X41" s="168">
        <f>+'(令和4年7月)'!X22</f>
        <v>2015710</v>
      </c>
      <c r="Y41" s="152">
        <f>+'(令和4年7月)'!Y22</f>
        <v>137942.024</v>
      </c>
      <c r="Z41" s="153">
        <f>+'(令和4年7月)'!Z22</f>
        <v>36537296</v>
      </c>
    </row>
    <row r="42" spans="1:38" ht="18.95" customHeight="1" thickBot="1" x14ac:dyDescent="0.2">
      <c r="A42" s="22"/>
      <c r="B42" s="132"/>
      <c r="C42" s="22"/>
      <c r="D42" s="89" t="s">
        <v>44</v>
      </c>
      <c r="E42" s="169">
        <f>+(E39+E40)/(E41+'(令和4年7月)'!E41)*100</f>
        <v>45.25</v>
      </c>
      <c r="F42" s="171"/>
      <c r="G42" s="169">
        <f>+(G39+G40)/(G41+'(令和4年7月)'!G41)*100</f>
        <v>73.135292218275751</v>
      </c>
      <c r="H42" s="171"/>
      <c r="I42" s="169">
        <f>+(I39+I40)/(I41+'(令和4年7月)'!I41)*100</f>
        <v>89.22512608895002</v>
      </c>
      <c r="J42" s="171"/>
      <c r="K42" s="169">
        <f>+(K39+K40)/(K41+'(令和4年7月)'!K41)*100</f>
        <v>29.032258064516132</v>
      </c>
      <c r="L42" s="171"/>
      <c r="M42" s="169">
        <f>+(M39+M40)/(M41+'(令和4年7月)'!M41)*100</f>
        <v>57.74874007842147</v>
      </c>
      <c r="N42" s="171"/>
      <c r="O42" s="169">
        <f>+(O39+O40)/(O41+'(令和4年7月)'!O41)*100</f>
        <v>87.141992739007662</v>
      </c>
      <c r="P42" s="171"/>
      <c r="Q42" s="169">
        <f>+(Q39+Q40)/(Q41+'(令和4年7月)'!Q41)*100</f>
        <v>44.917699654541757</v>
      </c>
      <c r="R42" s="171"/>
      <c r="S42" s="169">
        <f>+(S39+S40)/(S41+'(令和4年7月)'!S41)*100</f>
        <v>183.00807705814478</v>
      </c>
      <c r="T42" s="171"/>
      <c r="U42" s="169">
        <f>+(U39+U40)/(U41+'(令和4年7月)'!U41)*100</f>
        <v>61.984160066694457</v>
      </c>
      <c r="V42" s="171"/>
      <c r="W42" s="169">
        <f>+(W39+W40)/(W41+'(令和4年7月)'!W41)*100</f>
        <v>87.24570593251309</v>
      </c>
      <c r="X42" s="171"/>
      <c r="Y42" s="169">
        <f>+(Y39+Y40)/(Y41+'(令和4年7月)'!Y41)*100</f>
        <v>81.599170280891812</v>
      </c>
      <c r="Z42" s="171"/>
    </row>
    <row r="43" spans="1:38" ht="18.95" customHeight="1" x14ac:dyDescent="0.15">
      <c r="A43" s="22"/>
      <c r="B43" s="132"/>
      <c r="C43" s="12" t="s">
        <v>45</v>
      </c>
      <c r="D43" s="86" t="s">
        <v>21</v>
      </c>
      <c r="E43" s="90">
        <f t="shared" ref="E43:Z46" si="18">E20-E39</f>
        <v>151</v>
      </c>
      <c r="F43" s="93">
        <f t="shared" si="18"/>
        <v>4178</v>
      </c>
      <c r="G43" s="90">
        <f t="shared" si="18"/>
        <v>204</v>
      </c>
      <c r="H43" s="91">
        <f t="shared" si="18"/>
        <v>62775</v>
      </c>
      <c r="I43" s="92">
        <f t="shared" si="18"/>
        <v>-314</v>
      </c>
      <c r="J43" s="93">
        <f t="shared" si="18"/>
        <v>-1077784</v>
      </c>
      <c r="K43" s="90">
        <f t="shared" si="18"/>
        <v>490</v>
      </c>
      <c r="L43" s="91">
        <f t="shared" si="18"/>
        <v>-651835</v>
      </c>
      <c r="M43" s="92">
        <f t="shared" si="18"/>
        <v>-1347.6000000000004</v>
      </c>
      <c r="N43" s="93">
        <f t="shared" si="18"/>
        <v>-1072565</v>
      </c>
      <c r="O43" s="90">
        <f t="shared" si="18"/>
        <v>501</v>
      </c>
      <c r="P43" s="91">
        <f t="shared" si="18"/>
        <v>39279</v>
      </c>
      <c r="Q43" s="92">
        <f t="shared" si="18"/>
        <v>-1235</v>
      </c>
      <c r="R43" s="93">
        <f t="shared" si="18"/>
        <v>-267216</v>
      </c>
      <c r="S43" s="90">
        <f t="shared" si="18"/>
        <v>-2631</v>
      </c>
      <c r="T43" s="91">
        <f t="shared" si="18"/>
        <v>-318003161</v>
      </c>
      <c r="U43" s="92">
        <f t="shared" si="18"/>
        <v>846</v>
      </c>
      <c r="V43" s="93">
        <f t="shared" si="18"/>
        <v>-124844</v>
      </c>
      <c r="W43" s="90">
        <f t="shared" si="18"/>
        <v>718</v>
      </c>
      <c r="X43" s="91">
        <f t="shared" si="18"/>
        <v>47957</v>
      </c>
      <c r="Y43" s="90">
        <f t="shared" si="18"/>
        <v>-2617.6000000000058</v>
      </c>
      <c r="Z43" s="91">
        <f t="shared" si="18"/>
        <v>-321043216</v>
      </c>
    </row>
    <row r="44" spans="1:38" ht="18.95" customHeight="1" x14ac:dyDescent="0.15">
      <c r="A44" s="22"/>
      <c r="B44" s="132"/>
      <c r="C44" s="22"/>
      <c r="D44" s="82" t="s">
        <v>22</v>
      </c>
      <c r="E44" s="94">
        <f t="shared" si="18"/>
        <v>-160</v>
      </c>
      <c r="F44" s="97">
        <f t="shared" si="18"/>
        <v>-24371</v>
      </c>
      <c r="G44" s="94">
        <f t="shared" si="18"/>
        <v>63</v>
      </c>
      <c r="H44" s="95">
        <f t="shared" si="18"/>
        <v>10219</v>
      </c>
      <c r="I44" s="96">
        <f t="shared" si="18"/>
        <v>-269</v>
      </c>
      <c r="J44" s="97">
        <f t="shared" si="18"/>
        <v>-1414468</v>
      </c>
      <c r="K44" s="94">
        <f t="shared" si="18"/>
        <v>236</v>
      </c>
      <c r="L44" s="95">
        <f t="shared" si="18"/>
        <v>68026</v>
      </c>
      <c r="M44" s="96">
        <f t="shared" si="18"/>
        <v>-2867.3159999999989</v>
      </c>
      <c r="N44" s="97">
        <f t="shared" si="18"/>
        <v>-816740</v>
      </c>
      <c r="O44" s="94">
        <f t="shared" si="18"/>
        <v>357</v>
      </c>
      <c r="P44" s="95">
        <f t="shared" si="18"/>
        <v>-84296</v>
      </c>
      <c r="Q44" s="96">
        <f t="shared" si="18"/>
        <v>-2867</v>
      </c>
      <c r="R44" s="97">
        <f t="shared" si="18"/>
        <v>-600167</v>
      </c>
      <c r="S44" s="94">
        <f t="shared" si="18"/>
        <v>-308</v>
      </c>
      <c r="T44" s="95">
        <f t="shared" si="18"/>
        <v>-318207046</v>
      </c>
      <c r="U44" s="96">
        <f t="shared" si="18"/>
        <v>327</v>
      </c>
      <c r="V44" s="97">
        <f t="shared" si="18"/>
        <v>541080</v>
      </c>
      <c r="W44" s="94">
        <f t="shared" si="18"/>
        <v>-27</v>
      </c>
      <c r="X44" s="95">
        <f t="shared" si="18"/>
        <v>-37913</v>
      </c>
      <c r="Y44" s="94">
        <f t="shared" si="18"/>
        <v>-5520.3160000000062</v>
      </c>
      <c r="Z44" s="95">
        <f t="shared" si="18"/>
        <v>-320569167</v>
      </c>
    </row>
    <row r="45" spans="1:38" ht="18.95" customHeight="1" x14ac:dyDescent="0.15">
      <c r="A45" s="22"/>
      <c r="B45" s="132"/>
      <c r="C45" s="22"/>
      <c r="D45" s="82" t="s">
        <v>24</v>
      </c>
      <c r="E45" s="94">
        <f t="shared" si="18"/>
        <v>62</v>
      </c>
      <c r="F45" s="97">
        <f t="shared" si="18"/>
        <v>3254</v>
      </c>
      <c r="G45" s="94">
        <f t="shared" si="18"/>
        <v>70</v>
      </c>
      <c r="H45" s="95">
        <f t="shared" si="18"/>
        <v>27933</v>
      </c>
      <c r="I45" s="96">
        <f t="shared" si="18"/>
        <v>65</v>
      </c>
      <c r="J45" s="97">
        <f t="shared" si="18"/>
        <v>551118</v>
      </c>
      <c r="K45" s="94">
        <f t="shared" si="18"/>
        <v>552</v>
      </c>
      <c r="L45" s="95">
        <f t="shared" si="18"/>
        <v>-64761</v>
      </c>
      <c r="M45" s="96">
        <f t="shared" si="18"/>
        <v>1939.9680000000008</v>
      </c>
      <c r="N45" s="97">
        <f t="shared" si="18"/>
        <v>-70891</v>
      </c>
      <c r="O45" s="94">
        <f t="shared" si="18"/>
        <v>129</v>
      </c>
      <c r="P45" s="95">
        <f t="shared" si="18"/>
        <v>90343</v>
      </c>
      <c r="Q45" s="96">
        <f t="shared" si="18"/>
        <v>1148</v>
      </c>
      <c r="R45" s="97">
        <f t="shared" si="18"/>
        <v>303673</v>
      </c>
      <c r="S45" s="94">
        <f t="shared" si="18"/>
        <v>-1062</v>
      </c>
      <c r="T45" s="95">
        <f t="shared" si="18"/>
        <v>-45728</v>
      </c>
      <c r="U45" s="96">
        <f t="shared" si="18"/>
        <v>747</v>
      </c>
      <c r="V45" s="97">
        <f t="shared" si="18"/>
        <v>-197954</v>
      </c>
      <c r="W45" s="94">
        <f t="shared" si="18"/>
        <v>255</v>
      </c>
      <c r="X45" s="95">
        <f t="shared" si="18"/>
        <v>54766</v>
      </c>
      <c r="Y45" s="94">
        <f t="shared" si="18"/>
        <v>3905.9679999999935</v>
      </c>
      <c r="Z45" s="95">
        <f t="shared" si="18"/>
        <v>651753</v>
      </c>
    </row>
    <row r="46" spans="1:38" ht="18.95" customHeight="1" thickBot="1" x14ac:dyDescent="0.2">
      <c r="A46" s="22"/>
      <c r="B46" s="132"/>
      <c r="C46" s="46"/>
      <c r="D46" s="89" t="s">
        <v>44</v>
      </c>
      <c r="E46" s="134">
        <f>E23-E42</f>
        <v>1.7836971998101561</v>
      </c>
      <c r="F46" s="130"/>
      <c r="G46" s="134">
        <f>G23-G42</f>
        <v>8.6476535181583642</v>
      </c>
      <c r="H46" s="130"/>
      <c r="I46" s="134">
        <f>I23-I42</f>
        <v>-16.291469487671648</v>
      </c>
      <c r="J46" s="130"/>
      <c r="K46" s="134">
        <f>K23-K42</f>
        <v>4.2074258687586727</v>
      </c>
      <c r="L46" s="130"/>
      <c r="M46" s="134">
        <f>M23-M42</f>
        <v>-15.452206344482327</v>
      </c>
      <c r="N46" s="130"/>
      <c r="O46" s="134">
        <f t="shared" si="18"/>
        <v>7.5544482937906707</v>
      </c>
      <c r="P46" s="130"/>
      <c r="Q46" s="134">
        <f t="shared" si="18"/>
        <v>-3.5565108376991077</v>
      </c>
      <c r="R46" s="130"/>
      <c r="S46" s="134">
        <f t="shared" si="18"/>
        <v>-5.5054936386974589</v>
      </c>
      <c r="T46" s="130"/>
      <c r="U46" s="134">
        <f t="shared" si="18"/>
        <v>5.3793816985122476</v>
      </c>
      <c r="V46" s="130"/>
      <c r="W46" s="134">
        <f t="shared" si="18"/>
        <v>5.5368436565618708</v>
      </c>
      <c r="X46" s="130"/>
      <c r="Y46" s="134">
        <f t="shared" si="18"/>
        <v>-4.340413485224019</v>
      </c>
      <c r="Z46" s="130"/>
      <c r="AA46" s="135"/>
      <c r="AB46" s="136"/>
      <c r="AC46" s="135"/>
      <c r="AD46" s="136"/>
      <c r="AE46" s="135"/>
      <c r="AF46" s="13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32"/>
      <c r="C47" s="22" t="s">
        <v>48</v>
      </c>
      <c r="D47" s="54" t="s">
        <v>21</v>
      </c>
      <c r="E47" s="71">
        <f t="shared" ref="E47:Z49" si="19">E20/E39*100</f>
        <v>117.33639494833525</v>
      </c>
      <c r="F47" s="72">
        <f t="shared" si="19"/>
        <v>105.86855449271697</v>
      </c>
      <c r="G47" s="71">
        <f t="shared" si="19"/>
        <v>118.59617137648131</v>
      </c>
      <c r="H47" s="73">
        <f t="shared" si="19"/>
        <v>115.11263153586707</v>
      </c>
      <c r="I47" s="74">
        <f t="shared" si="19"/>
        <v>84.307846076961525</v>
      </c>
      <c r="J47" s="72">
        <f t="shared" si="19"/>
        <v>77.567234772009954</v>
      </c>
      <c r="K47" s="71">
        <f t="shared" si="19"/>
        <v>129.18403811792734</v>
      </c>
      <c r="L47" s="73">
        <f t="shared" si="19"/>
        <v>80.006281825127857</v>
      </c>
      <c r="M47" s="74">
        <f t="shared" si="19"/>
        <v>86.454549767568281</v>
      </c>
      <c r="N47" s="72">
        <f t="shared" si="19"/>
        <v>47.705163735082856</v>
      </c>
      <c r="O47" s="71">
        <f t="shared" si="19"/>
        <v>111.61604451657779</v>
      </c>
      <c r="P47" s="73">
        <f t="shared" si="19"/>
        <v>102.65576297658569</v>
      </c>
      <c r="Q47" s="74">
        <f t="shared" si="19"/>
        <v>95.490725865342483</v>
      </c>
      <c r="R47" s="72">
        <f t="shared" si="19"/>
        <v>95.051923912330977</v>
      </c>
      <c r="S47" s="71">
        <f t="shared" si="19"/>
        <v>95.246526585846183</v>
      </c>
      <c r="T47" s="73">
        <f t="shared" si="19"/>
        <v>2.788840311372442</v>
      </c>
      <c r="U47" s="74">
        <f t="shared" si="19"/>
        <v>127.39637305699483</v>
      </c>
      <c r="V47" s="72">
        <f t="shared" si="19"/>
        <v>88.520904726745783</v>
      </c>
      <c r="W47" s="71">
        <f t="shared" si="19"/>
        <v>110.38022263987277</v>
      </c>
      <c r="X47" s="73">
        <f t="shared" si="19"/>
        <v>103.0800701344243</v>
      </c>
      <c r="Y47" s="71">
        <f t="shared" si="19"/>
        <v>97.676378297543735</v>
      </c>
      <c r="Z47" s="73">
        <f t="shared" si="19"/>
        <v>7.5476060552877744</v>
      </c>
    </row>
    <row r="48" spans="1:38" ht="18.95" customHeight="1" x14ac:dyDescent="0.15">
      <c r="A48" s="22"/>
      <c r="B48" s="132"/>
      <c r="C48" s="22"/>
      <c r="D48" s="55" t="s">
        <v>22</v>
      </c>
      <c r="E48" s="63">
        <f t="shared" si="19"/>
        <v>85.714285714285708</v>
      </c>
      <c r="F48" s="66">
        <f t="shared" si="19"/>
        <v>74.741936821159101</v>
      </c>
      <c r="G48" s="63">
        <f t="shared" si="19"/>
        <v>105.39383561643835</v>
      </c>
      <c r="H48" s="64">
        <f t="shared" si="19"/>
        <v>102.32247888655557</v>
      </c>
      <c r="I48" s="65">
        <f t="shared" si="19"/>
        <v>85.774722369116873</v>
      </c>
      <c r="J48" s="66">
        <f t="shared" si="19"/>
        <v>69.184200516157262</v>
      </c>
      <c r="K48" s="63">
        <f t="shared" si="19"/>
        <v>117.0890658942795</v>
      </c>
      <c r="L48" s="64">
        <f t="shared" si="19"/>
        <v>102.61126352587753</v>
      </c>
      <c r="M48" s="65">
        <f t="shared" si="19"/>
        <v>69.90792651416659</v>
      </c>
      <c r="N48" s="66">
        <f t="shared" si="19"/>
        <v>56.231893688419788</v>
      </c>
      <c r="O48" s="63">
        <f t="shared" si="19"/>
        <v>108.24861367837337</v>
      </c>
      <c r="P48" s="64">
        <f t="shared" si="19"/>
        <v>94.42575989821735</v>
      </c>
      <c r="Q48" s="65">
        <f t="shared" si="19"/>
        <v>89.713691159586688</v>
      </c>
      <c r="R48" s="66">
        <f t="shared" si="19"/>
        <v>88.946549336240807</v>
      </c>
      <c r="S48" s="63">
        <f t="shared" si="19"/>
        <v>99.430557609821037</v>
      </c>
      <c r="T48" s="64">
        <f t="shared" si="19"/>
        <v>2.8006819599961821</v>
      </c>
      <c r="U48" s="65">
        <f t="shared" si="19"/>
        <v>111.43356643356643</v>
      </c>
      <c r="V48" s="66">
        <f t="shared" si="19"/>
        <v>187.32632136176642</v>
      </c>
      <c r="W48" s="63">
        <f t="shared" si="19"/>
        <v>99.635479951397329</v>
      </c>
      <c r="X48" s="64">
        <f t="shared" si="19"/>
        <v>97.612702866418914</v>
      </c>
      <c r="Y48" s="63">
        <f t="shared" si="19"/>
        <v>95.055627987255278</v>
      </c>
      <c r="Z48" s="64">
        <f t="shared" si="19"/>
        <v>7.3838562023286149</v>
      </c>
    </row>
    <row r="49" spans="1:26" ht="18.95" customHeight="1" thickBot="1" x14ac:dyDescent="0.2">
      <c r="A49" s="46"/>
      <c r="B49" s="133"/>
      <c r="C49" s="46"/>
      <c r="D49" s="47" t="s">
        <v>24</v>
      </c>
      <c r="E49" s="67">
        <f t="shared" si="19"/>
        <v>102.98651252408477</v>
      </c>
      <c r="F49" s="70">
        <f t="shared" si="19"/>
        <v>100.92358432461121</v>
      </c>
      <c r="G49" s="67">
        <f t="shared" si="19"/>
        <v>104.6265697290152</v>
      </c>
      <c r="H49" s="68">
        <f t="shared" si="19"/>
        <v>104.27516690185467</v>
      </c>
      <c r="I49" s="69">
        <f t="shared" si="19"/>
        <v>102.90697674418605</v>
      </c>
      <c r="J49" s="70">
        <f t="shared" si="19"/>
        <v>118.42139392351176</v>
      </c>
      <c r="K49" s="67">
        <f t="shared" si="19"/>
        <v>110.18638125115334</v>
      </c>
      <c r="L49" s="68">
        <f t="shared" si="19"/>
        <v>99.373160999794706</v>
      </c>
      <c r="M49" s="69">
        <f t="shared" si="19"/>
        <v>111.36343294737637</v>
      </c>
      <c r="N49" s="70">
        <f t="shared" si="19"/>
        <v>98.065842285291467</v>
      </c>
      <c r="O49" s="67">
        <f t="shared" si="19"/>
        <v>102.60553423550797</v>
      </c>
      <c r="P49" s="68">
        <f t="shared" si="19"/>
        <v>106.79175694226221</v>
      </c>
      <c r="Q49" s="69">
        <f t="shared" si="19"/>
        <v>101.87370448350717</v>
      </c>
      <c r="R49" s="70">
        <f t="shared" si="19"/>
        <v>102.83099375690333</v>
      </c>
      <c r="S49" s="67">
        <f t="shared" si="19"/>
        <v>96.521454307238784</v>
      </c>
      <c r="T49" s="68">
        <f t="shared" si="19"/>
        <v>98.067864730249781</v>
      </c>
      <c r="U49" s="69">
        <f t="shared" si="19"/>
        <v>115.20765472312704</v>
      </c>
      <c r="V49" s="70">
        <f t="shared" si="19"/>
        <v>90.591365524360953</v>
      </c>
      <c r="W49" s="67">
        <f t="shared" si="19"/>
        <v>103.20190858864893</v>
      </c>
      <c r="X49" s="68">
        <f t="shared" si="19"/>
        <v>102.71695829261154</v>
      </c>
      <c r="Y49" s="67">
        <f t="shared" si="19"/>
        <v>102.83160119500639</v>
      </c>
      <c r="Z49" s="68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98" t="s">
        <v>65</v>
      </c>
      <c r="B1" s="99"/>
      <c r="C1" s="99"/>
      <c r="D1" s="99"/>
      <c r="E1" s="100" t="s">
        <v>0</v>
      </c>
      <c r="F1" s="101"/>
      <c r="G1" s="101"/>
      <c r="H1" s="101"/>
      <c r="J1" s="102" t="s">
        <v>1</v>
      </c>
      <c r="K1" s="99"/>
      <c r="L1" s="1" t="s">
        <v>2</v>
      </c>
      <c r="M1" s="1" t="s">
        <v>3</v>
      </c>
      <c r="N1" s="1" t="s">
        <v>4</v>
      </c>
      <c r="O1" s="102" t="s">
        <v>5</v>
      </c>
      <c r="P1" s="99"/>
      <c r="Q1" s="9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03" t="s">
        <v>7</v>
      </c>
      <c r="F2" s="104"/>
      <c r="G2" s="105" t="s">
        <v>8</v>
      </c>
      <c r="H2" s="105"/>
      <c r="I2" s="106" t="s">
        <v>9</v>
      </c>
      <c r="J2" s="107"/>
      <c r="K2" s="105" t="s">
        <v>10</v>
      </c>
      <c r="L2" s="105"/>
      <c r="M2" s="106" t="s">
        <v>11</v>
      </c>
      <c r="N2" s="107"/>
      <c r="O2" s="105" t="s">
        <v>12</v>
      </c>
      <c r="P2" s="105"/>
      <c r="Q2" s="106" t="s">
        <v>13</v>
      </c>
      <c r="R2" s="107"/>
      <c r="S2" s="105" t="s">
        <v>14</v>
      </c>
      <c r="T2" s="105"/>
      <c r="U2" s="106" t="s">
        <v>15</v>
      </c>
      <c r="V2" s="107"/>
      <c r="W2" s="105" t="s">
        <v>16</v>
      </c>
      <c r="X2" s="105"/>
      <c r="Y2" s="108" t="s">
        <v>17</v>
      </c>
      <c r="Z2" s="109"/>
    </row>
    <row r="3" spans="1:26" ht="18.75" x14ac:dyDescent="0.2">
      <c r="A3" s="7"/>
      <c r="C3" s="112"/>
      <c r="D3" s="113"/>
      <c r="E3" s="114" t="s">
        <v>53</v>
      </c>
      <c r="F3" s="115"/>
      <c r="G3" s="116" t="s">
        <v>54</v>
      </c>
      <c r="H3" s="116"/>
      <c r="I3" s="114" t="s">
        <v>55</v>
      </c>
      <c r="J3" s="115"/>
      <c r="K3" s="116" t="s">
        <v>56</v>
      </c>
      <c r="L3" s="116"/>
      <c r="M3" s="114" t="s">
        <v>57</v>
      </c>
      <c r="N3" s="115"/>
      <c r="O3" s="116">
        <v>26</v>
      </c>
      <c r="P3" s="116"/>
      <c r="Q3" s="114" t="s">
        <v>58</v>
      </c>
      <c r="R3" s="115"/>
      <c r="S3" s="116" t="s">
        <v>59</v>
      </c>
      <c r="T3" s="116"/>
      <c r="U3" s="114" t="s">
        <v>60</v>
      </c>
      <c r="V3" s="115"/>
      <c r="W3" s="116">
        <v>40</v>
      </c>
      <c r="X3" s="116"/>
      <c r="Y3" s="110"/>
      <c r="Z3" s="11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5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83"/>
      <c r="D6" s="81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76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77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5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76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77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5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5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76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5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78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17">
        <f>(E20+E21)/(E22+E41)*100</f>
        <v>45.25</v>
      </c>
      <c r="F23" s="118"/>
      <c r="G23" s="117">
        <f>(G20+G21)/(G22+G41)*100</f>
        <v>73.135292218275751</v>
      </c>
      <c r="H23" s="118"/>
      <c r="I23" s="117">
        <f>(I20+I21)/(I22+I41)*100</f>
        <v>89.22512608895002</v>
      </c>
      <c r="J23" s="118"/>
      <c r="K23" s="117">
        <f>(K20+K21)/(K22+K41)*100</f>
        <v>29.032258064516132</v>
      </c>
      <c r="L23" s="118"/>
      <c r="M23" s="117">
        <f>(M20+M21)/(M22+M41)*100</f>
        <v>57.74874007842147</v>
      </c>
      <c r="N23" s="118"/>
      <c r="O23" s="117">
        <f>(O20+O21)/(O22+O41)*100</f>
        <v>87.141992739007662</v>
      </c>
      <c r="P23" s="118"/>
      <c r="Q23" s="117">
        <f>(Q20+Q21)/(Q22+Q41)*100</f>
        <v>44.917699654541757</v>
      </c>
      <c r="R23" s="118"/>
      <c r="S23" s="117">
        <f>(S20+S21)/(S22+S41)*100</f>
        <v>183.00807705814478</v>
      </c>
      <c r="T23" s="118"/>
      <c r="U23" s="117">
        <f>(U20+U21)/(U22+U41)*100</f>
        <v>61.984160066694457</v>
      </c>
      <c r="V23" s="118"/>
      <c r="W23" s="117">
        <f>(W20+W21)/(W22+W41)*100</f>
        <v>87.24570593251309</v>
      </c>
      <c r="X23" s="118"/>
      <c r="Y23" s="117">
        <f>(Y20+Y21)/(Y22+Y41)*100</f>
        <v>81.599170280891812</v>
      </c>
      <c r="Z23" s="11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19">
        <f>F22/E22*1000</f>
        <v>169712.42774566475</v>
      </c>
      <c r="F24" s="120"/>
      <c r="G24" s="121">
        <f>H22/G22*1000</f>
        <v>431842.69662921352</v>
      </c>
      <c r="H24" s="122"/>
      <c r="I24" s="123">
        <f>J22/I22*1000</f>
        <v>1337982.1109123435</v>
      </c>
      <c r="J24" s="124"/>
      <c r="K24" s="121">
        <f>L22/K22*1000</f>
        <v>1906506.9200959587</v>
      </c>
      <c r="L24" s="122"/>
      <c r="M24" s="123">
        <f>N22/M22*1000</f>
        <v>214691.18131511527</v>
      </c>
      <c r="N24" s="124"/>
      <c r="O24" s="121">
        <f>P22/O22*1000</f>
        <v>268670.16764290043</v>
      </c>
      <c r="P24" s="122"/>
      <c r="Q24" s="123">
        <f>R22/Q22*1000</f>
        <v>175075.94378886549</v>
      </c>
      <c r="R24" s="124"/>
      <c r="S24" s="121">
        <f>T22/S22*1000</f>
        <v>77520.733704552898</v>
      </c>
      <c r="T24" s="122"/>
      <c r="U24" s="123">
        <f>V22/U22*1000</f>
        <v>428330.82247557002</v>
      </c>
      <c r="V24" s="124"/>
      <c r="W24" s="121">
        <f>X22/W22*1000</f>
        <v>253102.71220492214</v>
      </c>
      <c r="X24" s="122"/>
      <c r="Y24" s="123">
        <f>Z22/Y22*1000</f>
        <v>264874.29240562685</v>
      </c>
      <c r="Z24" s="12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25" t="s">
        <v>42</v>
      </c>
      <c r="C27" s="4" t="s">
        <v>43</v>
      </c>
      <c r="D27" s="54" t="s">
        <v>21</v>
      </c>
      <c r="E27" s="143">
        <v>1048</v>
      </c>
      <c r="F27" s="140">
        <v>62965</v>
      </c>
      <c r="G27" s="141">
        <v>558</v>
      </c>
      <c r="H27" s="142">
        <v>195977</v>
      </c>
      <c r="I27" s="143">
        <v>2372</v>
      </c>
      <c r="J27" s="140">
        <v>1092548</v>
      </c>
      <c r="K27" s="144">
        <v>1056</v>
      </c>
      <c r="L27" s="142">
        <v>1832925</v>
      </c>
      <c r="M27" s="143">
        <v>9846</v>
      </c>
      <c r="N27" s="140">
        <v>1633317</v>
      </c>
      <c r="O27" s="144">
        <v>4714</v>
      </c>
      <c r="P27" s="142">
        <v>1634158</v>
      </c>
      <c r="Q27" s="143">
        <v>28620</v>
      </c>
      <c r="R27" s="140">
        <v>5816454</v>
      </c>
      <c r="S27" s="144">
        <v>53258</v>
      </c>
      <c r="T27" s="142">
        <v>12563463</v>
      </c>
      <c r="U27" s="143">
        <v>2753</v>
      </c>
      <c r="V27" s="140">
        <v>819636</v>
      </c>
      <c r="W27" s="143">
        <v>7921</v>
      </c>
      <c r="X27" s="142">
        <v>1548189</v>
      </c>
      <c r="Y27" s="172">
        <v>112146</v>
      </c>
      <c r="Z27" s="173">
        <v>27199632</v>
      </c>
    </row>
    <row r="28" spans="1:28" ht="18.95" customHeight="1" x14ac:dyDescent="0.15">
      <c r="A28" s="22"/>
      <c r="B28" s="126"/>
      <c r="C28" s="7"/>
      <c r="D28" s="55" t="s">
        <v>22</v>
      </c>
      <c r="E28" s="175">
        <v>921</v>
      </c>
      <c r="F28" s="148">
        <v>81822</v>
      </c>
      <c r="G28" s="149">
        <v>544</v>
      </c>
      <c r="H28" s="150">
        <v>182796</v>
      </c>
      <c r="I28" s="147">
        <v>2205</v>
      </c>
      <c r="J28" s="148">
        <v>1044821</v>
      </c>
      <c r="K28" s="149">
        <v>776</v>
      </c>
      <c r="L28" s="150">
        <v>1353865</v>
      </c>
      <c r="M28" s="147">
        <v>7886</v>
      </c>
      <c r="N28" s="148">
        <v>1542502</v>
      </c>
      <c r="O28" s="151">
        <v>4634</v>
      </c>
      <c r="P28" s="150">
        <v>1655284</v>
      </c>
      <c r="Q28" s="147">
        <v>29892</v>
      </c>
      <c r="R28" s="148">
        <v>5951544</v>
      </c>
      <c r="S28" s="151">
        <v>51862</v>
      </c>
      <c r="T28" s="150">
        <v>12257105</v>
      </c>
      <c r="U28" s="147">
        <v>3167</v>
      </c>
      <c r="V28" s="148">
        <v>643453</v>
      </c>
      <c r="W28" s="147">
        <v>8210</v>
      </c>
      <c r="X28" s="150">
        <v>1574898</v>
      </c>
      <c r="Y28" s="154">
        <v>110097</v>
      </c>
      <c r="Z28" s="155">
        <v>26288090</v>
      </c>
    </row>
    <row r="29" spans="1:28" ht="18.95" customHeight="1" thickBot="1" x14ac:dyDescent="0.2">
      <c r="A29" s="22"/>
      <c r="B29" s="126"/>
      <c r="C29" s="7"/>
      <c r="D29" s="55" t="s">
        <v>24</v>
      </c>
      <c r="E29" s="154">
        <v>2531</v>
      </c>
      <c r="F29" s="155">
        <v>396137</v>
      </c>
      <c r="G29" s="156">
        <v>882</v>
      </c>
      <c r="H29" s="157">
        <v>395612</v>
      </c>
      <c r="I29" s="154">
        <v>2211</v>
      </c>
      <c r="J29" s="155">
        <v>2231123</v>
      </c>
      <c r="K29" s="158">
        <v>1518</v>
      </c>
      <c r="L29" s="157">
        <v>2399462</v>
      </c>
      <c r="M29" s="154">
        <v>17408</v>
      </c>
      <c r="N29" s="155">
        <v>3233984</v>
      </c>
      <c r="O29" s="158">
        <v>4334</v>
      </c>
      <c r="P29" s="157">
        <v>1168382</v>
      </c>
      <c r="Q29" s="154">
        <v>58343</v>
      </c>
      <c r="R29" s="155">
        <v>9811583</v>
      </c>
      <c r="S29" s="158">
        <v>30063</v>
      </c>
      <c r="T29" s="157">
        <v>2779700</v>
      </c>
      <c r="U29" s="154">
        <v>5179</v>
      </c>
      <c r="V29" s="155">
        <v>2446705</v>
      </c>
      <c r="W29" s="154">
        <v>9651</v>
      </c>
      <c r="X29" s="157">
        <v>2175988</v>
      </c>
      <c r="Y29" s="154">
        <v>132120</v>
      </c>
      <c r="Z29" s="155">
        <v>27038676</v>
      </c>
    </row>
    <row r="30" spans="1:28" ht="18.95" customHeight="1" thickBot="1" x14ac:dyDescent="0.2">
      <c r="A30" s="22" t="s">
        <v>29</v>
      </c>
      <c r="B30" s="126"/>
      <c r="C30" s="7"/>
      <c r="D30" s="56" t="s">
        <v>44</v>
      </c>
      <c r="E30" s="159">
        <v>39.9</v>
      </c>
      <c r="F30" s="160"/>
      <c r="G30" s="159">
        <v>63</v>
      </c>
      <c r="H30" s="160"/>
      <c r="I30" s="159">
        <v>107.6</v>
      </c>
      <c r="J30" s="160"/>
      <c r="K30" s="159">
        <v>66.5</v>
      </c>
      <c r="L30" s="160"/>
      <c r="M30" s="159">
        <v>54</v>
      </c>
      <c r="N30" s="160"/>
      <c r="O30" s="159">
        <v>108.8</v>
      </c>
      <c r="P30" s="160"/>
      <c r="Q30" s="159">
        <v>49.6</v>
      </c>
      <c r="R30" s="160"/>
      <c r="S30" s="159">
        <v>179</v>
      </c>
      <c r="T30" s="160"/>
      <c r="U30" s="159">
        <v>55</v>
      </c>
      <c r="V30" s="160"/>
      <c r="W30" s="159">
        <v>82.3</v>
      </c>
      <c r="X30" s="160"/>
      <c r="Y30" s="159">
        <v>86.8</v>
      </c>
      <c r="Z30" s="174"/>
    </row>
    <row r="31" spans="1:28" ht="18.95" customHeight="1" x14ac:dyDescent="0.15">
      <c r="A31" s="22"/>
      <c r="B31" s="126"/>
      <c r="C31" s="4" t="s">
        <v>45</v>
      </c>
      <c r="D31" s="85" t="s">
        <v>21</v>
      </c>
      <c r="E31" s="90">
        <f>E20-E27</f>
        <v>-177</v>
      </c>
      <c r="F31" s="91">
        <f t="shared" ref="F31:Z33" si="4">F20-F27</f>
        <v>8228</v>
      </c>
      <c r="G31" s="92">
        <f t="shared" si="4"/>
        <v>539</v>
      </c>
      <c r="H31" s="93">
        <f t="shared" si="4"/>
        <v>219404</v>
      </c>
      <c r="I31" s="90">
        <f t="shared" si="4"/>
        <v>-371</v>
      </c>
      <c r="J31" s="91">
        <f t="shared" si="4"/>
        <v>3711960</v>
      </c>
      <c r="K31" s="92">
        <f t="shared" si="4"/>
        <v>623</v>
      </c>
      <c r="L31" s="93">
        <f t="shared" si="4"/>
        <v>1427274</v>
      </c>
      <c r="M31" s="90">
        <f t="shared" si="4"/>
        <v>102.72800000000097</v>
      </c>
      <c r="N31" s="91">
        <f t="shared" si="4"/>
        <v>417679</v>
      </c>
      <c r="O31" s="92">
        <f t="shared" si="4"/>
        <v>-401</v>
      </c>
      <c r="P31" s="93">
        <f t="shared" si="4"/>
        <v>-155148</v>
      </c>
      <c r="Q31" s="90">
        <f t="shared" si="4"/>
        <v>-1232</v>
      </c>
      <c r="R31" s="91">
        <f t="shared" si="4"/>
        <v>-416052</v>
      </c>
      <c r="S31" s="92">
        <f t="shared" si="4"/>
        <v>2091</v>
      </c>
      <c r="T31" s="93">
        <f t="shared" si="4"/>
        <v>314562725</v>
      </c>
      <c r="U31" s="90">
        <f t="shared" si="4"/>
        <v>335</v>
      </c>
      <c r="V31" s="91">
        <f t="shared" si="4"/>
        <v>267941</v>
      </c>
      <c r="W31" s="92">
        <f t="shared" si="4"/>
        <v>-1004</v>
      </c>
      <c r="X31" s="93">
        <f t="shared" si="4"/>
        <v>8821</v>
      </c>
      <c r="Y31" s="90">
        <f t="shared" si="4"/>
        <v>505.72800000000279</v>
      </c>
      <c r="Z31" s="91">
        <f t="shared" si="4"/>
        <v>320052832</v>
      </c>
    </row>
    <row r="32" spans="1:28" ht="18.95" customHeight="1" x14ac:dyDescent="0.15">
      <c r="A32" s="22" t="s">
        <v>46</v>
      </c>
      <c r="B32" s="126"/>
      <c r="C32" s="7"/>
      <c r="D32" s="81" t="s">
        <v>22</v>
      </c>
      <c r="E32" s="94">
        <f t="shared" ref="E32:T33" si="5">E21-E28</f>
        <v>199</v>
      </c>
      <c r="F32" s="95">
        <f t="shared" si="5"/>
        <v>14666</v>
      </c>
      <c r="G32" s="96">
        <f t="shared" si="5"/>
        <v>624</v>
      </c>
      <c r="H32" s="97">
        <f t="shared" si="5"/>
        <v>257208</v>
      </c>
      <c r="I32" s="94">
        <f t="shared" si="5"/>
        <v>-314</v>
      </c>
      <c r="J32" s="95">
        <f t="shared" si="5"/>
        <v>3545253</v>
      </c>
      <c r="K32" s="96">
        <f t="shared" si="5"/>
        <v>605</v>
      </c>
      <c r="L32" s="97">
        <f t="shared" si="5"/>
        <v>1251234</v>
      </c>
      <c r="M32" s="94">
        <f t="shared" si="5"/>
        <v>1642.4759999999987</v>
      </c>
      <c r="N32" s="95">
        <f t="shared" si="5"/>
        <v>323560</v>
      </c>
      <c r="O32" s="96">
        <f t="shared" si="5"/>
        <v>-306</v>
      </c>
      <c r="P32" s="97">
        <f t="shared" si="5"/>
        <v>-143042</v>
      </c>
      <c r="Q32" s="94">
        <f t="shared" si="5"/>
        <v>-2020</v>
      </c>
      <c r="R32" s="95">
        <f t="shared" si="5"/>
        <v>-521864</v>
      </c>
      <c r="S32" s="96">
        <f t="shared" si="5"/>
        <v>2226</v>
      </c>
      <c r="T32" s="97">
        <f t="shared" si="5"/>
        <v>315118696</v>
      </c>
      <c r="U32" s="94">
        <f t="shared" si="4"/>
        <v>-307</v>
      </c>
      <c r="V32" s="95">
        <f t="shared" si="4"/>
        <v>-23846</v>
      </c>
      <c r="W32" s="96">
        <f t="shared" si="4"/>
        <v>-803</v>
      </c>
      <c r="X32" s="97">
        <f t="shared" si="4"/>
        <v>13216</v>
      </c>
      <c r="Y32" s="94">
        <f t="shared" si="4"/>
        <v>1551.4760000000097</v>
      </c>
      <c r="Z32" s="95">
        <f t="shared" si="4"/>
        <v>319838572</v>
      </c>
    </row>
    <row r="33" spans="1:38" ht="18.95" customHeight="1" x14ac:dyDescent="0.15">
      <c r="A33" s="22"/>
      <c r="B33" s="126"/>
      <c r="C33" s="7"/>
      <c r="D33" s="81" t="s">
        <v>24</v>
      </c>
      <c r="E33" s="94">
        <f t="shared" si="5"/>
        <v>-455</v>
      </c>
      <c r="F33" s="95">
        <f t="shared" si="4"/>
        <v>-43814</v>
      </c>
      <c r="G33" s="96">
        <f t="shared" si="4"/>
        <v>631</v>
      </c>
      <c r="H33" s="97">
        <f t="shared" si="4"/>
        <v>257766</v>
      </c>
      <c r="I33" s="94">
        <f t="shared" si="4"/>
        <v>25</v>
      </c>
      <c r="J33" s="95">
        <f t="shared" si="4"/>
        <v>760605</v>
      </c>
      <c r="K33" s="96">
        <f t="shared" si="4"/>
        <v>3901</v>
      </c>
      <c r="L33" s="97">
        <f t="shared" si="4"/>
        <v>7931899</v>
      </c>
      <c r="M33" s="94">
        <f t="shared" si="4"/>
        <v>-335.97599999999875</v>
      </c>
      <c r="N33" s="95">
        <f t="shared" si="4"/>
        <v>431229</v>
      </c>
      <c r="O33" s="96">
        <f t="shared" si="4"/>
        <v>617</v>
      </c>
      <c r="P33" s="97">
        <f t="shared" si="4"/>
        <v>161804</v>
      </c>
      <c r="Q33" s="94">
        <f t="shared" si="4"/>
        <v>2926</v>
      </c>
      <c r="R33" s="95">
        <f t="shared" si="4"/>
        <v>915145</v>
      </c>
      <c r="S33" s="96">
        <f t="shared" si="4"/>
        <v>467</v>
      </c>
      <c r="T33" s="97">
        <f t="shared" si="4"/>
        <v>-412992</v>
      </c>
      <c r="U33" s="94">
        <f t="shared" si="4"/>
        <v>-267</v>
      </c>
      <c r="V33" s="95">
        <f t="shared" si="4"/>
        <v>-342744</v>
      </c>
      <c r="W33" s="96">
        <f t="shared" si="4"/>
        <v>-1687</v>
      </c>
      <c r="X33" s="97">
        <f t="shared" si="4"/>
        <v>-160278</v>
      </c>
      <c r="Y33" s="94">
        <f t="shared" si="4"/>
        <v>5822.0240000000049</v>
      </c>
      <c r="Z33" s="95">
        <f t="shared" si="4"/>
        <v>9498620</v>
      </c>
    </row>
    <row r="34" spans="1:38" ht="18.95" customHeight="1" thickBot="1" x14ac:dyDescent="0.2">
      <c r="A34" s="22" t="s">
        <v>47</v>
      </c>
      <c r="B34" s="126"/>
      <c r="C34" s="57"/>
      <c r="D34" s="28" t="s">
        <v>44</v>
      </c>
      <c r="E34" s="128">
        <f>+E23-E30</f>
        <v>5.3500000000000014</v>
      </c>
      <c r="F34" s="130"/>
      <c r="G34" s="137">
        <f t="shared" ref="G34" si="6">+G23-G30</f>
        <v>10.135292218275751</v>
      </c>
      <c r="H34" s="138"/>
      <c r="I34" s="128">
        <f t="shared" ref="I34" si="7">+I23-I30</f>
        <v>-18.374873911049974</v>
      </c>
      <c r="J34" s="130"/>
      <c r="K34" s="137">
        <f t="shared" ref="K34" si="8">+K23-K30</f>
        <v>-37.467741935483872</v>
      </c>
      <c r="L34" s="138"/>
      <c r="M34" s="128">
        <f t="shared" ref="M34" si="9">+M23-M30</f>
        <v>3.7487400784214699</v>
      </c>
      <c r="N34" s="130"/>
      <c r="O34" s="137">
        <f t="shared" ref="O34" si="10">+O23-O30</f>
        <v>-21.658007260992335</v>
      </c>
      <c r="P34" s="138"/>
      <c r="Q34" s="128">
        <f t="shared" ref="Q34" si="11">+Q23-Q30</f>
        <v>-4.6823003454582448</v>
      </c>
      <c r="R34" s="130"/>
      <c r="S34" s="137">
        <f t="shared" ref="S34" si="12">+S23-S30</f>
        <v>4.008077058144778</v>
      </c>
      <c r="T34" s="138"/>
      <c r="U34" s="128">
        <f t="shared" ref="U34" si="13">+U23-U30</f>
        <v>6.9841600666944572</v>
      </c>
      <c r="V34" s="130"/>
      <c r="W34" s="137">
        <f t="shared" ref="W34" si="14">+W23-W30</f>
        <v>4.9457059325130928</v>
      </c>
      <c r="X34" s="138"/>
      <c r="Y34" s="128">
        <f t="shared" ref="Y34" si="15">+Y23-Y30</f>
        <v>-5.2008297191081851</v>
      </c>
      <c r="Z34" s="130"/>
    </row>
    <row r="35" spans="1:38" ht="18.95" customHeight="1" x14ac:dyDescent="0.15">
      <c r="A35" s="22"/>
      <c r="B35" s="126"/>
      <c r="C35" s="7" t="s">
        <v>48</v>
      </c>
      <c r="D35" s="58" t="s">
        <v>21</v>
      </c>
      <c r="E35" s="59">
        <f t="shared" ref="E35:Z37" si="16">E20/E27*100</f>
        <v>83.110687022900763</v>
      </c>
      <c r="F35" s="60">
        <f t="shared" si="16"/>
        <v>113.06757722544272</v>
      </c>
      <c r="G35" s="61">
        <f t="shared" si="16"/>
        <v>196.59498207885304</v>
      </c>
      <c r="H35" s="62">
        <f t="shared" si="16"/>
        <v>211.95395378029053</v>
      </c>
      <c r="I35" s="59">
        <f t="shared" si="16"/>
        <v>84.359190556492408</v>
      </c>
      <c r="J35" s="60">
        <f t="shared" si="16"/>
        <v>439.75257837641914</v>
      </c>
      <c r="K35" s="61">
        <f t="shared" si="16"/>
        <v>158.99621212121212</v>
      </c>
      <c r="L35" s="62">
        <f t="shared" si="16"/>
        <v>177.8686525635255</v>
      </c>
      <c r="M35" s="59">
        <f t="shared" si="16"/>
        <v>101.04334755230551</v>
      </c>
      <c r="N35" s="60">
        <f t="shared" si="16"/>
        <v>125.57243939786335</v>
      </c>
      <c r="O35" s="61">
        <f t="shared" si="16"/>
        <v>91.493423843869323</v>
      </c>
      <c r="P35" s="62">
        <f t="shared" si="16"/>
        <v>90.505936390483669</v>
      </c>
      <c r="Q35" s="59">
        <f t="shared" si="16"/>
        <v>95.695317959468909</v>
      </c>
      <c r="R35" s="60">
        <f t="shared" si="16"/>
        <v>92.846982027193889</v>
      </c>
      <c r="S35" s="61">
        <f t="shared" si="16"/>
        <v>103.92617071613654</v>
      </c>
      <c r="T35" s="62">
        <f t="shared" si="16"/>
        <v>2603.7899582304658</v>
      </c>
      <c r="U35" s="59">
        <f t="shared" si="16"/>
        <v>112.16854340719216</v>
      </c>
      <c r="V35" s="60">
        <f t="shared" si="16"/>
        <v>132.6902429859108</v>
      </c>
      <c r="W35" s="61">
        <f t="shared" si="16"/>
        <v>87.324832723141014</v>
      </c>
      <c r="X35" s="62">
        <f t="shared" si="16"/>
        <v>100.56976247732028</v>
      </c>
      <c r="Y35" s="59">
        <f t="shared" si="16"/>
        <v>100.45095500508265</v>
      </c>
      <c r="Z35" s="60">
        <f t="shared" si="16"/>
        <v>1276.680743327704</v>
      </c>
    </row>
    <row r="36" spans="1:38" ht="18.95" customHeight="1" x14ac:dyDescent="0.15">
      <c r="A36" s="22" t="s">
        <v>49</v>
      </c>
      <c r="B36" s="126"/>
      <c r="C36" s="7" t="s">
        <v>62</v>
      </c>
      <c r="D36" s="56" t="s">
        <v>22</v>
      </c>
      <c r="E36" s="63">
        <f t="shared" si="16"/>
        <v>121.6069489685125</v>
      </c>
      <c r="F36" s="64">
        <f t="shared" si="16"/>
        <v>117.924274644961</v>
      </c>
      <c r="G36" s="65">
        <f t="shared" si="16"/>
        <v>214.70588235294116</v>
      </c>
      <c r="H36" s="66">
        <f t="shared" si="16"/>
        <v>240.70767412853672</v>
      </c>
      <c r="I36" s="63">
        <f t="shared" si="16"/>
        <v>85.759637188208615</v>
      </c>
      <c r="J36" s="64">
        <f t="shared" si="16"/>
        <v>439.31678249192919</v>
      </c>
      <c r="K36" s="65">
        <f t="shared" si="16"/>
        <v>177.96391752577318</v>
      </c>
      <c r="L36" s="66">
        <f t="shared" si="16"/>
        <v>192.41940666166863</v>
      </c>
      <c r="M36" s="63">
        <f t="shared" si="16"/>
        <v>120.82774537154451</v>
      </c>
      <c r="N36" s="64">
        <f t="shared" si="16"/>
        <v>120.97630991726429</v>
      </c>
      <c r="O36" s="65">
        <f t="shared" si="16"/>
        <v>93.396633577902449</v>
      </c>
      <c r="P36" s="66">
        <f t="shared" si="16"/>
        <v>91.358461750370338</v>
      </c>
      <c r="Q36" s="63">
        <f t="shared" si="16"/>
        <v>93.242339087381239</v>
      </c>
      <c r="R36" s="64">
        <f t="shared" si="16"/>
        <v>91.231451871984817</v>
      </c>
      <c r="S36" s="65">
        <f t="shared" si="16"/>
        <v>104.29215996297867</v>
      </c>
      <c r="T36" s="66">
        <f t="shared" si="16"/>
        <v>2670.9063926596045</v>
      </c>
      <c r="U36" s="63">
        <f t="shared" si="16"/>
        <v>90.306283549100101</v>
      </c>
      <c r="V36" s="64">
        <f t="shared" si="16"/>
        <v>96.294057219408415</v>
      </c>
      <c r="W36" s="65">
        <f t="shared" si="16"/>
        <v>90.21924482338612</v>
      </c>
      <c r="X36" s="66">
        <f t="shared" si="16"/>
        <v>100.83916545706452</v>
      </c>
      <c r="Y36" s="63">
        <f t="shared" si="16"/>
        <v>101.40919007784046</v>
      </c>
      <c r="Z36" s="64">
        <f t="shared" si="16"/>
        <v>1316.6672131752441</v>
      </c>
    </row>
    <row r="37" spans="1:38" ht="18.95" customHeight="1" thickBot="1" x14ac:dyDescent="0.2">
      <c r="A37" s="22"/>
      <c r="B37" s="127"/>
      <c r="C37" s="57"/>
      <c r="D37" s="47" t="s">
        <v>24</v>
      </c>
      <c r="E37" s="67">
        <f t="shared" si="16"/>
        <v>82.022915843540105</v>
      </c>
      <c r="F37" s="68">
        <f t="shared" si="16"/>
        <v>88.939685007964414</v>
      </c>
      <c r="G37" s="69">
        <f t="shared" si="16"/>
        <v>171.5419501133787</v>
      </c>
      <c r="H37" s="70">
        <f t="shared" si="16"/>
        <v>165.15626421847668</v>
      </c>
      <c r="I37" s="67">
        <f t="shared" si="16"/>
        <v>101.13071008593397</v>
      </c>
      <c r="J37" s="68">
        <f t="shared" si="16"/>
        <v>134.09067989528143</v>
      </c>
      <c r="K37" s="69">
        <f t="shared" si="16"/>
        <v>356.9828722002635</v>
      </c>
      <c r="L37" s="70">
        <f t="shared" si="16"/>
        <v>430.56989441799874</v>
      </c>
      <c r="M37" s="67">
        <f t="shared" si="16"/>
        <v>98.069990808823533</v>
      </c>
      <c r="N37" s="68">
        <f t="shared" si="16"/>
        <v>113.33429602620173</v>
      </c>
      <c r="O37" s="69">
        <f t="shared" si="16"/>
        <v>114.23627134287034</v>
      </c>
      <c r="P37" s="70">
        <f t="shared" si="16"/>
        <v>113.84855295613934</v>
      </c>
      <c r="Q37" s="67">
        <f t="shared" si="16"/>
        <v>105.01516891486553</v>
      </c>
      <c r="R37" s="68">
        <f t="shared" si="16"/>
        <v>109.32719011804721</v>
      </c>
      <c r="S37" s="69">
        <f t="shared" si="16"/>
        <v>101.55340451718058</v>
      </c>
      <c r="T37" s="70">
        <f t="shared" si="16"/>
        <v>85.142569342015335</v>
      </c>
      <c r="U37" s="67">
        <f t="shared" si="16"/>
        <v>94.844564587758256</v>
      </c>
      <c r="V37" s="68">
        <f t="shared" si="16"/>
        <v>85.991609123290303</v>
      </c>
      <c r="W37" s="69">
        <f t="shared" si="16"/>
        <v>82.519946119573106</v>
      </c>
      <c r="X37" s="70">
        <f t="shared" si="16"/>
        <v>92.6342424682489</v>
      </c>
      <c r="Y37" s="67">
        <f t="shared" si="16"/>
        <v>104.40661822585528</v>
      </c>
      <c r="Z37" s="68">
        <f t="shared" si="16"/>
        <v>135.12975265504866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31" t="s">
        <v>51</v>
      </c>
      <c r="C39" s="12" t="s">
        <v>43</v>
      </c>
      <c r="D39" s="86" t="s">
        <v>21</v>
      </c>
      <c r="E39" s="163">
        <f>+'(令和4年6月) '!E20</f>
        <v>1176</v>
      </c>
      <c r="F39" s="164">
        <f>+'(令和4年6月) '!F20</f>
        <v>94180</v>
      </c>
      <c r="G39" s="163">
        <f>+'(令和4年6月) '!G20</f>
        <v>1399</v>
      </c>
      <c r="H39" s="164">
        <f>+'(令和4年6月) '!H20</f>
        <v>494412</v>
      </c>
      <c r="I39" s="163">
        <f>+'(令和4年6月) '!I20</f>
        <v>2232</v>
      </c>
      <c r="J39" s="164">
        <f>+'(令和4年6月) '!J20</f>
        <v>5352269</v>
      </c>
      <c r="K39" s="163">
        <f>+'(令和4年6月) '!K20</f>
        <v>3176</v>
      </c>
      <c r="L39" s="164">
        <f>+'(令和4年6月) '!L20</f>
        <v>6167468</v>
      </c>
      <c r="M39" s="163">
        <f>+'(令和4年6月) '!M20</f>
        <v>8800.2559999999994</v>
      </c>
      <c r="N39" s="164">
        <f>+'(令和4年6月) '!N20</f>
        <v>2415658</v>
      </c>
      <c r="O39" s="163">
        <f>+'(令和4年6月) '!O20</f>
        <v>3930</v>
      </c>
      <c r="P39" s="164">
        <f>+'(令和4年6月) '!P20</f>
        <v>1371196</v>
      </c>
      <c r="Q39" s="163">
        <f>+'(令和4年6月) '!Q20</f>
        <v>29400</v>
      </c>
      <c r="R39" s="164">
        <f>+'(令和4年6月) '!R20</f>
        <v>5698258</v>
      </c>
      <c r="S39" s="165">
        <f>+'(令和4年6月) '!S20</f>
        <v>50065</v>
      </c>
      <c r="T39" s="166">
        <f>+'(令和4年6月) '!T20</f>
        <v>11860887</v>
      </c>
      <c r="U39" s="163">
        <f>+'(令和4年6月) '!U20</f>
        <v>3284</v>
      </c>
      <c r="V39" s="164">
        <f>+'(令和4年6月) '!V20</f>
        <v>890348</v>
      </c>
      <c r="W39" s="163">
        <f>+'(令和4年6月) '!W20</f>
        <v>7885</v>
      </c>
      <c r="X39" s="164">
        <f>+'(令和4年6月) '!X20</f>
        <v>1667613</v>
      </c>
      <c r="Y39" s="145">
        <f>+'(令和4年6月) '!Y20</f>
        <v>111347.25599999999</v>
      </c>
      <c r="Z39" s="146">
        <f>+'(令和4年6月) '!Z20</f>
        <v>36012289</v>
      </c>
    </row>
    <row r="40" spans="1:38" ht="18.95" customHeight="1" x14ac:dyDescent="0.15">
      <c r="A40" s="22"/>
      <c r="B40" s="132"/>
      <c r="C40" s="22"/>
      <c r="D40" s="82" t="s">
        <v>22</v>
      </c>
      <c r="E40" s="167">
        <f>+'(令和4年6月) '!E21</f>
        <v>1303</v>
      </c>
      <c r="F40" s="168">
        <f>+'(令和4年6月) '!F21</f>
        <v>154440</v>
      </c>
      <c r="G40" s="167">
        <f>+'(令和4年6月) '!G21</f>
        <v>1399</v>
      </c>
      <c r="H40" s="168">
        <f>+'(令和4年6月) '!H21</f>
        <v>505069</v>
      </c>
      <c r="I40" s="167">
        <f>+'(令和4年6月) '!I21</f>
        <v>2070</v>
      </c>
      <c r="J40" s="168">
        <f>+'(令和4年6月) '!J21</f>
        <v>4940771</v>
      </c>
      <c r="K40" s="167">
        <f>+'(令和4年6月) '!K21</f>
        <v>2111</v>
      </c>
      <c r="L40" s="168">
        <f>+'(令和4年6月) '!L21</f>
        <v>3736665</v>
      </c>
      <c r="M40" s="167">
        <f>+'(令和4年6月) '!M21</f>
        <v>9225.4840000000004</v>
      </c>
      <c r="N40" s="168">
        <f>+'(令和4年6月) '!N21</f>
        <v>2269609</v>
      </c>
      <c r="O40" s="167">
        <f>+'(令和4年6月) '!O21</f>
        <v>3851</v>
      </c>
      <c r="P40" s="168">
        <f>+'(令和4年6月) '!P21</f>
        <v>1356174</v>
      </c>
      <c r="Q40" s="167">
        <f>+'(令和4年6月) '!Q21</f>
        <v>28961</v>
      </c>
      <c r="R40" s="168">
        <f>+'(令和4年6月) '!R21</f>
        <v>5493695</v>
      </c>
      <c r="S40" s="165">
        <f>+'(令和4年6月) '!S21</f>
        <v>49972</v>
      </c>
      <c r="T40" s="166">
        <f>+'(令和4年6月) '!T21</f>
        <v>11809890</v>
      </c>
      <c r="U40" s="167">
        <f>+'(令和4年6月) '!U21</f>
        <v>3069</v>
      </c>
      <c r="V40" s="168">
        <f>+'(令和4年6月) '!V21</f>
        <v>754793</v>
      </c>
      <c r="W40" s="167">
        <f>+'(令和4年6月) '!W21</f>
        <v>7971</v>
      </c>
      <c r="X40" s="168">
        <f>+'(令和4年6月) '!X21</f>
        <v>1602428</v>
      </c>
      <c r="Y40" s="152">
        <f>+'(令和4年6月) '!Y21</f>
        <v>109932.48400000001</v>
      </c>
      <c r="Z40" s="153">
        <f>+'(令和4年6月) '!Z21</f>
        <v>32623534</v>
      </c>
    </row>
    <row r="41" spans="1:38" ht="18.95" customHeight="1" x14ac:dyDescent="0.15">
      <c r="A41" s="22" t="s">
        <v>52</v>
      </c>
      <c r="B41" s="132"/>
      <c r="C41" s="22"/>
      <c r="D41" s="82" t="s">
        <v>24</v>
      </c>
      <c r="E41" s="167">
        <f>+'(令和4年6月) '!E22</f>
        <v>2324</v>
      </c>
      <c r="F41" s="168">
        <f>+'(令和4年6月) '!F22</f>
        <v>377618</v>
      </c>
      <c r="G41" s="167">
        <f>+'(令和4年6月) '!G22</f>
        <v>1584</v>
      </c>
      <c r="H41" s="168">
        <f>+'(令和4年6月) '!H22</f>
        <v>678001</v>
      </c>
      <c r="I41" s="167">
        <f>+'(令和4年6月) '!I22</f>
        <v>2126</v>
      </c>
      <c r="J41" s="168">
        <f>+'(令和4年6月) '!J22</f>
        <v>2775594</v>
      </c>
      <c r="K41" s="167">
        <f>+'(令和4年6月) '!K22</f>
        <v>5121</v>
      </c>
      <c r="L41" s="168">
        <f>+'(令和4年6月) '!L22</f>
        <v>9675211</v>
      </c>
      <c r="M41" s="167">
        <f>+'(令和4年6月) '!M22</f>
        <v>16655.471999999998</v>
      </c>
      <c r="N41" s="168">
        <f>+'(令和4年6月) '!N22</f>
        <v>3479869</v>
      </c>
      <c r="O41" s="167">
        <f>+'(令和4年6月) '!O22</f>
        <v>4965</v>
      </c>
      <c r="P41" s="168">
        <f>+'(令和4年6月) '!P22</f>
        <v>1363418</v>
      </c>
      <c r="Q41" s="167">
        <f>+'(令和4年6月) '!Q22</f>
        <v>61756</v>
      </c>
      <c r="R41" s="168">
        <f>+'(令和4年6月) '!R22</f>
        <v>10760448</v>
      </c>
      <c r="S41" s="165">
        <f>+'(令和4年6月) '!S22</f>
        <v>29269</v>
      </c>
      <c r="T41" s="166">
        <f>+'(令和4年6月) '!T22</f>
        <v>2616320</v>
      </c>
      <c r="U41" s="167">
        <f>+'(令和4年6月) '!U22</f>
        <v>4684</v>
      </c>
      <c r="V41" s="168">
        <f>+'(令和4年6月) '!V22</f>
        <v>1637571</v>
      </c>
      <c r="W41" s="167">
        <f>+'(令和4年6月) '!W22</f>
        <v>8454</v>
      </c>
      <c r="X41" s="168">
        <f>+'(令和4年6月) '!X22</f>
        <v>2047444</v>
      </c>
      <c r="Y41" s="152">
        <f>+'(令和4年6月) '!Y22</f>
        <v>136938.47200000001</v>
      </c>
      <c r="Z41" s="153">
        <f>+'(令和4年6月) '!Z22</f>
        <v>35411494</v>
      </c>
    </row>
    <row r="42" spans="1:38" ht="18.95" customHeight="1" thickBot="1" x14ac:dyDescent="0.2">
      <c r="A42" s="22"/>
      <c r="B42" s="132"/>
      <c r="C42" s="22"/>
      <c r="D42" s="89" t="s">
        <v>44</v>
      </c>
      <c r="E42" s="169">
        <f>+(E39+E40)/(E41+'(令和4年6月) '!E41)*100</f>
        <v>51.851077180506167</v>
      </c>
      <c r="F42" s="171"/>
      <c r="G42" s="169">
        <f>+(G39+G40)/(G41+'(令和4年6月) '!G41)*100</f>
        <v>88.098236775818634</v>
      </c>
      <c r="H42" s="171"/>
      <c r="I42" s="169">
        <f>+(I39+I40)/(I41+'(令和4年6月) '!I41)*100</f>
        <v>94.13566739606128</v>
      </c>
      <c r="J42" s="171"/>
      <c r="K42" s="169">
        <f>+(K39+K40)/(K41+'(令和4年6月) '!K41)*100</f>
        <v>57.611419853982781</v>
      </c>
      <c r="L42" s="171"/>
      <c r="M42" s="169">
        <f>+(M39+M40)/(M41+'(令和4年6月) '!M41)*100</f>
        <v>53.432125400894925</v>
      </c>
      <c r="N42" s="171"/>
      <c r="O42" s="169">
        <f>+(O39+O40)/(O41+'(令和4年6月) '!O41)*100</f>
        <v>78.986904882753024</v>
      </c>
      <c r="P42" s="171"/>
      <c r="Q42" s="169">
        <f>+(Q39+Q40)/(Q41+'(令和4年6月) '!Q41)*100</f>
        <v>47.41866814001105</v>
      </c>
      <c r="R42" s="171"/>
      <c r="S42" s="169">
        <f>+(S39+S40)/(S41+'(令和4年6月) '!S41)*100</f>
        <v>171.16727123400176</v>
      </c>
      <c r="T42" s="171"/>
      <c r="U42" s="169">
        <f>+(U39+U40)/(U41+'(令和4年6月) '!U41)*100</f>
        <v>69.492452417414128</v>
      </c>
      <c r="V42" s="171"/>
      <c r="W42" s="169">
        <f>+(W39+W40)/(W41+'(令和4年6月) '!W41)*100</f>
        <v>93.298028832009422</v>
      </c>
      <c r="X42" s="171"/>
      <c r="Y42" s="169">
        <f>+(Y39+Y40)/(Y41+'(令和4年6月) '!Y41)*100</f>
        <v>81.070359497200812</v>
      </c>
      <c r="Z42" s="171"/>
    </row>
    <row r="43" spans="1:38" ht="18.95" customHeight="1" x14ac:dyDescent="0.15">
      <c r="A43" s="22"/>
      <c r="B43" s="132"/>
      <c r="C43" s="12" t="s">
        <v>45</v>
      </c>
      <c r="D43" s="86" t="s">
        <v>21</v>
      </c>
      <c r="E43" s="90">
        <f t="shared" ref="E43:Z46" si="17">E20-E39</f>
        <v>-305</v>
      </c>
      <c r="F43" s="93">
        <f t="shared" si="17"/>
        <v>-22987</v>
      </c>
      <c r="G43" s="90">
        <f t="shared" si="17"/>
        <v>-302</v>
      </c>
      <c r="H43" s="91">
        <f t="shared" si="17"/>
        <v>-79031</v>
      </c>
      <c r="I43" s="92">
        <f t="shared" si="17"/>
        <v>-231</v>
      </c>
      <c r="J43" s="93">
        <f t="shared" si="17"/>
        <v>-547761</v>
      </c>
      <c r="K43" s="90">
        <f t="shared" si="17"/>
        <v>-1497</v>
      </c>
      <c r="L43" s="91">
        <f t="shared" si="17"/>
        <v>-2907269</v>
      </c>
      <c r="M43" s="92">
        <f t="shared" si="17"/>
        <v>1148.4720000000016</v>
      </c>
      <c r="N43" s="93">
        <f t="shared" si="17"/>
        <v>-364662</v>
      </c>
      <c r="O43" s="90">
        <f t="shared" si="17"/>
        <v>383</v>
      </c>
      <c r="P43" s="91">
        <f t="shared" si="17"/>
        <v>107814</v>
      </c>
      <c r="Q43" s="92">
        <f t="shared" si="17"/>
        <v>-2012</v>
      </c>
      <c r="R43" s="93">
        <f t="shared" si="17"/>
        <v>-297856</v>
      </c>
      <c r="S43" s="90">
        <f t="shared" si="17"/>
        <v>5284</v>
      </c>
      <c r="T43" s="91">
        <f t="shared" si="17"/>
        <v>315265301</v>
      </c>
      <c r="U43" s="92">
        <f t="shared" si="17"/>
        <v>-196</v>
      </c>
      <c r="V43" s="93">
        <f t="shared" si="17"/>
        <v>197229</v>
      </c>
      <c r="W43" s="90">
        <f t="shared" si="17"/>
        <v>-968</v>
      </c>
      <c r="X43" s="91">
        <f t="shared" si="17"/>
        <v>-110603</v>
      </c>
      <c r="Y43" s="90">
        <f t="shared" si="17"/>
        <v>1304.4720000000088</v>
      </c>
      <c r="Z43" s="91">
        <f t="shared" si="17"/>
        <v>311240175</v>
      </c>
    </row>
    <row r="44" spans="1:38" ht="18.95" customHeight="1" x14ac:dyDescent="0.15">
      <c r="A44" s="22"/>
      <c r="B44" s="132"/>
      <c r="C44" s="22"/>
      <c r="D44" s="82" t="s">
        <v>22</v>
      </c>
      <c r="E44" s="94">
        <f t="shared" si="17"/>
        <v>-183</v>
      </c>
      <c r="F44" s="97">
        <f t="shared" si="17"/>
        <v>-57952</v>
      </c>
      <c r="G44" s="94">
        <f t="shared" si="17"/>
        <v>-231</v>
      </c>
      <c r="H44" s="95">
        <f t="shared" si="17"/>
        <v>-65065</v>
      </c>
      <c r="I44" s="96">
        <f t="shared" si="17"/>
        <v>-179</v>
      </c>
      <c r="J44" s="97">
        <f t="shared" si="17"/>
        <v>-350697</v>
      </c>
      <c r="K44" s="94">
        <f t="shared" si="17"/>
        <v>-730</v>
      </c>
      <c r="L44" s="95">
        <f t="shared" si="17"/>
        <v>-1131566</v>
      </c>
      <c r="M44" s="96">
        <f t="shared" si="17"/>
        <v>302.99199999999837</v>
      </c>
      <c r="N44" s="97">
        <f t="shared" si="17"/>
        <v>-403547</v>
      </c>
      <c r="O44" s="94">
        <f t="shared" si="17"/>
        <v>477</v>
      </c>
      <c r="P44" s="95">
        <f t="shared" si="17"/>
        <v>156068</v>
      </c>
      <c r="Q44" s="96">
        <f t="shared" si="17"/>
        <v>-1089</v>
      </c>
      <c r="R44" s="97">
        <f t="shared" si="17"/>
        <v>-64015</v>
      </c>
      <c r="S44" s="94">
        <f t="shared" si="17"/>
        <v>4116</v>
      </c>
      <c r="T44" s="95">
        <f t="shared" si="17"/>
        <v>315565911</v>
      </c>
      <c r="U44" s="96">
        <f t="shared" si="17"/>
        <v>-209</v>
      </c>
      <c r="V44" s="97">
        <f t="shared" si="17"/>
        <v>-135186</v>
      </c>
      <c r="W44" s="94">
        <f t="shared" si="17"/>
        <v>-564</v>
      </c>
      <c r="X44" s="95">
        <f t="shared" si="17"/>
        <v>-14314</v>
      </c>
      <c r="Y44" s="94">
        <f t="shared" si="17"/>
        <v>1715.9919999999984</v>
      </c>
      <c r="Z44" s="95">
        <f t="shared" si="17"/>
        <v>313503128</v>
      </c>
    </row>
    <row r="45" spans="1:38" ht="18.95" customHeight="1" x14ac:dyDescent="0.15">
      <c r="A45" s="22"/>
      <c r="B45" s="132"/>
      <c r="C45" s="22"/>
      <c r="D45" s="82" t="s">
        <v>24</v>
      </c>
      <c r="E45" s="94">
        <f t="shared" si="17"/>
        <v>-248</v>
      </c>
      <c r="F45" s="97">
        <f t="shared" si="17"/>
        <v>-25295</v>
      </c>
      <c r="G45" s="94">
        <f t="shared" si="17"/>
        <v>-71</v>
      </c>
      <c r="H45" s="95">
        <f t="shared" si="17"/>
        <v>-24623</v>
      </c>
      <c r="I45" s="96">
        <f t="shared" si="17"/>
        <v>110</v>
      </c>
      <c r="J45" s="97">
        <f t="shared" si="17"/>
        <v>216134</v>
      </c>
      <c r="K45" s="94">
        <f t="shared" si="17"/>
        <v>298</v>
      </c>
      <c r="L45" s="95">
        <f t="shared" si="17"/>
        <v>656150</v>
      </c>
      <c r="M45" s="96">
        <f t="shared" si="17"/>
        <v>416.55200000000332</v>
      </c>
      <c r="N45" s="97">
        <f t="shared" si="17"/>
        <v>185344</v>
      </c>
      <c r="O45" s="94">
        <f t="shared" si="17"/>
        <v>-14</v>
      </c>
      <c r="P45" s="95">
        <f t="shared" si="17"/>
        <v>-33232</v>
      </c>
      <c r="Q45" s="96">
        <f t="shared" si="17"/>
        <v>-487</v>
      </c>
      <c r="R45" s="97">
        <f t="shared" si="17"/>
        <v>-33720</v>
      </c>
      <c r="S45" s="94">
        <f t="shared" si="17"/>
        <v>1261</v>
      </c>
      <c r="T45" s="95">
        <f t="shared" si="17"/>
        <v>-249612</v>
      </c>
      <c r="U45" s="96">
        <f t="shared" si="17"/>
        <v>228</v>
      </c>
      <c r="V45" s="97">
        <f t="shared" si="17"/>
        <v>466390</v>
      </c>
      <c r="W45" s="94">
        <f t="shared" si="17"/>
        <v>-490</v>
      </c>
      <c r="X45" s="95">
        <f t="shared" si="17"/>
        <v>-31734</v>
      </c>
      <c r="Y45" s="94">
        <f t="shared" si="17"/>
        <v>1003.551999999996</v>
      </c>
      <c r="Z45" s="95">
        <f t="shared" si="17"/>
        <v>1125802</v>
      </c>
    </row>
    <row r="46" spans="1:38" ht="18.95" customHeight="1" thickBot="1" x14ac:dyDescent="0.2">
      <c r="A46" s="22"/>
      <c r="B46" s="132"/>
      <c r="C46" s="46"/>
      <c r="D46" s="89" t="s">
        <v>44</v>
      </c>
      <c r="E46" s="134">
        <f>E23-E42</f>
        <v>-6.6010771805061665</v>
      </c>
      <c r="F46" s="130"/>
      <c r="G46" s="134">
        <f>G23-G42</f>
        <v>-14.962944557542883</v>
      </c>
      <c r="H46" s="130"/>
      <c r="I46" s="134">
        <f>I23-I42</f>
        <v>-4.9105413071112594</v>
      </c>
      <c r="J46" s="130"/>
      <c r="K46" s="134">
        <f>K23-K42</f>
        <v>-28.579161789466649</v>
      </c>
      <c r="L46" s="130"/>
      <c r="M46" s="134">
        <f>M23-M42</f>
        <v>4.3166146775265446</v>
      </c>
      <c r="N46" s="130"/>
      <c r="O46" s="134">
        <f t="shared" si="17"/>
        <v>8.1550878562546387</v>
      </c>
      <c r="P46" s="130"/>
      <c r="Q46" s="134">
        <f t="shared" si="17"/>
        <v>-2.5009684854692935</v>
      </c>
      <c r="R46" s="130"/>
      <c r="S46" s="134">
        <f t="shared" si="17"/>
        <v>11.840805824143018</v>
      </c>
      <c r="T46" s="130"/>
      <c r="U46" s="134">
        <f t="shared" si="17"/>
        <v>-7.508292350719671</v>
      </c>
      <c r="V46" s="130"/>
      <c r="W46" s="134">
        <f t="shared" si="17"/>
        <v>-6.0523228994963318</v>
      </c>
      <c r="X46" s="130"/>
      <c r="Y46" s="134">
        <f t="shared" si="17"/>
        <v>0.5288107836910001</v>
      </c>
      <c r="Z46" s="130"/>
      <c r="AA46" s="135"/>
      <c r="AB46" s="136"/>
      <c r="AC46" s="135"/>
      <c r="AD46" s="136"/>
      <c r="AE46" s="135"/>
      <c r="AF46" s="13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32"/>
      <c r="C47" s="22" t="s">
        <v>48</v>
      </c>
      <c r="D47" s="54" t="s">
        <v>21</v>
      </c>
      <c r="E47" s="71">
        <f t="shared" ref="E47:Z49" si="18">E20/E39*100</f>
        <v>74.064625850340136</v>
      </c>
      <c r="F47" s="72">
        <f t="shared" si="18"/>
        <v>75.592482480356765</v>
      </c>
      <c r="G47" s="71">
        <f t="shared" si="18"/>
        <v>78.413152251608281</v>
      </c>
      <c r="H47" s="73">
        <f t="shared" si="18"/>
        <v>84.015153353882994</v>
      </c>
      <c r="I47" s="74">
        <f t="shared" si="18"/>
        <v>89.650537634408607</v>
      </c>
      <c r="J47" s="72">
        <f t="shared" si="18"/>
        <v>89.765817076832278</v>
      </c>
      <c r="K47" s="71">
        <f t="shared" si="18"/>
        <v>52.865239294710328</v>
      </c>
      <c r="L47" s="73">
        <f t="shared" si="18"/>
        <v>52.861222790292551</v>
      </c>
      <c r="M47" s="74">
        <f t="shared" si="18"/>
        <v>113.05043853269726</v>
      </c>
      <c r="N47" s="72">
        <f t="shared" si="18"/>
        <v>84.904237271997943</v>
      </c>
      <c r="O47" s="71">
        <f t="shared" si="18"/>
        <v>109.74554707379134</v>
      </c>
      <c r="P47" s="73">
        <f t="shared" si="18"/>
        <v>107.86277089489759</v>
      </c>
      <c r="Q47" s="74">
        <f t="shared" si="18"/>
        <v>93.156462585034021</v>
      </c>
      <c r="R47" s="72">
        <f t="shared" si="18"/>
        <v>94.772858652591722</v>
      </c>
      <c r="S47" s="71">
        <f t="shared" si="18"/>
        <v>110.55427943673224</v>
      </c>
      <c r="T47" s="73">
        <f t="shared" si="18"/>
        <v>2758.0246570092099</v>
      </c>
      <c r="U47" s="74">
        <f t="shared" si="18"/>
        <v>94.031668696711321</v>
      </c>
      <c r="V47" s="72">
        <f t="shared" si="18"/>
        <v>122.1519001558941</v>
      </c>
      <c r="W47" s="71">
        <f t="shared" si="18"/>
        <v>87.723525681674062</v>
      </c>
      <c r="X47" s="73">
        <f t="shared" si="18"/>
        <v>93.367585884734652</v>
      </c>
      <c r="Y47" s="71">
        <f t="shared" si="18"/>
        <v>101.17153493212263</v>
      </c>
      <c r="Z47" s="73">
        <f t="shared" si="18"/>
        <v>964.26101656576168</v>
      </c>
    </row>
    <row r="48" spans="1:38" ht="18.95" customHeight="1" x14ac:dyDescent="0.15">
      <c r="A48" s="22"/>
      <c r="B48" s="132"/>
      <c r="C48" s="22"/>
      <c r="D48" s="55" t="s">
        <v>22</v>
      </c>
      <c r="E48" s="63">
        <f t="shared" si="18"/>
        <v>85.955487336914814</v>
      </c>
      <c r="F48" s="66">
        <f t="shared" si="18"/>
        <v>62.47604247604248</v>
      </c>
      <c r="G48" s="63">
        <f t="shared" si="18"/>
        <v>83.488205861329519</v>
      </c>
      <c r="H48" s="64">
        <f t="shared" si="18"/>
        <v>87.117601753423784</v>
      </c>
      <c r="I48" s="65">
        <f t="shared" si="18"/>
        <v>91.352657004830917</v>
      </c>
      <c r="J48" s="66">
        <f t="shared" si="18"/>
        <v>92.90197825400125</v>
      </c>
      <c r="K48" s="63">
        <f t="shared" si="18"/>
        <v>65.419232591189015</v>
      </c>
      <c r="L48" s="64">
        <f t="shared" si="18"/>
        <v>69.717221104915751</v>
      </c>
      <c r="M48" s="65">
        <f t="shared" si="18"/>
        <v>103.28429381049273</v>
      </c>
      <c r="N48" s="66">
        <f t="shared" si="18"/>
        <v>82.219536492849656</v>
      </c>
      <c r="O48" s="63">
        <f t="shared" si="18"/>
        <v>112.38639314463776</v>
      </c>
      <c r="P48" s="64">
        <f t="shared" si="18"/>
        <v>111.50796284252611</v>
      </c>
      <c r="Q48" s="65">
        <f t="shared" si="18"/>
        <v>96.239770726148947</v>
      </c>
      <c r="R48" s="66">
        <f t="shared" si="18"/>
        <v>98.834755114726974</v>
      </c>
      <c r="S48" s="63">
        <f t="shared" si="18"/>
        <v>108.23661250300167</v>
      </c>
      <c r="T48" s="64">
        <f t="shared" si="18"/>
        <v>2772.0478429519667</v>
      </c>
      <c r="U48" s="65">
        <f t="shared" si="18"/>
        <v>93.1899641577061</v>
      </c>
      <c r="V48" s="66">
        <f t="shared" si="18"/>
        <v>82.089659019095308</v>
      </c>
      <c r="W48" s="63">
        <f t="shared" si="18"/>
        <v>92.924350771546855</v>
      </c>
      <c r="X48" s="64">
        <f t="shared" si="18"/>
        <v>99.106730536410993</v>
      </c>
      <c r="Y48" s="63">
        <f t="shared" si="18"/>
        <v>101.56095081049929</v>
      </c>
      <c r="Z48" s="64">
        <f t="shared" si="18"/>
        <v>1060.9723091311935</v>
      </c>
    </row>
    <row r="49" spans="1:26" ht="18.95" customHeight="1" thickBot="1" x14ac:dyDescent="0.2">
      <c r="A49" s="46"/>
      <c r="B49" s="133"/>
      <c r="C49" s="46"/>
      <c r="D49" s="47" t="s">
        <v>24</v>
      </c>
      <c r="E49" s="67">
        <f t="shared" si="18"/>
        <v>89.328743545611005</v>
      </c>
      <c r="F49" s="70">
        <f t="shared" si="18"/>
        <v>93.301431605484908</v>
      </c>
      <c r="G49" s="67">
        <f t="shared" si="18"/>
        <v>95.517676767676761</v>
      </c>
      <c r="H49" s="68">
        <f t="shared" si="18"/>
        <v>96.368294442043606</v>
      </c>
      <c r="I49" s="69">
        <f t="shared" si="18"/>
        <v>105.17403574788335</v>
      </c>
      <c r="J49" s="70">
        <f t="shared" si="18"/>
        <v>107.78694578529857</v>
      </c>
      <c r="K49" s="67">
        <f t="shared" si="18"/>
        <v>105.81917594219878</v>
      </c>
      <c r="L49" s="68">
        <f t="shared" si="18"/>
        <v>106.78176424266097</v>
      </c>
      <c r="M49" s="69">
        <f t="shared" si="18"/>
        <v>102.50099186621672</v>
      </c>
      <c r="N49" s="70">
        <f t="shared" si="18"/>
        <v>105.3261775084062</v>
      </c>
      <c r="O49" s="67">
        <f t="shared" si="18"/>
        <v>99.718026183282987</v>
      </c>
      <c r="P49" s="68">
        <f t="shared" si="18"/>
        <v>97.562596357096652</v>
      </c>
      <c r="Q49" s="69">
        <f t="shared" si="18"/>
        <v>99.211412656260123</v>
      </c>
      <c r="R49" s="70">
        <f t="shared" si="18"/>
        <v>99.686630147741056</v>
      </c>
      <c r="S49" s="67">
        <f t="shared" si="18"/>
        <v>104.3083125491134</v>
      </c>
      <c r="T49" s="68">
        <f t="shared" si="18"/>
        <v>90.459423923679054</v>
      </c>
      <c r="U49" s="69">
        <f t="shared" si="18"/>
        <v>104.86763450042697</v>
      </c>
      <c r="V49" s="70">
        <f t="shared" si="18"/>
        <v>128.48059717716055</v>
      </c>
      <c r="W49" s="67">
        <f t="shared" si="18"/>
        <v>94.203927135083987</v>
      </c>
      <c r="X49" s="68">
        <f t="shared" si="18"/>
        <v>98.450067498793615</v>
      </c>
      <c r="Y49" s="67">
        <f t="shared" si="18"/>
        <v>100.73284883739611</v>
      </c>
      <c r="Z49" s="68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98" t="s">
        <v>63</v>
      </c>
      <c r="B1" s="99"/>
      <c r="C1" s="99"/>
      <c r="D1" s="99"/>
      <c r="E1" s="100" t="s">
        <v>0</v>
      </c>
      <c r="F1" s="101"/>
      <c r="G1" s="101"/>
      <c r="H1" s="101"/>
      <c r="J1" s="102" t="s">
        <v>1</v>
      </c>
      <c r="K1" s="99"/>
      <c r="L1" s="1" t="s">
        <v>2</v>
      </c>
      <c r="M1" s="1" t="s">
        <v>3</v>
      </c>
      <c r="N1" s="1" t="s">
        <v>4</v>
      </c>
      <c r="O1" s="102" t="s">
        <v>5</v>
      </c>
      <c r="P1" s="99"/>
      <c r="Q1" s="9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03" t="s">
        <v>7</v>
      </c>
      <c r="F2" s="104"/>
      <c r="G2" s="105" t="s">
        <v>8</v>
      </c>
      <c r="H2" s="105"/>
      <c r="I2" s="106" t="s">
        <v>9</v>
      </c>
      <c r="J2" s="107"/>
      <c r="K2" s="105" t="s">
        <v>10</v>
      </c>
      <c r="L2" s="105"/>
      <c r="M2" s="106" t="s">
        <v>11</v>
      </c>
      <c r="N2" s="107"/>
      <c r="O2" s="105" t="s">
        <v>12</v>
      </c>
      <c r="P2" s="105"/>
      <c r="Q2" s="106" t="s">
        <v>13</v>
      </c>
      <c r="R2" s="107"/>
      <c r="S2" s="105" t="s">
        <v>14</v>
      </c>
      <c r="T2" s="105"/>
      <c r="U2" s="106" t="s">
        <v>15</v>
      </c>
      <c r="V2" s="107"/>
      <c r="W2" s="105" t="s">
        <v>16</v>
      </c>
      <c r="X2" s="105"/>
      <c r="Y2" s="108" t="s">
        <v>17</v>
      </c>
      <c r="Z2" s="109"/>
    </row>
    <row r="3" spans="1:26" ht="18.75" x14ac:dyDescent="0.2">
      <c r="A3" s="7"/>
      <c r="C3" s="112"/>
      <c r="D3" s="113"/>
      <c r="E3" s="114" t="s">
        <v>53</v>
      </c>
      <c r="F3" s="115"/>
      <c r="G3" s="116" t="s">
        <v>54</v>
      </c>
      <c r="H3" s="116"/>
      <c r="I3" s="114" t="s">
        <v>55</v>
      </c>
      <c r="J3" s="115"/>
      <c r="K3" s="116" t="s">
        <v>56</v>
      </c>
      <c r="L3" s="116"/>
      <c r="M3" s="114" t="s">
        <v>57</v>
      </c>
      <c r="N3" s="115"/>
      <c r="O3" s="116">
        <v>26</v>
      </c>
      <c r="P3" s="116"/>
      <c r="Q3" s="114" t="s">
        <v>58</v>
      </c>
      <c r="R3" s="115"/>
      <c r="S3" s="116" t="s">
        <v>59</v>
      </c>
      <c r="T3" s="116"/>
      <c r="U3" s="114" t="s">
        <v>60</v>
      </c>
      <c r="V3" s="115"/>
      <c r="W3" s="116">
        <v>40</v>
      </c>
      <c r="X3" s="116"/>
      <c r="Y3" s="110"/>
      <c r="Z3" s="11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5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83"/>
      <c r="D6" s="81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76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77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5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76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77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5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76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5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78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17">
        <f>(E20+E21)/(E22+E41)*100</f>
        <v>51.851077180506167</v>
      </c>
      <c r="F23" s="118"/>
      <c r="G23" s="117">
        <f>(G20+G21)/(G22+G41)*100</f>
        <v>88.098236775818634</v>
      </c>
      <c r="H23" s="118"/>
      <c r="I23" s="117">
        <f>(I20+I21)/(I22+I41)*100</f>
        <v>94.13566739606128</v>
      </c>
      <c r="J23" s="118"/>
      <c r="K23" s="117">
        <f>(K20+K21)/(K22+K41)*100</f>
        <v>57.611419853982781</v>
      </c>
      <c r="L23" s="118"/>
      <c r="M23" s="117">
        <f>(M20+M21)/(M22+M41)*100</f>
        <v>53.432125400894925</v>
      </c>
      <c r="N23" s="118"/>
      <c r="O23" s="117">
        <f>(O20+O21)/(O22+O41)*100</f>
        <v>78.986904882753024</v>
      </c>
      <c r="P23" s="118"/>
      <c r="Q23" s="117">
        <f>(Q20+Q21)/(Q22+Q41)*100</f>
        <v>47.41866814001105</v>
      </c>
      <c r="R23" s="118"/>
      <c r="S23" s="117">
        <f>(S20+S21)/(S22+S41)*100</f>
        <v>171.16727123400176</v>
      </c>
      <c r="T23" s="118"/>
      <c r="U23" s="117">
        <f>(U20+U21)/(U22+U41)*100</f>
        <v>69.492452417414128</v>
      </c>
      <c r="V23" s="118"/>
      <c r="W23" s="117">
        <f>(W20+W21)/(W22+W41)*100</f>
        <v>93.298028832009422</v>
      </c>
      <c r="X23" s="118"/>
      <c r="Y23" s="117">
        <f>(Y20+Y21)/(Y22+Y41)*100</f>
        <v>81.070359497200812</v>
      </c>
      <c r="Z23" s="11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19">
        <f>F22/E22*1000</f>
        <v>162486.23063683306</v>
      </c>
      <c r="F24" s="120"/>
      <c r="G24" s="121">
        <f>H22/G22*1000</f>
        <v>428030.93434343435</v>
      </c>
      <c r="H24" s="122"/>
      <c r="I24" s="123">
        <f>J22/I22*1000</f>
        <v>1305547.5070555033</v>
      </c>
      <c r="J24" s="124"/>
      <c r="K24" s="121">
        <f>L22/K22*1000</f>
        <v>1889320.6404999024</v>
      </c>
      <c r="L24" s="122"/>
      <c r="M24" s="123">
        <f>N22/M22*1000</f>
        <v>208932.47576532207</v>
      </c>
      <c r="N24" s="124"/>
      <c r="O24" s="121">
        <f>P22/O22*1000</f>
        <v>274605.8408862034</v>
      </c>
      <c r="P24" s="122"/>
      <c r="Q24" s="123">
        <f>R22/Q22*1000</f>
        <v>174241.33687414989</v>
      </c>
      <c r="R24" s="124"/>
      <c r="S24" s="121">
        <f>T22/S22*1000</f>
        <v>89388.773104649968</v>
      </c>
      <c r="T24" s="122"/>
      <c r="U24" s="123">
        <f>V22/U22*1000</f>
        <v>349609.52177625959</v>
      </c>
      <c r="V24" s="124"/>
      <c r="W24" s="121">
        <f>X22/W22*1000</f>
        <v>242186.4206292879</v>
      </c>
      <c r="X24" s="122"/>
      <c r="Y24" s="123">
        <f>Z22/Y22*1000</f>
        <v>258594.19550117367</v>
      </c>
      <c r="Z24" s="12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25" t="s">
        <v>42</v>
      </c>
      <c r="C27" s="4" t="s">
        <v>43</v>
      </c>
      <c r="D27" s="54" t="s">
        <v>21</v>
      </c>
      <c r="E27" s="143">
        <v>1286</v>
      </c>
      <c r="F27" s="140">
        <v>88981</v>
      </c>
      <c r="G27" s="141">
        <v>659</v>
      </c>
      <c r="H27" s="142">
        <v>199392</v>
      </c>
      <c r="I27" s="143">
        <v>2536</v>
      </c>
      <c r="J27" s="140">
        <v>1919161</v>
      </c>
      <c r="K27" s="144">
        <v>1054</v>
      </c>
      <c r="L27" s="142">
        <v>260620</v>
      </c>
      <c r="M27" s="143">
        <v>7622</v>
      </c>
      <c r="N27" s="140">
        <v>1946419</v>
      </c>
      <c r="O27" s="144">
        <v>4631</v>
      </c>
      <c r="P27" s="142">
        <v>1595167</v>
      </c>
      <c r="Q27" s="143">
        <v>29468</v>
      </c>
      <c r="R27" s="140">
        <v>5714343</v>
      </c>
      <c r="S27" s="144">
        <v>44564</v>
      </c>
      <c r="T27" s="142">
        <v>10773964</v>
      </c>
      <c r="U27" s="143">
        <v>3933</v>
      </c>
      <c r="V27" s="140">
        <v>1491077</v>
      </c>
      <c r="W27" s="143">
        <v>8844</v>
      </c>
      <c r="X27" s="142">
        <v>1837472</v>
      </c>
      <c r="Y27" s="172">
        <v>104597</v>
      </c>
      <c r="Z27" s="173">
        <v>25826596</v>
      </c>
    </row>
    <row r="28" spans="1:28" ht="18.95" customHeight="1" x14ac:dyDescent="0.15">
      <c r="A28" s="22"/>
      <c r="B28" s="126"/>
      <c r="C28" s="7"/>
      <c r="D28" s="55" t="s">
        <v>22</v>
      </c>
      <c r="E28" s="147">
        <v>1332</v>
      </c>
      <c r="F28" s="148">
        <v>176209</v>
      </c>
      <c r="G28" s="149">
        <v>636</v>
      </c>
      <c r="H28" s="150">
        <v>203219</v>
      </c>
      <c r="I28" s="147">
        <v>2515</v>
      </c>
      <c r="J28" s="148">
        <v>1329456</v>
      </c>
      <c r="K28" s="149">
        <v>927</v>
      </c>
      <c r="L28" s="150">
        <v>240330</v>
      </c>
      <c r="M28" s="147">
        <v>7612</v>
      </c>
      <c r="N28" s="148">
        <v>1638853</v>
      </c>
      <c r="O28" s="151">
        <v>4471</v>
      </c>
      <c r="P28" s="150">
        <v>1582532</v>
      </c>
      <c r="Q28" s="147">
        <v>29639</v>
      </c>
      <c r="R28" s="148">
        <v>5856115</v>
      </c>
      <c r="S28" s="151">
        <v>45299</v>
      </c>
      <c r="T28" s="150">
        <v>10768350</v>
      </c>
      <c r="U28" s="147">
        <v>3116</v>
      </c>
      <c r="V28" s="148">
        <v>632178</v>
      </c>
      <c r="W28" s="147">
        <v>8932</v>
      </c>
      <c r="X28" s="150">
        <v>1820984</v>
      </c>
      <c r="Y28" s="154">
        <v>104479</v>
      </c>
      <c r="Z28" s="155">
        <v>24248226</v>
      </c>
    </row>
    <row r="29" spans="1:28" ht="18.95" customHeight="1" thickBot="1" x14ac:dyDescent="0.2">
      <c r="A29" s="22"/>
      <c r="B29" s="126"/>
      <c r="C29" s="7"/>
      <c r="D29" s="55" t="s">
        <v>24</v>
      </c>
      <c r="E29" s="154">
        <v>2404</v>
      </c>
      <c r="F29" s="155">
        <v>414994</v>
      </c>
      <c r="G29" s="156">
        <v>868</v>
      </c>
      <c r="H29" s="157">
        <v>382431</v>
      </c>
      <c r="I29" s="154">
        <v>2044</v>
      </c>
      <c r="J29" s="155">
        <v>2183396</v>
      </c>
      <c r="K29" s="158">
        <v>1238</v>
      </c>
      <c r="L29" s="157">
        <v>1920402</v>
      </c>
      <c r="M29" s="154">
        <v>15448</v>
      </c>
      <c r="N29" s="155">
        <v>3143169</v>
      </c>
      <c r="O29" s="158">
        <v>4254</v>
      </c>
      <c r="P29" s="157">
        <v>1189508</v>
      </c>
      <c r="Q29" s="154">
        <v>59615</v>
      </c>
      <c r="R29" s="155">
        <v>9946673</v>
      </c>
      <c r="S29" s="158">
        <v>28667</v>
      </c>
      <c r="T29" s="157">
        <v>2473342</v>
      </c>
      <c r="U29" s="154">
        <v>5593</v>
      </c>
      <c r="V29" s="155">
        <v>2270522</v>
      </c>
      <c r="W29" s="154">
        <v>9940</v>
      </c>
      <c r="X29" s="157">
        <v>2202697</v>
      </c>
      <c r="Y29" s="154">
        <v>130071</v>
      </c>
      <c r="Z29" s="155">
        <v>26127134</v>
      </c>
    </row>
    <row r="30" spans="1:28" ht="18.95" customHeight="1" thickBot="1" x14ac:dyDescent="0.2">
      <c r="A30" s="22" t="s">
        <v>29</v>
      </c>
      <c r="B30" s="126"/>
      <c r="C30" s="7"/>
      <c r="D30" s="56" t="s">
        <v>44</v>
      </c>
      <c r="E30" s="159">
        <v>53.9</v>
      </c>
      <c r="F30" s="160"/>
      <c r="G30" s="159">
        <v>75.599999999999994</v>
      </c>
      <c r="H30" s="160"/>
      <c r="I30" s="159">
        <v>124.2</v>
      </c>
      <c r="J30" s="160"/>
      <c r="K30" s="159">
        <v>84.3</v>
      </c>
      <c r="L30" s="160"/>
      <c r="M30" s="159">
        <v>49.3</v>
      </c>
      <c r="N30" s="160"/>
      <c r="O30" s="159">
        <v>109</v>
      </c>
      <c r="P30" s="160"/>
      <c r="Q30" s="159">
        <v>49.5</v>
      </c>
      <c r="R30" s="160"/>
      <c r="S30" s="159">
        <v>154.80000000000001</v>
      </c>
      <c r="T30" s="160"/>
      <c r="U30" s="159">
        <v>68</v>
      </c>
      <c r="V30" s="160"/>
      <c r="W30" s="159">
        <v>89</v>
      </c>
      <c r="X30" s="160"/>
      <c r="Y30" s="159">
        <v>82.3</v>
      </c>
      <c r="Z30" s="174"/>
    </row>
    <row r="31" spans="1:28" ht="18.95" customHeight="1" x14ac:dyDescent="0.15">
      <c r="A31" s="22"/>
      <c r="B31" s="126"/>
      <c r="C31" s="4" t="s">
        <v>45</v>
      </c>
      <c r="D31" s="85" t="s">
        <v>21</v>
      </c>
      <c r="E31" s="90">
        <f>E20-E27</f>
        <v>-110</v>
      </c>
      <c r="F31" s="91">
        <f t="shared" ref="F31:Z33" si="4">F20-F27</f>
        <v>5199</v>
      </c>
      <c r="G31" s="92">
        <f t="shared" si="4"/>
        <v>740</v>
      </c>
      <c r="H31" s="93">
        <f t="shared" si="4"/>
        <v>295020</v>
      </c>
      <c r="I31" s="90">
        <f t="shared" si="4"/>
        <v>-304</v>
      </c>
      <c r="J31" s="91">
        <f t="shared" si="4"/>
        <v>3433108</v>
      </c>
      <c r="K31" s="92">
        <f t="shared" si="4"/>
        <v>2122</v>
      </c>
      <c r="L31" s="93">
        <f t="shared" si="4"/>
        <v>5906848</v>
      </c>
      <c r="M31" s="90">
        <f t="shared" si="4"/>
        <v>1178.2559999999994</v>
      </c>
      <c r="N31" s="91">
        <f t="shared" si="4"/>
        <v>469239</v>
      </c>
      <c r="O31" s="92">
        <f t="shared" si="4"/>
        <v>-701</v>
      </c>
      <c r="P31" s="93">
        <f t="shared" si="4"/>
        <v>-223971</v>
      </c>
      <c r="Q31" s="90">
        <f t="shared" si="4"/>
        <v>-68</v>
      </c>
      <c r="R31" s="91">
        <f t="shared" si="4"/>
        <v>-16085</v>
      </c>
      <c r="S31" s="92">
        <f t="shared" si="4"/>
        <v>5501</v>
      </c>
      <c r="T31" s="93">
        <f t="shared" si="4"/>
        <v>1086923</v>
      </c>
      <c r="U31" s="90">
        <f t="shared" si="4"/>
        <v>-649</v>
      </c>
      <c r="V31" s="91">
        <f t="shared" si="4"/>
        <v>-600729</v>
      </c>
      <c r="W31" s="92">
        <f t="shared" si="4"/>
        <v>-959</v>
      </c>
      <c r="X31" s="93">
        <f t="shared" si="4"/>
        <v>-169859</v>
      </c>
      <c r="Y31" s="90">
        <f t="shared" si="4"/>
        <v>6750.2559999999939</v>
      </c>
      <c r="Z31" s="91">
        <f t="shared" si="4"/>
        <v>10185693</v>
      </c>
    </row>
    <row r="32" spans="1:28" ht="18.95" customHeight="1" x14ac:dyDescent="0.15">
      <c r="A32" s="22" t="s">
        <v>46</v>
      </c>
      <c r="B32" s="126"/>
      <c r="C32" s="7"/>
      <c r="D32" s="81" t="s">
        <v>22</v>
      </c>
      <c r="E32" s="94">
        <f t="shared" ref="E32:T33" si="5">E21-E28</f>
        <v>-29</v>
      </c>
      <c r="F32" s="95">
        <f t="shared" si="5"/>
        <v>-21769</v>
      </c>
      <c r="G32" s="96">
        <f t="shared" si="5"/>
        <v>763</v>
      </c>
      <c r="H32" s="97">
        <f t="shared" si="5"/>
        <v>301850</v>
      </c>
      <c r="I32" s="94">
        <f t="shared" si="5"/>
        <v>-445</v>
      </c>
      <c r="J32" s="95">
        <f t="shared" si="5"/>
        <v>3611315</v>
      </c>
      <c r="K32" s="96">
        <f t="shared" si="5"/>
        <v>1184</v>
      </c>
      <c r="L32" s="97">
        <f t="shared" si="5"/>
        <v>3496335</v>
      </c>
      <c r="M32" s="94">
        <f t="shared" si="5"/>
        <v>1613.4840000000004</v>
      </c>
      <c r="N32" s="95">
        <f t="shared" si="5"/>
        <v>630756</v>
      </c>
      <c r="O32" s="96">
        <f t="shared" si="5"/>
        <v>-620</v>
      </c>
      <c r="P32" s="97">
        <f t="shared" si="5"/>
        <v>-226358</v>
      </c>
      <c r="Q32" s="94">
        <f t="shared" si="5"/>
        <v>-678</v>
      </c>
      <c r="R32" s="95">
        <f t="shared" si="5"/>
        <v>-362420</v>
      </c>
      <c r="S32" s="96">
        <f t="shared" si="5"/>
        <v>4673</v>
      </c>
      <c r="T32" s="97">
        <f t="shared" si="5"/>
        <v>1041540</v>
      </c>
      <c r="U32" s="94">
        <f t="shared" si="4"/>
        <v>-47</v>
      </c>
      <c r="V32" s="95">
        <f t="shared" si="4"/>
        <v>122615</v>
      </c>
      <c r="W32" s="96">
        <f t="shared" si="4"/>
        <v>-961</v>
      </c>
      <c r="X32" s="97">
        <f t="shared" si="4"/>
        <v>-218556</v>
      </c>
      <c r="Y32" s="94">
        <f t="shared" si="4"/>
        <v>5453.4840000000113</v>
      </c>
      <c r="Z32" s="95">
        <f t="shared" si="4"/>
        <v>8375308</v>
      </c>
    </row>
    <row r="33" spans="1:38" ht="18.95" customHeight="1" x14ac:dyDescent="0.15">
      <c r="A33" s="22"/>
      <c r="B33" s="126"/>
      <c r="C33" s="7"/>
      <c r="D33" s="81" t="s">
        <v>24</v>
      </c>
      <c r="E33" s="94">
        <f t="shared" si="5"/>
        <v>-80</v>
      </c>
      <c r="F33" s="95">
        <f t="shared" si="4"/>
        <v>-37376</v>
      </c>
      <c r="G33" s="96">
        <f t="shared" si="4"/>
        <v>716</v>
      </c>
      <c r="H33" s="97">
        <f t="shared" si="4"/>
        <v>295570</v>
      </c>
      <c r="I33" s="94">
        <f t="shared" si="4"/>
        <v>82</v>
      </c>
      <c r="J33" s="95">
        <f t="shared" si="4"/>
        <v>592198</v>
      </c>
      <c r="K33" s="96">
        <f t="shared" si="4"/>
        <v>3883</v>
      </c>
      <c r="L33" s="97">
        <f t="shared" si="4"/>
        <v>7754809</v>
      </c>
      <c r="M33" s="94">
        <f t="shared" si="4"/>
        <v>1207.4719999999979</v>
      </c>
      <c r="N33" s="95">
        <f t="shared" si="4"/>
        <v>336700</v>
      </c>
      <c r="O33" s="96">
        <f t="shared" si="4"/>
        <v>711</v>
      </c>
      <c r="P33" s="97">
        <f t="shared" si="4"/>
        <v>173910</v>
      </c>
      <c r="Q33" s="94">
        <f t="shared" si="4"/>
        <v>2141</v>
      </c>
      <c r="R33" s="95">
        <f t="shared" si="4"/>
        <v>813775</v>
      </c>
      <c r="S33" s="96">
        <f t="shared" si="4"/>
        <v>602</v>
      </c>
      <c r="T33" s="97">
        <f t="shared" si="4"/>
        <v>142978</v>
      </c>
      <c r="U33" s="94">
        <f t="shared" si="4"/>
        <v>-909</v>
      </c>
      <c r="V33" s="95">
        <f t="shared" si="4"/>
        <v>-632951</v>
      </c>
      <c r="W33" s="96">
        <f t="shared" si="4"/>
        <v>-1486</v>
      </c>
      <c r="X33" s="97">
        <f t="shared" si="4"/>
        <v>-155253</v>
      </c>
      <c r="Y33" s="94">
        <f t="shared" si="4"/>
        <v>6867.4720000000088</v>
      </c>
      <c r="Z33" s="95">
        <f t="shared" si="4"/>
        <v>9284360</v>
      </c>
    </row>
    <row r="34" spans="1:38" ht="18.95" customHeight="1" thickBot="1" x14ac:dyDescent="0.2">
      <c r="A34" s="22" t="s">
        <v>47</v>
      </c>
      <c r="B34" s="126"/>
      <c r="C34" s="57"/>
      <c r="D34" s="28" t="s">
        <v>44</v>
      </c>
      <c r="E34" s="128">
        <f>+E23-E30</f>
        <v>-2.048922819493832</v>
      </c>
      <c r="F34" s="130"/>
      <c r="G34" s="137">
        <f t="shared" ref="G34" si="6">+G23-G30</f>
        <v>12.49823677581864</v>
      </c>
      <c r="H34" s="138"/>
      <c r="I34" s="128">
        <f t="shared" ref="I34" si="7">+I23-I30</f>
        <v>-30.064332603938723</v>
      </c>
      <c r="J34" s="130"/>
      <c r="K34" s="137">
        <f t="shared" ref="K34" si="8">+K23-K30</f>
        <v>-26.688580146017216</v>
      </c>
      <c r="L34" s="138"/>
      <c r="M34" s="128">
        <f t="shared" ref="M34" si="9">+M23-M30</f>
        <v>4.1321254008949282</v>
      </c>
      <c r="N34" s="130"/>
      <c r="O34" s="137">
        <f t="shared" ref="O34" si="10">+O23-O30</f>
        <v>-30.013095117246976</v>
      </c>
      <c r="P34" s="138"/>
      <c r="Q34" s="128">
        <f t="shared" ref="Q34" si="11">+Q23-Q30</f>
        <v>-2.0813318599889499</v>
      </c>
      <c r="R34" s="130"/>
      <c r="S34" s="137">
        <f t="shared" ref="S34" si="12">+S23-S30</f>
        <v>16.367271234001748</v>
      </c>
      <c r="T34" s="138"/>
      <c r="U34" s="128">
        <f t="shared" ref="U34" si="13">+U23-U30</f>
        <v>1.4924524174141283</v>
      </c>
      <c r="V34" s="130"/>
      <c r="W34" s="137">
        <f t="shared" ref="W34" si="14">+W23-W30</f>
        <v>4.2980288320094218</v>
      </c>
      <c r="X34" s="138"/>
      <c r="Y34" s="128">
        <f t="shared" ref="Y34" si="15">+Y23-Y30</f>
        <v>-1.2296405027991852</v>
      </c>
      <c r="Z34" s="130"/>
    </row>
    <row r="35" spans="1:38" ht="18.95" customHeight="1" x14ac:dyDescent="0.15">
      <c r="A35" s="22"/>
      <c r="B35" s="126"/>
      <c r="C35" s="7" t="s">
        <v>48</v>
      </c>
      <c r="D35" s="58" t="s">
        <v>21</v>
      </c>
      <c r="E35" s="59">
        <f t="shared" ref="E35:Z37" si="16">E20/E27*100</f>
        <v>91.446345256609646</v>
      </c>
      <c r="F35" s="60">
        <f t="shared" si="16"/>
        <v>105.84282037738393</v>
      </c>
      <c r="G35" s="61">
        <f t="shared" si="16"/>
        <v>212.29135053110775</v>
      </c>
      <c r="H35" s="62">
        <f t="shared" si="16"/>
        <v>247.95979778526723</v>
      </c>
      <c r="I35" s="59">
        <f t="shared" si="16"/>
        <v>88.012618296529965</v>
      </c>
      <c r="J35" s="60">
        <f t="shared" si="16"/>
        <v>278.88587773511449</v>
      </c>
      <c r="K35" s="61">
        <f t="shared" si="16"/>
        <v>301.32827324478177</v>
      </c>
      <c r="L35" s="62">
        <f t="shared" si="16"/>
        <v>2366.4599800475789</v>
      </c>
      <c r="M35" s="59">
        <f t="shared" si="16"/>
        <v>115.45861978483336</v>
      </c>
      <c r="N35" s="60">
        <f t="shared" si="16"/>
        <v>124.10781029161757</v>
      </c>
      <c r="O35" s="61">
        <f t="shared" si="16"/>
        <v>84.86288058734614</v>
      </c>
      <c r="P35" s="62">
        <f t="shared" si="16"/>
        <v>85.959401115996002</v>
      </c>
      <c r="Q35" s="59">
        <f t="shared" si="16"/>
        <v>99.769241210804935</v>
      </c>
      <c r="R35" s="60">
        <f t="shared" si="16"/>
        <v>99.718515321883899</v>
      </c>
      <c r="S35" s="61">
        <f t="shared" si="16"/>
        <v>112.34404452024056</v>
      </c>
      <c r="T35" s="62">
        <f t="shared" si="16"/>
        <v>110.08842242279628</v>
      </c>
      <c r="U35" s="59">
        <f t="shared" si="16"/>
        <v>83.498601576404781</v>
      </c>
      <c r="V35" s="60">
        <f t="shared" si="16"/>
        <v>59.71173856212657</v>
      </c>
      <c r="W35" s="61">
        <f t="shared" si="16"/>
        <v>89.156490275893262</v>
      </c>
      <c r="X35" s="62">
        <f t="shared" si="16"/>
        <v>90.755831925602124</v>
      </c>
      <c r="Y35" s="59">
        <f t="shared" si="16"/>
        <v>106.45358471084256</v>
      </c>
      <c r="Z35" s="60">
        <f t="shared" si="16"/>
        <v>139.43877466469061</v>
      </c>
    </row>
    <row r="36" spans="1:38" ht="18.95" customHeight="1" x14ac:dyDescent="0.15">
      <c r="A36" s="22" t="s">
        <v>49</v>
      </c>
      <c r="B36" s="126"/>
      <c r="C36" s="7" t="s">
        <v>62</v>
      </c>
      <c r="D36" s="56" t="s">
        <v>22</v>
      </c>
      <c r="E36" s="63">
        <f t="shared" si="16"/>
        <v>97.822822822822815</v>
      </c>
      <c r="F36" s="64">
        <f t="shared" si="16"/>
        <v>87.645920469442544</v>
      </c>
      <c r="G36" s="65">
        <f t="shared" si="16"/>
        <v>219.96855345911951</v>
      </c>
      <c r="H36" s="66">
        <f t="shared" si="16"/>
        <v>248.53433980090443</v>
      </c>
      <c r="I36" s="63">
        <f t="shared" si="16"/>
        <v>82.306163021868784</v>
      </c>
      <c r="J36" s="64">
        <f t="shared" si="16"/>
        <v>371.6385499031183</v>
      </c>
      <c r="K36" s="65">
        <f t="shared" si="16"/>
        <v>227.72384034519953</v>
      </c>
      <c r="L36" s="66">
        <f t="shared" si="16"/>
        <v>1554.8058918986394</v>
      </c>
      <c r="M36" s="63">
        <f t="shared" si="16"/>
        <v>121.19658434051499</v>
      </c>
      <c r="N36" s="64">
        <f t="shared" si="16"/>
        <v>138.48764959395382</v>
      </c>
      <c r="O36" s="65">
        <f t="shared" si="16"/>
        <v>86.132856184298817</v>
      </c>
      <c r="P36" s="66">
        <f t="shared" si="16"/>
        <v>85.696466169404474</v>
      </c>
      <c r="Q36" s="63">
        <f t="shared" si="16"/>
        <v>97.712473430277683</v>
      </c>
      <c r="R36" s="64">
        <f t="shared" si="16"/>
        <v>93.811255414212326</v>
      </c>
      <c r="S36" s="65">
        <f t="shared" si="16"/>
        <v>110.31590101326741</v>
      </c>
      <c r="T36" s="66">
        <f t="shared" si="16"/>
        <v>109.67223390770174</v>
      </c>
      <c r="U36" s="63">
        <f t="shared" si="16"/>
        <v>98.491655969191271</v>
      </c>
      <c r="V36" s="64">
        <f t="shared" si="16"/>
        <v>119.3956448974814</v>
      </c>
      <c r="W36" s="65">
        <f t="shared" si="16"/>
        <v>89.240931482310799</v>
      </c>
      <c r="X36" s="66">
        <f t="shared" si="16"/>
        <v>87.997917609380423</v>
      </c>
      <c r="Y36" s="63">
        <f t="shared" si="16"/>
        <v>105.21969390978091</v>
      </c>
      <c r="Z36" s="64">
        <f t="shared" si="16"/>
        <v>134.5398793297291</v>
      </c>
    </row>
    <row r="37" spans="1:38" ht="18.95" customHeight="1" thickBot="1" x14ac:dyDescent="0.2">
      <c r="A37" s="22"/>
      <c r="B37" s="127"/>
      <c r="C37" s="57"/>
      <c r="D37" s="47" t="s">
        <v>24</v>
      </c>
      <c r="E37" s="67">
        <f t="shared" si="16"/>
        <v>96.672212978369387</v>
      </c>
      <c r="F37" s="68">
        <f t="shared" si="16"/>
        <v>90.99360472681532</v>
      </c>
      <c r="G37" s="69">
        <f t="shared" si="16"/>
        <v>182.48847926267283</v>
      </c>
      <c r="H37" s="70">
        <f t="shared" si="16"/>
        <v>177.28714460909288</v>
      </c>
      <c r="I37" s="67">
        <f t="shared" si="16"/>
        <v>104.01174168297456</v>
      </c>
      <c r="J37" s="68">
        <f t="shared" si="16"/>
        <v>127.12279403278195</v>
      </c>
      <c r="K37" s="69">
        <f t="shared" si="16"/>
        <v>413.65105008077546</v>
      </c>
      <c r="L37" s="70">
        <f t="shared" si="16"/>
        <v>503.81175399734019</v>
      </c>
      <c r="M37" s="67">
        <f t="shared" si="16"/>
        <v>107.81636457793888</v>
      </c>
      <c r="N37" s="68">
        <f t="shared" si="16"/>
        <v>110.71211888383985</v>
      </c>
      <c r="O37" s="69">
        <f t="shared" si="16"/>
        <v>116.71368124118477</v>
      </c>
      <c r="P37" s="70">
        <f t="shared" si="16"/>
        <v>114.62033042232586</v>
      </c>
      <c r="Q37" s="67">
        <f t="shared" si="16"/>
        <v>103.59137800889037</v>
      </c>
      <c r="R37" s="68">
        <f t="shared" si="16"/>
        <v>108.18137883893439</v>
      </c>
      <c r="S37" s="69">
        <f t="shared" si="16"/>
        <v>102.09997558167929</v>
      </c>
      <c r="T37" s="70">
        <f t="shared" si="16"/>
        <v>105.78076141512172</v>
      </c>
      <c r="U37" s="67">
        <f t="shared" si="16"/>
        <v>83.747541569819418</v>
      </c>
      <c r="V37" s="68">
        <f t="shared" si="16"/>
        <v>72.123106492691988</v>
      </c>
      <c r="W37" s="69">
        <f t="shared" si="16"/>
        <v>85.050301810865193</v>
      </c>
      <c r="X37" s="70">
        <f t="shared" si="16"/>
        <v>92.951686046696395</v>
      </c>
      <c r="Y37" s="67">
        <f t="shared" si="16"/>
        <v>105.27978719314837</v>
      </c>
      <c r="Z37" s="68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31" t="s">
        <v>51</v>
      </c>
      <c r="C39" s="12" t="s">
        <v>43</v>
      </c>
      <c r="D39" s="86" t="s">
        <v>21</v>
      </c>
      <c r="E39" s="163">
        <f>+'(令和4年5月) '!E20</f>
        <v>828</v>
      </c>
      <c r="F39" s="164">
        <f>+'(令和4年5月) '!F20</f>
        <v>64910</v>
      </c>
      <c r="G39" s="163">
        <f>+'(令和4年5月) '!G20</f>
        <v>1166</v>
      </c>
      <c r="H39" s="164">
        <f>+'(令和4年5月) '!H20</f>
        <v>423015</v>
      </c>
      <c r="I39" s="163">
        <f>+'(令和4年5月) '!I20</f>
        <v>2371</v>
      </c>
      <c r="J39" s="164">
        <f>+'(令和4年5月) '!J20</f>
        <v>5974330</v>
      </c>
      <c r="K39" s="163">
        <f>+'(令和4年5月) '!K20</f>
        <v>2099</v>
      </c>
      <c r="L39" s="164">
        <f>+'(令和4年5月) '!L20</f>
        <v>4620748</v>
      </c>
      <c r="M39" s="163">
        <f>+'(令和4年5月) '!M20</f>
        <v>10227</v>
      </c>
      <c r="N39" s="164">
        <f>+'(令和4年5月) '!N20</f>
        <v>1960892</v>
      </c>
      <c r="O39" s="163">
        <f>+'(令和4年5月) '!O20</f>
        <v>3717</v>
      </c>
      <c r="P39" s="164">
        <f>+'(令和4年5月) '!P20</f>
        <v>1298719</v>
      </c>
      <c r="Q39" s="163">
        <f>+'(令和4年5月) '!Q20</f>
        <v>29613</v>
      </c>
      <c r="R39" s="164">
        <f>+'(令和4年5月) '!R20</f>
        <v>5478326</v>
      </c>
      <c r="S39" s="165">
        <f>+'(令和4年5月) '!S20</f>
        <v>42276</v>
      </c>
      <c r="T39" s="166">
        <f>+'(令和4年5月) '!T20</f>
        <v>9754849</v>
      </c>
      <c r="U39" s="163">
        <f>+'(令和4年5月) '!U20</f>
        <v>2778</v>
      </c>
      <c r="V39" s="164">
        <f>+'(令和4年5月) '!V20</f>
        <v>656241</v>
      </c>
      <c r="W39" s="163">
        <f>+'(令和4年5月) '!W20</f>
        <v>7177</v>
      </c>
      <c r="X39" s="164">
        <f>+'(令和4年5月) '!X20</f>
        <v>1402290</v>
      </c>
      <c r="Y39" s="145">
        <f>+'(令和4年5月) '!Y20</f>
        <v>102252</v>
      </c>
      <c r="Z39" s="146">
        <f>+'(令和4年5月) '!Z20</f>
        <v>31634320</v>
      </c>
    </row>
    <row r="40" spans="1:38" ht="18.95" customHeight="1" x14ac:dyDescent="0.15">
      <c r="A40" s="22"/>
      <c r="B40" s="132"/>
      <c r="C40" s="22"/>
      <c r="D40" s="82" t="s">
        <v>22</v>
      </c>
      <c r="E40" s="167">
        <f>+'(令和4年5月) '!E21</f>
        <v>1322</v>
      </c>
      <c r="F40" s="168">
        <f>+'(令和4年5月) '!F21</f>
        <v>188029</v>
      </c>
      <c r="G40" s="167">
        <f>+'(令和4年5月) '!G21</f>
        <v>1068</v>
      </c>
      <c r="H40" s="168">
        <f>+'(令和4年5月) '!H21</f>
        <v>392500</v>
      </c>
      <c r="I40" s="167">
        <f>+'(令和4年5月) '!I21</f>
        <v>2302</v>
      </c>
      <c r="J40" s="168">
        <f>+'(令和4年5月) '!J21</f>
        <v>5662966</v>
      </c>
      <c r="K40" s="167">
        <f>+'(令和4年5月) '!K21</f>
        <v>2552</v>
      </c>
      <c r="L40" s="168">
        <f>+'(令和4年5月) '!L21</f>
        <v>4031296</v>
      </c>
      <c r="M40" s="167">
        <f>+'(令和4年5月) '!M21</f>
        <v>8446.2479999999996</v>
      </c>
      <c r="N40" s="168">
        <f>+'(令和4年5月) '!N21</f>
        <v>1808423</v>
      </c>
      <c r="O40" s="167">
        <f>+'(令和4年5月) '!O21</f>
        <v>3466</v>
      </c>
      <c r="P40" s="168">
        <f>+'(令和4年5月) '!P21</f>
        <v>1261430</v>
      </c>
      <c r="Q40" s="167">
        <f>+'(令和4年5月) '!Q21</f>
        <v>28366</v>
      </c>
      <c r="R40" s="168">
        <f>+'(令和4年5月) '!R21</f>
        <v>5373156</v>
      </c>
      <c r="S40" s="165">
        <f>+'(令和4年5月) '!S21</f>
        <v>43544</v>
      </c>
      <c r="T40" s="166">
        <f>+'(令和4年5月) '!T21</f>
        <v>10046258</v>
      </c>
      <c r="U40" s="167">
        <f>+'(令和4年5月) '!U21</f>
        <v>2894</v>
      </c>
      <c r="V40" s="168">
        <f>+'(令和4年5月) '!V21</f>
        <v>540556</v>
      </c>
      <c r="W40" s="167">
        <f>+'(令和4年5月) '!W21</f>
        <v>6666</v>
      </c>
      <c r="X40" s="168">
        <f>+'(令和4年5月) '!X21</f>
        <v>1364807</v>
      </c>
      <c r="Y40" s="152">
        <f>+'(令和4年5月) '!Y21</f>
        <v>100626.24799999999</v>
      </c>
      <c r="Z40" s="153">
        <f>+'(令和4年5月) '!Z21</f>
        <v>30669421</v>
      </c>
    </row>
    <row r="41" spans="1:38" ht="18.95" customHeight="1" x14ac:dyDescent="0.15">
      <c r="A41" s="22" t="s">
        <v>52</v>
      </c>
      <c r="B41" s="132"/>
      <c r="C41" s="22"/>
      <c r="D41" s="82" t="s">
        <v>24</v>
      </c>
      <c r="E41" s="167">
        <f>+'(令和4年5月) '!E22</f>
        <v>2457</v>
      </c>
      <c r="F41" s="168">
        <f>+'(令和4年5月) '!F22</f>
        <v>439378</v>
      </c>
      <c r="G41" s="167">
        <f>+'(令和4年5月) '!G22</f>
        <v>1592</v>
      </c>
      <c r="H41" s="168">
        <f>+'(令和4年5月) '!H22</f>
        <v>705658</v>
      </c>
      <c r="I41" s="167">
        <f>+'(令和4年5月) '!I22</f>
        <v>2444</v>
      </c>
      <c r="J41" s="168">
        <f>+'(令和4年5月) '!J22</f>
        <v>2507292</v>
      </c>
      <c r="K41" s="167">
        <f>+'(令和4年5月) '!K22</f>
        <v>4056</v>
      </c>
      <c r="L41" s="168">
        <f>+'(令和4年5月) '!L22</f>
        <v>7245808</v>
      </c>
      <c r="M41" s="167">
        <f>+'(令和4年5月) '!M22</f>
        <v>17080.3</v>
      </c>
      <c r="N41" s="168">
        <f>+'(令和4年5月) '!N22</f>
        <v>3329323</v>
      </c>
      <c r="O41" s="167">
        <f>+'(令和4年5月) '!O22</f>
        <v>4886</v>
      </c>
      <c r="P41" s="168">
        <f>+'(令和4年5月) '!P22</f>
        <v>1348397</v>
      </c>
      <c r="Q41" s="167">
        <f>+'(令和4年5月) '!Q22</f>
        <v>61320</v>
      </c>
      <c r="R41" s="168">
        <f>+'(令和4年5月) '!R22</f>
        <v>10564309</v>
      </c>
      <c r="S41" s="165">
        <f>+'(令和4年5月) '!S22</f>
        <v>29175</v>
      </c>
      <c r="T41" s="166">
        <f>+'(令和4年5月) '!T22</f>
        <v>2565323</v>
      </c>
      <c r="U41" s="167">
        <f>+'(令和4年5月) '!U22</f>
        <v>4458</v>
      </c>
      <c r="V41" s="168">
        <f>+'(令和4年5月) '!V22</f>
        <v>1500837</v>
      </c>
      <c r="W41" s="167">
        <f>+'(令和4年5月) '!W22</f>
        <v>8541</v>
      </c>
      <c r="X41" s="168">
        <f>+'(令和4年5月) '!X22</f>
        <v>1982634</v>
      </c>
      <c r="Y41" s="152">
        <f>+'(令和4年5月) '!Y22</f>
        <v>136009.29999999999</v>
      </c>
      <c r="Z41" s="153">
        <f>+'(令和4年5月) '!Z22</f>
        <v>32188959</v>
      </c>
    </row>
    <row r="42" spans="1:38" ht="18.95" customHeight="1" thickBot="1" x14ac:dyDescent="0.2">
      <c r="A42" s="22"/>
      <c r="B42" s="132"/>
      <c r="C42" s="22"/>
      <c r="D42" s="89" t="s">
        <v>44</v>
      </c>
      <c r="E42" s="169">
        <f>+(E39+E40)/(E41+'(令和4年5月) '!E41)*100</f>
        <v>34.577034416210999</v>
      </c>
      <c r="F42" s="171"/>
      <c r="G42" s="169">
        <f>+(G39+G40)/(G41+'(令和4年5月) '!G41)*100</f>
        <v>79.388770433546554</v>
      </c>
      <c r="H42" s="171"/>
      <c r="I42" s="169">
        <f>+(I39+I40)/(I41+'(令和4年5月) '!I41)*100</f>
        <v>106.86027898467871</v>
      </c>
      <c r="J42" s="171"/>
      <c r="K42" s="169">
        <f>+(K39+K40)/(K41+'(令和4年5月) '!K41)*100</f>
        <v>54.302393461762989</v>
      </c>
      <c r="L42" s="171"/>
      <c r="M42" s="169">
        <f>+(M39+M40)/(M41+'(令和4年5月) '!M41)*100</f>
        <v>57.640063834450231</v>
      </c>
      <c r="N42" s="171"/>
      <c r="O42" s="169">
        <f>+(O39+O40)/(O41+'(令和4年5月) '!O41)*100</f>
        <v>75.610526315789471</v>
      </c>
      <c r="P42" s="171"/>
      <c r="Q42" s="169">
        <f>+(Q39+Q40)/(Q41+'(令和4年5月) '!Q41)*100</f>
        <v>47.682843584745832</v>
      </c>
      <c r="R42" s="171"/>
      <c r="S42" s="169">
        <f>+(S39+S40)/(S41+'(令和4年5月) '!S41)*100</f>
        <v>143.9522283912307</v>
      </c>
      <c r="T42" s="171"/>
      <c r="U42" s="169">
        <f>+(U39+U40)/(U41+'(令和4年5月) '!U41)*100</f>
        <v>61.53846153846154</v>
      </c>
      <c r="V42" s="171"/>
      <c r="W42" s="169">
        <f>+(W39+W40)/(W41+'(令和4年5月) '!W41)*100</f>
        <v>82.629976720587365</v>
      </c>
      <c r="X42" s="171"/>
      <c r="Y42" s="169">
        <f>+(Y39+Y40)/(Y41+'(令和4年5月) '!Y41)*100</f>
        <v>74.850034108563747</v>
      </c>
      <c r="Z42" s="171"/>
    </row>
    <row r="43" spans="1:38" ht="18.95" customHeight="1" x14ac:dyDescent="0.15">
      <c r="A43" s="22"/>
      <c r="B43" s="132"/>
      <c r="C43" s="12" t="s">
        <v>45</v>
      </c>
      <c r="D43" s="86" t="s">
        <v>21</v>
      </c>
      <c r="E43" s="90">
        <f t="shared" ref="E43:Z46" si="17">E20-E39</f>
        <v>348</v>
      </c>
      <c r="F43" s="93">
        <f t="shared" si="17"/>
        <v>29270</v>
      </c>
      <c r="G43" s="90">
        <f t="shared" si="17"/>
        <v>233</v>
      </c>
      <c r="H43" s="91">
        <f t="shared" si="17"/>
        <v>71397</v>
      </c>
      <c r="I43" s="92">
        <f t="shared" si="17"/>
        <v>-139</v>
      </c>
      <c r="J43" s="93">
        <f t="shared" si="17"/>
        <v>-622061</v>
      </c>
      <c r="K43" s="90">
        <f t="shared" si="17"/>
        <v>1077</v>
      </c>
      <c r="L43" s="91">
        <f t="shared" si="17"/>
        <v>1546720</v>
      </c>
      <c r="M43" s="92">
        <f t="shared" si="17"/>
        <v>-1426.7440000000006</v>
      </c>
      <c r="N43" s="93">
        <f t="shared" si="17"/>
        <v>454766</v>
      </c>
      <c r="O43" s="90">
        <f t="shared" si="17"/>
        <v>213</v>
      </c>
      <c r="P43" s="91">
        <f t="shared" si="17"/>
        <v>72477</v>
      </c>
      <c r="Q43" s="92">
        <f t="shared" si="17"/>
        <v>-213</v>
      </c>
      <c r="R43" s="93">
        <f t="shared" si="17"/>
        <v>219932</v>
      </c>
      <c r="S43" s="90">
        <f t="shared" si="17"/>
        <v>7789</v>
      </c>
      <c r="T43" s="91">
        <f t="shared" si="17"/>
        <v>2106038</v>
      </c>
      <c r="U43" s="92">
        <f t="shared" si="17"/>
        <v>506</v>
      </c>
      <c r="V43" s="93">
        <f t="shared" si="17"/>
        <v>234107</v>
      </c>
      <c r="W43" s="90">
        <f t="shared" si="17"/>
        <v>708</v>
      </c>
      <c r="X43" s="91">
        <f t="shared" si="17"/>
        <v>265323</v>
      </c>
      <c r="Y43" s="90">
        <f t="shared" si="17"/>
        <v>9095.2559999999939</v>
      </c>
      <c r="Z43" s="91">
        <f t="shared" si="17"/>
        <v>4377969</v>
      </c>
    </row>
    <row r="44" spans="1:38" ht="18.95" customHeight="1" x14ac:dyDescent="0.15">
      <c r="A44" s="22"/>
      <c r="B44" s="132"/>
      <c r="C44" s="22"/>
      <c r="D44" s="82" t="s">
        <v>22</v>
      </c>
      <c r="E44" s="94">
        <f t="shared" si="17"/>
        <v>-19</v>
      </c>
      <c r="F44" s="97">
        <f t="shared" si="17"/>
        <v>-33589</v>
      </c>
      <c r="G44" s="94">
        <f t="shared" si="17"/>
        <v>331</v>
      </c>
      <c r="H44" s="95">
        <f t="shared" si="17"/>
        <v>112569</v>
      </c>
      <c r="I44" s="96">
        <f t="shared" si="17"/>
        <v>-232</v>
      </c>
      <c r="J44" s="97">
        <f t="shared" si="17"/>
        <v>-722195</v>
      </c>
      <c r="K44" s="94">
        <f t="shared" si="17"/>
        <v>-441</v>
      </c>
      <c r="L44" s="95">
        <f t="shared" si="17"/>
        <v>-294631</v>
      </c>
      <c r="M44" s="96">
        <f t="shared" si="17"/>
        <v>779.23600000000079</v>
      </c>
      <c r="N44" s="97">
        <f t="shared" si="17"/>
        <v>461186</v>
      </c>
      <c r="O44" s="94">
        <f t="shared" si="17"/>
        <v>385</v>
      </c>
      <c r="P44" s="95">
        <f t="shared" si="17"/>
        <v>94744</v>
      </c>
      <c r="Q44" s="96">
        <f t="shared" si="17"/>
        <v>595</v>
      </c>
      <c r="R44" s="97">
        <f t="shared" si="17"/>
        <v>120539</v>
      </c>
      <c r="S44" s="94">
        <f t="shared" si="17"/>
        <v>6428</v>
      </c>
      <c r="T44" s="95">
        <f t="shared" si="17"/>
        <v>1763632</v>
      </c>
      <c r="U44" s="96">
        <f t="shared" si="17"/>
        <v>175</v>
      </c>
      <c r="V44" s="97">
        <f t="shared" si="17"/>
        <v>214237</v>
      </c>
      <c r="W44" s="94">
        <f t="shared" si="17"/>
        <v>1305</v>
      </c>
      <c r="X44" s="95">
        <f t="shared" si="17"/>
        <v>237621</v>
      </c>
      <c r="Y44" s="94">
        <f t="shared" si="17"/>
        <v>9306.236000000019</v>
      </c>
      <c r="Z44" s="95">
        <f t="shared" si="17"/>
        <v>1954113</v>
      </c>
    </row>
    <row r="45" spans="1:38" ht="18.95" customHeight="1" x14ac:dyDescent="0.15">
      <c r="A45" s="22"/>
      <c r="B45" s="132"/>
      <c r="C45" s="22"/>
      <c r="D45" s="82" t="s">
        <v>24</v>
      </c>
      <c r="E45" s="94">
        <f t="shared" si="17"/>
        <v>-133</v>
      </c>
      <c r="F45" s="97">
        <f t="shared" si="17"/>
        <v>-61760</v>
      </c>
      <c r="G45" s="94">
        <f t="shared" si="17"/>
        <v>-8</v>
      </c>
      <c r="H45" s="95">
        <f t="shared" si="17"/>
        <v>-27657</v>
      </c>
      <c r="I45" s="96">
        <f t="shared" si="17"/>
        <v>-318</v>
      </c>
      <c r="J45" s="97">
        <f t="shared" si="17"/>
        <v>268302</v>
      </c>
      <c r="K45" s="94">
        <f t="shared" si="17"/>
        <v>1065</v>
      </c>
      <c r="L45" s="95">
        <f t="shared" si="17"/>
        <v>2429403</v>
      </c>
      <c r="M45" s="96">
        <f t="shared" si="17"/>
        <v>-424.82800000000134</v>
      </c>
      <c r="N45" s="97">
        <f t="shared" si="17"/>
        <v>150546</v>
      </c>
      <c r="O45" s="94">
        <f t="shared" si="17"/>
        <v>79</v>
      </c>
      <c r="P45" s="95">
        <f t="shared" si="17"/>
        <v>15021</v>
      </c>
      <c r="Q45" s="96">
        <f t="shared" si="17"/>
        <v>436</v>
      </c>
      <c r="R45" s="97">
        <f t="shared" si="17"/>
        <v>196139</v>
      </c>
      <c r="S45" s="94">
        <f t="shared" si="17"/>
        <v>94</v>
      </c>
      <c r="T45" s="95">
        <f t="shared" si="17"/>
        <v>50997</v>
      </c>
      <c r="U45" s="96">
        <f t="shared" si="17"/>
        <v>226</v>
      </c>
      <c r="V45" s="97">
        <f t="shared" si="17"/>
        <v>136734</v>
      </c>
      <c r="W45" s="94">
        <f t="shared" si="17"/>
        <v>-87</v>
      </c>
      <c r="X45" s="95">
        <f t="shared" si="17"/>
        <v>64810</v>
      </c>
      <c r="Y45" s="94">
        <f t="shared" si="17"/>
        <v>929.17200000002049</v>
      </c>
      <c r="Z45" s="95">
        <f t="shared" si="17"/>
        <v>3222535</v>
      </c>
    </row>
    <row r="46" spans="1:38" ht="18.95" customHeight="1" thickBot="1" x14ac:dyDescent="0.2">
      <c r="A46" s="22"/>
      <c r="B46" s="132"/>
      <c r="C46" s="46"/>
      <c r="D46" s="89" t="s">
        <v>44</v>
      </c>
      <c r="E46" s="134">
        <f>E23-E42</f>
        <v>17.274042764295167</v>
      </c>
      <c r="F46" s="130"/>
      <c r="G46" s="134">
        <f>G23-G42</f>
        <v>8.7094663422720799</v>
      </c>
      <c r="H46" s="130"/>
      <c r="I46" s="134">
        <f>I23-I42</f>
        <v>-12.724611588617435</v>
      </c>
      <c r="J46" s="130"/>
      <c r="K46" s="134">
        <f>K23-K42</f>
        <v>3.309026392219792</v>
      </c>
      <c r="L46" s="130"/>
      <c r="M46" s="134">
        <f>M23-M42</f>
        <v>-4.2079384335553058</v>
      </c>
      <c r="N46" s="130"/>
      <c r="O46" s="134">
        <f t="shared" si="17"/>
        <v>3.3763785669635524</v>
      </c>
      <c r="P46" s="130"/>
      <c r="Q46" s="134">
        <f t="shared" si="17"/>
        <v>-0.26417544473478216</v>
      </c>
      <c r="R46" s="130"/>
      <c r="S46" s="134">
        <f t="shared" si="17"/>
        <v>27.215042842771055</v>
      </c>
      <c r="T46" s="130"/>
      <c r="U46" s="134">
        <f t="shared" si="17"/>
        <v>7.9539908789525882</v>
      </c>
      <c r="V46" s="130"/>
      <c r="W46" s="134">
        <f t="shared" si="17"/>
        <v>10.668052111422057</v>
      </c>
      <c r="X46" s="130"/>
      <c r="Y46" s="134">
        <f t="shared" si="17"/>
        <v>6.2203253886370646</v>
      </c>
      <c r="Z46" s="130"/>
      <c r="AA46" s="135"/>
      <c r="AB46" s="136"/>
      <c r="AC46" s="135"/>
      <c r="AD46" s="136"/>
      <c r="AE46" s="135"/>
      <c r="AF46" s="13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32"/>
      <c r="C47" s="22" t="s">
        <v>48</v>
      </c>
      <c r="D47" s="54" t="s">
        <v>21</v>
      </c>
      <c r="E47" s="71">
        <f t="shared" ref="E47:Z49" si="18">E20/E39*100</f>
        <v>142.02898550724638</v>
      </c>
      <c r="F47" s="72">
        <f t="shared" si="18"/>
        <v>145.09320597750732</v>
      </c>
      <c r="G47" s="71">
        <f t="shared" si="18"/>
        <v>119.9828473413379</v>
      </c>
      <c r="H47" s="73">
        <f t="shared" si="18"/>
        <v>116.87812488918831</v>
      </c>
      <c r="I47" s="74">
        <f t="shared" si="18"/>
        <v>94.137494727962888</v>
      </c>
      <c r="J47" s="72">
        <f t="shared" si="18"/>
        <v>89.587769674591129</v>
      </c>
      <c r="K47" s="71">
        <f t="shared" si="18"/>
        <v>151.3101476893759</v>
      </c>
      <c r="L47" s="73">
        <f t="shared" si="18"/>
        <v>133.47336838104999</v>
      </c>
      <c r="M47" s="74">
        <f t="shared" si="18"/>
        <v>86.04924220201427</v>
      </c>
      <c r="N47" s="72">
        <f t="shared" si="18"/>
        <v>123.19179230676652</v>
      </c>
      <c r="O47" s="71">
        <f t="shared" si="18"/>
        <v>105.73042776432607</v>
      </c>
      <c r="P47" s="73">
        <f t="shared" si="18"/>
        <v>105.5806529357005</v>
      </c>
      <c r="Q47" s="74">
        <f t="shared" si="18"/>
        <v>99.28072130483234</v>
      </c>
      <c r="R47" s="72">
        <f t="shared" si="18"/>
        <v>104.01458401708842</v>
      </c>
      <c r="S47" s="71">
        <f t="shared" si="18"/>
        <v>118.42416501088088</v>
      </c>
      <c r="T47" s="73">
        <f t="shared" si="18"/>
        <v>121.58965248975151</v>
      </c>
      <c r="U47" s="74">
        <f t="shared" si="18"/>
        <v>118.21454283657306</v>
      </c>
      <c r="V47" s="72">
        <f t="shared" si="18"/>
        <v>135.67393686161029</v>
      </c>
      <c r="W47" s="71">
        <f t="shared" si="18"/>
        <v>109.86484603594818</v>
      </c>
      <c r="X47" s="73">
        <f t="shared" si="18"/>
        <v>118.92069400765889</v>
      </c>
      <c r="Y47" s="71">
        <f t="shared" si="18"/>
        <v>108.89494190822673</v>
      </c>
      <c r="Z47" s="73">
        <f t="shared" si="18"/>
        <v>113.83930174569899</v>
      </c>
    </row>
    <row r="48" spans="1:38" ht="18.95" customHeight="1" x14ac:dyDescent="0.15">
      <c r="A48" s="22"/>
      <c r="B48" s="132"/>
      <c r="C48" s="22"/>
      <c r="D48" s="55" t="s">
        <v>22</v>
      </c>
      <c r="E48" s="63">
        <f t="shared" si="18"/>
        <v>98.562783661119511</v>
      </c>
      <c r="F48" s="66">
        <f t="shared" si="18"/>
        <v>82.136266214254178</v>
      </c>
      <c r="G48" s="63">
        <f t="shared" si="18"/>
        <v>130.99250936329588</v>
      </c>
      <c r="H48" s="64">
        <f t="shared" si="18"/>
        <v>128.68</v>
      </c>
      <c r="I48" s="65">
        <f t="shared" si="18"/>
        <v>89.921807124239791</v>
      </c>
      <c r="J48" s="66">
        <f t="shared" si="18"/>
        <v>87.247053928983505</v>
      </c>
      <c r="K48" s="63">
        <f t="shared" si="18"/>
        <v>82.719435736677113</v>
      </c>
      <c r="L48" s="64">
        <f t="shared" si="18"/>
        <v>92.691407428281124</v>
      </c>
      <c r="M48" s="65">
        <f t="shared" si="18"/>
        <v>109.22582429500058</v>
      </c>
      <c r="N48" s="66">
        <f t="shared" si="18"/>
        <v>125.50210874336369</v>
      </c>
      <c r="O48" s="63">
        <f t="shared" si="18"/>
        <v>111.10790536641662</v>
      </c>
      <c r="P48" s="64">
        <f t="shared" si="18"/>
        <v>107.51084087107489</v>
      </c>
      <c r="Q48" s="65">
        <f t="shared" si="18"/>
        <v>102.09758161178877</v>
      </c>
      <c r="R48" s="66">
        <f t="shared" si="18"/>
        <v>102.243355674021</v>
      </c>
      <c r="S48" s="63">
        <f t="shared" si="18"/>
        <v>114.76207973544001</v>
      </c>
      <c r="T48" s="64">
        <f t="shared" si="18"/>
        <v>117.55511355571397</v>
      </c>
      <c r="U48" s="65">
        <f t="shared" si="18"/>
        <v>106.04699378023497</v>
      </c>
      <c r="V48" s="66">
        <f t="shared" si="18"/>
        <v>139.63271150445098</v>
      </c>
      <c r="W48" s="63">
        <f t="shared" si="18"/>
        <v>119.57695769576956</v>
      </c>
      <c r="X48" s="64">
        <f t="shared" si="18"/>
        <v>117.41059358575974</v>
      </c>
      <c r="Y48" s="63">
        <f t="shared" si="18"/>
        <v>109.24831858979778</v>
      </c>
      <c r="Z48" s="64">
        <f t="shared" si="18"/>
        <v>106.37153534786327</v>
      </c>
    </row>
    <row r="49" spans="1:26" ht="18.95" customHeight="1" thickBot="1" x14ac:dyDescent="0.2">
      <c r="A49" s="46"/>
      <c r="B49" s="133"/>
      <c r="C49" s="46"/>
      <c r="D49" s="47" t="s">
        <v>24</v>
      </c>
      <c r="E49" s="67">
        <f t="shared" si="18"/>
        <v>94.586894586894587</v>
      </c>
      <c r="F49" s="70">
        <f t="shared" si="18"/>
        <v>85.943765960061725</v>
      </c>
      <c r="G49" s="67">
        <f t="shared" si="18"/>
        <v>99.497487437185924</v>
      </c>
      <c r="H49" s="68">
        <f t="shared" si="18"/>
        <v>96.080679309240452</v>
      </c>
      <c r="I49" s="69">
        <f t="shared" si="18"/>
        <v>86.988543371522098</v>
      </c>
      <c r="J49" s="70">
        <f t="shared" si="18"/>
        <v>110.7008677090662</v>
      </c>
      <c r="K49" s="67">
        <f t="shared" si="18"/>
        <v>126.25739644970415</v>
      </c>
      <c r="L49" s="68">
        <f t="shared" si="18"/>
        <v>133.52839324475613</v>
      </c>
      <c r="M49" s="69">
        <f t="shared" si="18"/>
        <v>97.512760314514381</v>
      </c>
      <c r="N49" s="70">
        <f t="shared" si="18"/>
        <v>104.52182020188489</v>
      </c>
      <c r="O49" s="67">
        <f t="shared" si="18"/>
        <v>101.61686451084732</v>
      </c>
      <c r="P49" s="68">
        <f t="shared" si="18"/>
        <v>101.11398942596284</v>
      </c>
      <c r="Q49" s="69">
        <f t="shared" si="18"/>
        <v>100.71102413568167</v>
      </c>
      <c r="R49" s="70">
        <f t="shared" si="18"/>
        <v>101.8566193018398</v>
      </c>
      <c r="S49" s="67">
        <f t="shared" si="18"/>
        <v>100.32219365895459</v>
      </c>
      <c r="T49" s="68">
        <f t="shared" si="18"/>
        <v>101.98793680172049</v>
      </c>
      <c r="U49" s="69">
        <f t="shared" si="18"/>
        <v>105.06953790937641</v>
      </c>
      <c r="V49" s="70">
        <f t="shared" si="18"/>
        <v>109.1105163318868</v>
      </c>
      <c r="W49" s="67">
        <f t="shared" si="18"/>
        <v>98.981383912890763</v>
      </c>
      <c r="X49" s="68">
        <f t="shared" si="18"/>
        <v>103.26888371731746</v>
      </c>
      <c r="Y49" s="67">
        <f t="shared" si="18"/>
        <v>100.68316798924781</v>
      </c>
      <c r="Z49" s="68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98" t="s">
        <v>64</v>
      </c>
      <c r="B1" s="99"/>
      <c r="C1" s="99"/>
      <c r="D1" s="99"/>
      <c r="E1" s="100" t="s">
        <v>0</v>
      </c>
      <c r="F1" s="101"/>
      <c r="G1" s="101"/>
      <c r="H1" s="101"/>
      <c r="J1" s="102" t="s">
        <v>1</v>
      </c>
      <c r="K1" s="99"/>
      <c r="L1" s="1" t="s">
        <v>2</v>
      </c>
      <c r="M1" s="1" t="s">
        <v>3</v>
      </c>
      <c r="N1" s="1" t="s">
        <v>4</v>
      </c>
      <c r="O1" s="102" t="s">
        <v>5</v>
      </c>
      <c r="P1" s="99"/>
      <c r="Q1" s="99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03" t="s">
        <v>7</v>
      </c>
      <c r="F2" s="104"/>
      <c r="G2" s="105" t="s">
        <v>8</v>
      </c>
      <c r="H2" s="105"/>
      <c r="I2" s="106" t="s">
        <v>9</v>
      </c>
      <c r="J2" s="107"/>
      <c r="K2" s="105" t="s">
        <v>10</v>
      </c>
      <c r="L2" s="105"/>
      <c r="M2" s="106" t="s">
        <v>11</v>
      </c>
      <c r="N2" s="107"/>
      <c r="O2" s="105" t="s">
        <v>12</v>
      </c>
      <c r="P2" s="105"/>
      <c r="Q2" s="106" t="s">
        <v>13</v>
      </c>
      <c r="R2" s="107"/>
      <c r="S2" s="105" t="s">
        <v>14</v>
      </c>
      <c r="T2" s="105"/>
      <c r="U2" s="106" t="s">
        <v>15</v>
      </c>
      <c r="V2" s="107"/>
      <c r="W2" s="105" t="s">
        <v>16</v>
      </c>
      <c r="X2" s="105"/>
      <c r="Y2" s="108" t="s">
        <v>17</v>
      </c>
      <c r="Z2" s="109"/>
    </row>
    <row r="3" spans="1:26" ht="18.75" x14ac:dyDescent="0.2">
      <c r="A3" s="7"/>
      <c r="C3" s="112"/>
      <c r="D3" s="113"/>
      <c r="E3" s="114" t="s">
        <v>53</v>
      </c>
      <c r="F3" s="115"/>
      <c r="G3" s="116" t="s">
        <v>54</v>
      </c>
      <c r="H3" s="116"/>
      <c r="I3" s="114" t="s">
        <v>55</v>
      </c>
      <c r="J3" s="115"/>
      <c r="K3" s="116" t="s">
        <v>56</v>
      </c>
      <c r="L3" s="116"/>
      <c r="M3" s="114" t="s">
        <v>57</v>
      </c>
      <c r="N3" s="115"/>
      <c r="O3" s="116">
        <v>26</v>
      </c>
      <c r="P3" s="116"/>
      <c r="Q3" s="114" t="s">
        <v>58</v>
      </c>
      <c r="R3" s="115"/>
      <c r="S3" s="116" t="s">
        <v>59</v>
      </c>
      <c r="T3" s="116"/>
      <c r="U3" s="114" t="s">
        <v>60</v>
      </c>
      <c r="V3" s="115"/>
      <c r="W3" s="116">
        <v>40</v>
      </c>
      <c r="X3" s="116"/>
      <c r="Y3" s="110"/>
      <c r="Z3" s="111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5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83"/>
      <c r="D6" s="81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76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77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5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76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77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5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76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5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78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17">
        <f>(E20+E21)/(E22+E41)*100</f>
        <v>34.577034416210999</v>
      </c>
      <c r="F23" s="118"/>
      <c r="G23" s="117">
        <f>(G20+G21)/(G22+G41)*100</f>
        <v>79.388770433546554</v>
      </c>
      <c r="H23" s="118"/>
      <c r="I23" s="117">
        <f>(I20+I21)/(I22+I41)*100</f>
        <v>106.86027898467871</v>
      </c>
      <c r="J23" s="118"/>
      <c r="K23" s="117">
        <f>(K20+K21)/(K22+K41)*100</f>
        <v>54.302393461762989</v>
      </c>
      <c r="L23" s="118"/>
      <c r="M23" s="117">
        <f>(M20+M21)/(M22+M41)*100</f>
        <v>57.640063834450231</v>
      </c>
      <c r="N23" s="118"/>
      <c r="O23" s="117">
        <f>(O20+O21)/(O22+O41)*100</f>
        <v>75.610526315789471</v>
      </c>
      <c r="P23" s="118"/>
      <c r="Q23" s="117">
        <f>(Q20+Q21)/(Q22+Q41)*100</f>
        <v>47.682843584745832</v>
      </c>
      <c r="R23" s="118"/>
      <c r="S23" s="117">
        <f>(S20+S21)/(S22+S41)*100</f>
        <v>143.9522283912307</v>
      </c>
      <c r="T23" s="118"/>
      <c r="U23" s="117">
        <f>(U20+U21)/(U22+U41)*100</f>
        <v>61.53846153846154</v>
      </c>
      <c r="V23" s="118"/>
      <c r="W23" s="117">
        <f>(W20+W21)/(W22+W41)*100</f>
        <v>82.629976720587365</v>
      </c>
      <c r="X23" s="118"/>
      <c r="Y23" s="117">
        <f>(Y20+Y21)/(Y22+Y41)*100</f>
        <v>74.850034108563747</v>
      </c>
      <c r="Z23" s="118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19">
        <f>F22/E22*1000</f>
        <v>178827.02482702481</v>
      </c>
      <c r="F24" s="120"/>
      <c r="G24" s="121">
        <f>H22/G22*1000</f>
        <v>443252.51256281405</v>
      </c>
      <c r="H24" s="122"/>
      <c r="I24" s="123">
        <f>J22/I22*1000</f>
        <v>1025896.8903436989</v>
      </c>
      <c r="J24" s="124"/>
      <c r="K24" s="121">
        <f>L22/K22*1000</f>
        <v>1786441.8145956609</v>
      </c>
      <c r="L24" s="122"/>
      <c r="M24" s="123">
        <f>N22/M22*1000</f>
        <v>194921.81050684123</v>
      </c>
      <c r="N24" s="124"/>
      <c r="O24" s="121">
        <f>P22/O22*1000</f>
        <v>275971.55137126485</v>
      </c>
      <c r="P24" s="122"/>
      <c r="Q24" s="123">
        <f>R22/Q22*1000</f>
        <v>172281.6210045662</v>
      </c>
      <c r="R24" s="124"/>
      <c r="S24" s="121">
        <f>T22/S22*1000</f>
        <v>87928.808911739514</v>
      </c>
      <c r="T24" s="122"/>
      <c r="U24" s="123">
        <f>V22/U22*1000</f>
        <v>336661.50740242261</v>
      </c>
      <c r="V24" s="124"/>
      <c r="W24" s="121">
        <f>X22/W22*1000</f>
        <v>232131.36635054441</v>
      </c>
      <c r="X24" s="122"/>
      <c r="Y24" s="123">
        <f>Z22/Y22*1000</f>
        <v>236667.33818937381</v>
      </c>
      <c r="Z24" s="124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25" t="s">
        <v>42</v>
      </c>
      <c r="C27" s="4" t="s">
        <v>43</v>
      </c>
      <c r="D27" s="54" t="s">
        <v>21</v>
      </c>
      <c r="E27" s="139">
        <v>979</v>
      </c>
      <c r="F27" s="140">
        <v>60552</v>
      </c>
      <c r="G27" s="141">
        <v>597</v>
      </c>
      <c r="H27" s="142">
        <v>205645</v>
      </c>
      <c r="I27" s="143">
        <v>2225</v>
      </c>
      <c r="J27" s="140">
        <v>1109727</v>
      </c>
      <c r="K27" s="141">
        <v>744</v>
      </c>
      <c r="L27" s="142">
        <v>1499703</v>
      </c>
      <c r="M27" s="143">
        <v>9979</v>
      </c>
      <c r="N27" s="140">
        <v>1688414</v>
      </c>
      <c r="O27" s="144">
        <v>4400</v>
      </c>
      <c r="P27" s="142">
        <v>1532505</v>
      </c>
      <c r="Q27" s="143">
        <v>27176</v>
      </c>
      <c r="R27" s="140">
        <v>4633373</v>
      </c>
      <c r="S27" s="144">
        <v>36055</v>
      </c>
      <c r="T27" s="142">
        <v>8553753</v>
      </c>
      <c r="U27" s="143">
        <v>2488</v>
      </c>
      <c r="V27" s="140">
        <v>493760</v>
      </c>
      <c r="W27" s="143">
        <v>7229</v>
      </c>
      <c r="X27" s="142">
        <v>1374984</v>
      </c>
      <c r="Y27" s="145">
        <f>+W27+U27+S27+Q27+O27+M27+K27+I27+G27+E27</f>
        <v>91872</v>
      </c>
      <c r="Z27" s="146">
        <f t="shared" ref="Z27:Z29" si="5">+X27+V27+T27+R27+P27+N27+L27+J27+H27+F27</f>
        <v>21152416</v>
      </c>
    </row>
    <row r="28" spans="1:28" ht="18.95" customHeight="1" x14ac:dyDescent="0.15">
      <c r="A28" s="22"/>
      <c r="B28" s="126"/>
      <c r="C28" s="7"/>
      <c r="D28" s="55" t="s">
        <v>22</v>
      </c>
      <c r="E28" s="147">
        <v>1480</v>
      </c>
      <c r="F28" s="148">
        <v>187550</v>
      </c>
      <c r="G28" s="149">
        <v>646</v>
      </c>
      <c r="H28" s="150">
        <v>220594</v>
      </c>
      <c r="I28" s="147">
        <v>2416</v>
      </c>
      <c r="J28" s="148">
        <v>1093633</v>
      </c>
      <c r="K28" s="149">
        <v>712</v>
      </c>
      <c r="L28" s="150">
        <v>1541405</v>
      </c>
      <c r="M28" s="147">
        <v>6376</v>
      </c>
      <c r="N28" s="148">
        <v>1390948</v>
      </c>
      <c r="O28" s="151">
        <v>4354</v>
      </c>
      <c r="P28" s="150">
        <v>1526246</v>
      </c>
      <c r="Q28" s="147">
        <v>24928</v>
      </c>
      <c r="R28" s="148">
        <v>4473619</v>
      </c>
      <c r="S28" s="151">
        <v>35429</v>
      </c>
      <c r="T28" s="150">
        <v>8561002</v>
      </c>
      <c r="U28" s="147">
        <v>2685</v>
      </c>
      <c r="V28" s="148">
        <v>488178</v>
      </c>
      <c r="W28" s="147">
        <v>6898</v>
      </c>
      <c r="X28" s="150">
        <v>1366119</v>
      </c>
      <c r="Y28" s="152">
        <f t="shared" ref="Y28:Y29" si="6">+W28+U28+S28+Q28+O28+M28+K28+I28+G28+E28</f>
        <v>85924</v>
      </c>
      <c r="Z28" s="153">
        <f t="shared" si="5"/>
        <v>20849294</v>
      </c>
    </row>
    <row r="29" spans="1:28" ht="18.95" customHeight="1" thickBot="1" x14ac:dyDescent="0.2">
      <c r="A29" s="22"/>
      <c r="B29" s="126"/>
      <c r="C29" s="7"/>
      <c r="D29" s="55" t="s">
        <v>24</v>
      </c>
      <c r="E29" s="154">
        <v>2450</v>
      </c>
      <c r="F29" s="155">
        <v>502222</v>
      </c>
      <c r="G29" s="156">
        <v>845</v>
      </c>
      <c r="H29" s="157">
        <v>386258</v>
      </c>
      <c r="I29" s="154">
        <v>2023</v>
      </c>
      <c r="J29" s="155">
        <v>1593691</v>
      </c>
      <c r="K29" s="158">
        <v>1111</v>
      </c>
      <c r="L29" s="157">
        <v>1900112</v>
      </c>
      <c r="M29" s="154">
        <v>15438</v>
      </c>
      <c r="N29" s="155">
        <v>2835603</v>
      </c>
      <c r="O29" s="158">
        <v>4094</v>
      </c>
      <c r="P29" s="157">
        <v>1176873</v>
      </c>
      <c r="Q29" s="154">
        <v>59786</v>
      </c>
      <c r="R29" s="155">
        <v>10088445</v>
      </c>
      <c r="S29" s="158">
        <v>29402</v>
      </c>
      <c r="T29" s="157">
        <v>2467728</v>
      </c>
      <c r="U29" s="154">
        <v>4776</v>
      </c>
      <c r="V29" s="155">
        <v>1411623</v>
      </c>
      <c r="W29" s="154">
        <v>10028</v>
      </c>
      <c r="X29" s="157">
        <v>2186209</v>
      </c>
      <c r="Y29" s="152">
        <f t="shared" si="6"/>
        <v>129953</v>
      </c>
      <c r="Z29" s="153">
        <f t="shared" si="5"/>
        <v>24548764</v>
      </c>
    </row>
    <row r="30" spans="1:28" ht="18.95" customHeight="1" thickBot="1" x14ac:dyDescent="0.2">
      <c r="A30" s="22" t="s">
        <v>29</v>
      </c>
      <c r="B30" s="126"/>
      <c r="C30" s="7"/>
      <c r="D30" s="56" t="s">
        <v>44</v>
      </c>
      <c r="E30" s="159">
        <v>45.5</v>
      </c>
      <c r="F30" s="160"/>
      <c r="G30" s="159">
        <v>71.5</v>
      </c>
      <c r="H30" s="160"/>
      <c r="I30" s="159">
        <v>109.5</v>
      </c>
      <c r="J30" s="160"/>
      <c r="K30" s="159">
        <v>66.5</v>
      </c>
      <c r="L30" s="160"/>
      <c r="M30" s="159">
        <v>60</v>
      </c>
      <c r="N30" s="160"/>
      <c r="O30" s="159">
        <v>107.5</v>
      </c>
      <c r="P30" s="160"/>
      <c r="Q30" s="159">
        <v>44.4</v>
      </c>
      <c r="R30" s="160"/>
      <c r="S30" s="159">
        <v>122.9</v>
      </c>
      <c r="T30" s="160"/>
      <c r="U30" s="159">
        <v>53.1</v>
      </c>
      <c r="V30" s="160"/>
      <c r="W30" s="159">
        <v>71.599999999999994</v>
      </c>
      <c r="X30" s="160"/>
      <c r="Y30" s="161">
        <v>70</v>
      </c>
      <c r="Z30" s="162"/>
    </row>
    <row r="31" spans="1:28" ht="18.95" customHeight="1" x14ac:dyDescent="0.15">
      <c r="A31" s="22"/>
      <c r="B31" s="126"/>
      <c r="C31" s="4" t="s">
        <v>45</v>
      </c>
      <c r="D31" s="85" t="s">
        <v>21</v>
      </c>
      <c r="E31" s="90">
        <f>E20-E27</f>
        <v>-151</v>
      </c>
      <c r="F31" s="91">
        <f t="shared" ref="F31:Z33" si="7">F20-F27</f>
        <v>4358</v>
      </c>
      <c r="G31" s="92">
        <f t="shared" si="7"/>
        <v>569</v>
      </c>
      <c r="H31" s="93">
        <f t="shared" si="7"/>
        <v>217370</v>
      </c>
      <c r="I31" s="90">
        <f t="shared" si="7"/>
        <v>146</v>
      </c>
      <c r="J31" s="91">
        <f t="shared" si="7"/>
        <v>4864603</v>
      </c>
      <c r="K31" s="92">
        <f t="shared" si="7"/>
        <v>1355</v>
      </c>
      <c r="L31" s="93">
        <f t="shared" si="7"/>
        <v>3121045</v>
      </c>
      <c r="M31" s="90">
        <f t="shared" si="7"/>
        <v>248</v>
      </c>
      <c r="N31" s="91">
        <f t="shared" si="7"/>
        <v>272478</v>
      </c>
      <c r="O31" s="92">
        <f t="shared" si="7"/>
        <v>-683</v>
      </c>
      <c r="P31" s="93">
        <f t="shared" si="7"/>
        <v>-233786</v>
      </c>
      <c r="Q31" s="90">
        <f t="shared" si="7"/>
        <v>2437</v>
      </c>
      <c r="R31" s="91">
        <f t="shared" si="7"/>
        <v>844953</v>
      </c>
      <c r="S31" s="92">
        <f t="shared" si="7"/>
        <v>6221</v>
      </c>
      <c r="T31" s="93">
        <f t="shared" si="7"/>
        <v>1201096</v>
      </c>
      <c r="U31" s="90">
        <f t="shared" si="7"/>
        <v>290</v>
      </c>
      <c r="V31" s="91">
        <f t="shared" si="7"/>
        <v>162481</v>
      </c>
      <c r="W31" s="92">
        <f t="shared" si="7"/>
        <v>-52</v>
      </c>
      <c r="X31" s="93">
        <f t="shared" si="7"/>
        <v>27306</v>
      </c>
      <c r="Y31" s="90">
        <f t="shared" si="7"/>
        <v>10380</v>
      </c>
      <c r="Z31" s="91">
        <f t="shared" si="7"/>
        <v>10481904</v>
      </c>
    </row>
    <row r="32" spans="1:28" ht="18.95" customHeight="1" x14ac:dyDescent="0.15">
      <c r="A32" s="22" t="s">
        <v>46</v>
      </c>
      <c r="B32" s="126"/>
      <c r="C32" s="7"/>
      <c r="D32" s="81" t="s">
        <v>22</v>
      </c>
      <c r="E32" s="94">
        <f t="shared" ref="E32:T33" si="8">E21-E28</f>
        <v>-158</v>
      </c>
      <c r="F32" s="95">
        <f t="shared" si="8"/>
        <v>479</v>
      </c>
      <c r="G32" s="96">
        <f t="shared" si="8"/>
        <v>422</v>
      </c>
      <c r="H32" s="97">
        <f t="shared" si="8"/>
        <v>171906</v>
      </c>
      <c r="I32" s="94">
        <f t="shared" si="8"/>
        <v>-114</v>
      </c>
      <c r="J32" s="95">
        <f t="shared" si="8"/>
        <v>4569333</v>
      </c>
      <c r="K32" s="96">
        <f t="shared" si="8"/>
        <v>1840</v>
      </c>
      <c r="L32" s="97">
        <f t="shared" si="8"/>
        <v>2489891</v>
      </c>
      <c r="M32" s="94">
        <f t="shared" si="8"/>
        <v>2070.2479999999996</v>
      </c>
      <c r="N32" s="95">
        <f t="shared" si="8"/>
        <v>417475</v>
      </c>
      <c r="O32" s="96">
        <f t="shared" si="8"/>
        <v>-888</v>
      </c>
      <c r="P32" s="97">
        <f t="shared" si="8"/>
        <v>-264816</v>
      </c>
      <c r="Q32" s="94">
        <f t="shared" si="8"/>
        <v>3438</v>
      </c>
      <c r="R32" s="95">
        <f t="shared" si="8"/>
        <v>899537</v>
      </c>
      <c r="S32" s="96">
        <f t="shared" si="8"/>
        <v>8115</v>
      </c>
      <c r="T32" s="97">
        <f t="shared" si="8"/>
        <v>1485256</v>
      </c>
      <c r="U32" s="94">
        <f t="shared" si="7"/>
        <v>209</v>
      </c>
      <c r="V32" s="95">
        <f t="shared" si="7"/>
        <v>52378</v>
      </c>
      <c r="W32" s="96">
        <f t="shared" si="7"/>
        <v>-232</v>
      </c>
      <c r="X32" s="97">
        <f t="shared" si="7"/>
        <v>-1312</v>
      </c>
      <c r="Y32" s="94">
        <f t="shared" si="7"/>
        <v>14702.247999999992</v>
      </c>
      <c r="Z32" s="95">
        <f t="shared" si="7"/>
        <v>9820127</v>
      </c>
    </row>
    <row r="33" spans="1:38" ht="18.95" customHeight="1" x14ac:dyDescent="0.15">
      <c r="A33" s="22"/>
      <c r="B33" s="126"/>
      <c r="C33" s="7"/>
      <c r="D33" s="81" t="s">
        <v>24</v>
      </c>
      <c r="E33" s="94">
        <f t="shared" si="8"/>
        <v>7</v>
      </c>
      <c r="F33" s="95">
        <f t="shared" si="7"/>
        <v>-62844</v>
      </c>
      <c r="G33" s="96">
        <f t="shared" si="7"/>
        <v>747</v>
      </c>
      <c r="H33" s="97">
        <f t="shared" si="7"/>
        <v>319400</v>
      </c>
      <c r="I33" s="94">
        <f t="shared" si="7"/>
        <v>421</v>
      </c>
      <c r="J33" s="95">
        <f t="shared" si="7"/>
        <v>913601</v>
      </c>
      <c r="K33" s="96">
        <f t="shared" si="7"/>
        <v>2945</v>
      </c>
      <c r="L33" s="97">
        <f t="shared" si="7"/>
        <v>5345696</v>
      </c>
      <c r="M33" s="94">
        <f t="shared" si="7"/>
        <v>1642.2999999999993</v>
      </c>
      <c r="N33" s="95">
        <f t="shared" si="7"/>
        <v>493720</v>
      </c>
      <c r="O33" s="96">
        <f t="shared" si="7"/>
        <v>792</v>
      </c>
      <c r="P33" s="97">
        <f t="shared" si="7"/>
        <v>171524</v>
      </c>
      <c r="Q33" s="94">
        <f t="shared" si="7"/>
        <v>1534</v>
      </c>
      <c r="R33" s="95">
        <f t="shared" si="7"/>
        <v>475864</v>
      </c>
      <c r="S33" s="96">
        <f t="shared" si="7"/>
        <v>-227</v>
      </c>
      <c r="T33" s="97">
        <f t="shared" si="7"/>
        <v>97595</v>
      </c>
      <c r="U33" s="94">
        <f t="shared" si="7"/>
        <v>-318</v>
      </c>
      <c r="V33" s="95">
        <f t="shared" si="7"/>
        <v>89214</v>
      </c>
      <c r="W33" s="96">
        <f t="shared" si="7"/>
        <v>-1487</v>
      </c>
      <c r="X33" s="97">
        <f t="shared" si="7"/>
        <v>-203575</v>
      </c>
      <c r="Y33" s="94">
        <f t="shared" si="7"/>
        <v>6056.2999999999884</v>
      </c>
      <c r="Z33" s="95">
        <f t="shared" si="7"/>
        <v>7640195</v>
      </c>
    </row>
    <row r="34" spans="1:38" ht="18.95" customHeight="1" thickBot="1" x14ac:dyDescent="0.2">
      <c r="A34" s="22" t="s">
        <v>47</v>
      </c>
      <c r="B34" s="126"/>
      <c r="C34" s="57"/>
      <c r="D34" s="28" t="s">
        <v>44</v>
      </c>
      <c r="E34" s="128">
        <f>+E23-E30</f>
        <v>-10.922965583789001</v>
      </c>
      <c r="F34" s="130"/>
      <c r="G34" s="137">
        <f t="shared" ref="G34" si="9">+G23-G30</f>
        <v>7.8887704335465543</v>
      </c>
      <c r="H34" s="138"/>
      <c r="I34" s="128">
        <f t="shared" ref="I34" si="10">+I23-I30</f>
        <v>-2.6397210153212853</v>
      </c>
      <c r="J34" s="130"/>
      <c r="K34" s="137">
        <f t="shared" ref="K34" si="11">+K23-K30</f>
        <v>-12.197606538237011</v>
      </c>
      <c r="L34" s="138"/>
      <c r="M34" s="128">
        <f t="shared" ref="M34" si="12">+M23-M30</f>
        <v>-2.3599361655497688</v>
      </c>
      <c r="N34" s="130"/>
      <c r="O34" s="137">
        <f t="shared" ref="O34" si="13">+O23-O30</f>
        <v>-31.889473684210529</v>
      </c>
      <c r="P34" s="138"/>
      <c r="Q34" s="128">
        <f t="shared" ref="Q34" si="14">+Q23-Q30</f>
        <v>3.2828435847458337</v>
      </c>
      <c r="R34" s="130"/>
      <c r="S34" s="137">
        <f t="shared" ref="S34" si="15">+S23-S30</f>
        <v>21.052228391230699</v>
      </c>
      <c r="T34" s="138"/>
      <c r="U34" s="128">
        <f t="shared" ref="U34" si="16">+U23-U30</f>
        <v>8.4384615384615387</v>
      </c>
      <c r="V34" s="130"/>
      <c r="W34" s="137">
        <f t="shared" ref="W34" si="17">+W23-W30</f>
        <v>11.029976720587371</v>
      </c>
      <c r="X34" s="138"/>
      <c r="Y34" s="128">
        <f t="shared" ref="Y34" si="18">+Y23-Y30</f>
        <v>4.8500341085637473</v>
      </c>
      <c r="Z34" s="130"/>
    </row>
    <row r="35" spans="1:38" ht="18.95" customHeight="1" x14ac:dyDescent="0.15">
      <c r="A35" s="22"/>
      <c r="B35" s="126"/>
      <c r="C35" s="7" t="s">
        <v>48</v>
      </c>
      <c r="D35" s="58" t="s">
        <v>21</v>
      </c>
      <c r="E35" s="59">
        <f t="shared" ref="E35:Z37" si="19">E20/E27*100</f>
        <v>84.576098059244131</v>
      </c>
      <c r="F35" s="60">
        <f t="shared" si="19"/>
        <v>107.19711983088915</v>
      </c>
      <c r="G35" s="61">
        <f t="shared" si="19"/>
        <v>195.30988274706868</v>
      </c>
      <c r="H35" s="62">
        <f t="shared" si="19"/>
        <v>205.70157309927302</v>
      </c>
      <c r="I35" s="59">
        <f t="shared" si="19"/>
        <v>106.56179775280899</v>
      </c>
      <c r="J35" s="60">
        <f t="shared" si="19"/>
        <v>538.36033546989484</v>
      </c>
      <c r="K35" s="61">
        <f t="shared" si="19"/>
        <v>282.1236559139785</v>
      </c>
      <c r="L35" s="62">
        <f t="shared" si="19"/>
        <v>308.11087261944527</v>
      </c>
      <c r="M35" s="59">
        <f t="shared" si="19"/>
        <v>102.48521895981561</v>
      </c>
      <c r="N35" s="60">
        <f t="shared" si="19"/>
        <v>116.13810356938524</v>
      </c>
      <c r="O35" s="61">
        <f t="shared" si="19"/>
        <v>84.47727272727272</v>
      </c>
      <c r="P35" s="62">
        <f t="shared" si="19"/>
        <v>84.74484585694664</v>
      </c>
      <c r="Q35" s="59">
        <f t="shared" si="19"/>
        <v>108.9674712982043</v>
      </c>
      <c r="R35" s="60">
        <f t="shared" si="19"/>
        <v>118.23623956025125</v>
      </c>
      <c r="S35" s="61">
        <f t="shared" si="19"/>
        <v>117.25419497989182</v>
      </c>
      <c r="T35" s="62">
        <f t="shared" si="19"/>
        <v>114.04174284667793</v>
      </c>
      <c r="U35" s="59">
        <f t="shared" si="19"/>
        <v>111.65594855305466</v>
      </c>
      <c r="V35" s="60">
        <f t="shared" si="19"/>
        <v>132.90687783538561</v>
      </c>
      <c r="W35" s="61">
        <f t="shared" si="19"/>
        <v>99.280675058790976</v>
      </c>
      <c r="X35" s="62">
        <f t="shared" si="19"/>
        <v>101.98591401790857</v>
      </c>
      <c r="Y35" s="59">
        <f t="shared" si="19"/>
        <v>111.29832810867293</v>
      </c>
      <c r="Z35" s="60">
        <f t="shared" si="19"/>
        <v>149.55416913131813</v>
      </c>
    </row>
    <row r="36" spans="1:38" ht="18.95" customHeight="1" x14ac:dyDescent="0.15">
      <c r="A36" s="22" t="s">
        <v>49</v>
      </c>
      <c r="B36" s="126"/>
      <c r="C36" s="7" t="s">
        <v>62</v>
      </c>
      <c r="D36" s="56" t="s">
        <v>22</v>
      </c>
      <c r="E36" s="63">
        <f t="shared" si="19"/>
        <v>89.324324324324323</v>
      </c>
      <c r="F36" s="64">
        <f t="shared" si="19"/>
        <v>100.2553985603839</v>
      </c>
      <c r="G36" s="65">
        <f t="shared" si="19"/>
        <v>165.3250773993808</v>
      </c>
      <c r="H36" s="66">
        <f t="shared" si="19"/>
        <v>177.92868346373882</v>
      </c>
      <c r="I36" s="63">
        <f t="shared" si="19"/>
        <v>95.28145695364239</v>
      </c>
      <c r="J36" s="64">
        <f t="shared" si="19"/>
        <v>517.81228254816745</v>
      </c>
      <c r="K36" s="65">
        <f t="shared" si="19"/>
        <v>358.42696629213486</v>
      </c>
      <c r="L36" s="66">
        <f t="shared" si="19"/>
        <v>261.53386034170126</v>
      </c>
      <c r="M36" s="63">
        <f t="shared" si="19"/>
        <v>132.46938519447929</v>
      </c>
      <c r="N36" s="64">
        <f t="shared" si="19"/>
        <v>130.01370288465134</v>
      </c>
      <c r="O36" s="65">
        <f t="shared" si="19"/>
        <v>79.604960955443275</v>
      </c>
      <c r="P36" s="66">
        <f t="shared" si="19"/>
        <v>82.649192856197502</v>
      </c>
      <c r="Q36" s="63">
        <f t="shared" si="19"/>
        <v>113.79172015404365</v>
      </c>
      <c r="R36" s="64">
        <f t="shared" si="19"/>
        <v>120.10759074476391</v>
      </c>
      <c r="S36" s="65">
        <f t="shared" si="19"/>
        <v>122.90496485929606</v>
      </c>
      <c r="T36" s="66">
        <f t="shared" si="19"/>
        <v>117.34909067887148</v>
      </c>
      <c r="U36" s="63">
        <f t="shared" si="19"/>
        <v>107.78398510242087</v>
      </c>
      <c r="V36" s="64">
        <f t="shared" si="19"/>
        <v>110.72928317130226</v>
      </c>
      <c r="W36" s="65">
        <f t="shared" si="19"/>
        <v>96.636706291678749</v>
      </c>
      <c r="X36" s="66">
        <f t="shared" si="19"/>
        <v>99.903961514333673</v>
      </c>
      <c r="Y36" s="63">
        <f t="shared" si="19"/>
        <v>117.11075834458357</v>
      </c>
      <c r="Z36" s="64">
        <f t="shared" si="19"/>
        <v>147.10052532234425</v>
      </c>
    </row>
    <row r="37" spans="1:38" ht="18.95" customHeight="1" thickBot="1" x14ac:dyDescent="0.2">
      <c r="A37" s="22"/>
      <c r="B37" s="127"/>
      <c r="C37" s="57"/>
      <c r="D37" s="47" t="s">
        <v>24</v>
      </c>
      <c r="E37" s="67">
        <f t="shared" si="19"/>
        <v>100.28571428571429</v>
      </c>
      <c r="F37" s="68">
        <f t="shared" si="19"/>
        <v>87.486808622481689</v>
      </c>
      <c r="G37" s="69">
        <f t="shared" si="19"/>
        <v>188.40236686390531</v>
      </c>
      <c r="H37" s="70">
        <f t="shared" si="19"/>
        <v>182.69084394368531</v>
      </c>
      <c r="I37" s="67">
        <f t="shared" si="19"/>
        <v>120.81067721206129</v>
      </c>
      <c r="J37" s="68">
        <f t="shared" si="19"/>
        <v>157.32610650370745</v>
      </c>
      <c r="K37" s="69">
        <f t="shared" si="19"/>
        <v>365.07650765076505</v>
      </c>
      <c r="L37" s="70">
        <f t="shared" si="19"/>
        <v>381.33583704539518</v>
      </c>
      <c r="M37" s="67">
        <f t="shared" si="19"/>
        <v>110.63803601502784</v>
      </c>
      <c r="N37" s="68">
        <f t="shared" si="19"/>
        <v>117.41146415771178</v>
      </c>
      <c r="O37" s="69">
        <f t="shared" si="19"/>
        <v>119.34538348803127</v>
      </c>
      <c r="P37" s="70">
        <f t="shared" si="19"/>
        <v>114.5745547735397</v>
      </c>
      <c r="Q37" s="67">
        <f t="shared" si="19"/>
        <v>102.56581808450139</v>
      </c>
      <c r="R37" s="68">
        <f t="shared" si="19"/>
        <v>104.71692119053036</v>
      </c>
      <c r="S37" s="69">
        <f t="shared" si="19"/>
        <v>99.227943677300871</v>
      </c>
      <c r="T37" s="70">
        <f t="shared" si="19"/>
        <v>103.95485239864361</v>
      </c>
      <c r="U37" s="67">
        <f t="shared" si="19"/>
        <v>93.341708542713562</v>
      </c>
      <c r="V37" s="68">
        <f t="shared" si="19"/>
        <v>106.31995936592136</v>
      </c>
      <c r="W37" s="69">
        <f t="shared" si="19"/>
        <v>85.1715197447148</v>
      </c>
      <c r="X37" s="70">
        <f t="shared" si="19"/>
        <v>90.688218738464627</v>
      </c>
      <c r="Y37" s="67">
        <f t="shared" si="19"/>
        <v>104.66037721330019</v>
      </c>
      <c r="Z37" s="68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31" t="s">
        <v>51</v>
      </c>
      <c r="C39" s="12" t="s">
        <v>43</v>
      </c>
      <c r="D39" s="86" t="s">
        <v>21</v>
      </c>
      <c r="E39" s="163">
        <v>1814</v>
      </c>
      <c r="F39" s="164">
        <v>233548</v>
      </c>
      <c r="G39" s="163">
        <v>1284</v>
      </c>
      <c r="H39" s="164">
        <v>398229</v>
      </c>
      <c r="I39" s="163">
        <v>3119</v>
      </c>
      <c r="J39" s="164">
        <v>5936980</v>
      </c>
      <c r="K39" s="163">
        <v>2155</v>
      </c>
      <c r="L39" s="164">
        <v>4586997</v>
      </c>
      <c r="M39" s="163">
        <v>10676</v>
      </c>
      <c r="N39" s="164">
        <v>1899821</v>
      </c>
      <c r="O39" s="163">
        <v>5506</v>
      </c>
      <c r="P39" s="164">
        <v>1818615</v>
      </c>
      <c r="Q39" s="163">
        <v>29338</v>
      </c>
      <c r="R39" s="164">
        <v>5910182</v>
      </c>
      <c r="S39" s="165">
        <v>54312</v>
      </c>
      <c r="T39" s="166">
        <v>11855445</v>
      </c>
      <c r="U39" s="163">
        <v>4152</v>
      </c>
      <c r="V39" s="164">
        <v>1260320</v>
      </c>
      <c r="W39" s="163">
        <v>7971</v>
      </c>
      <c r="X39" s="164">
        <v>1599012</v>
      </c>
      <c r="Y39" s="145">
        <f>+W39+U39+S39+Q39+O39+M39+K39+I39+G39+E39</f>
        <v>120327</v>
      </c>
      <c r="Z39" s="146">
        <f t="shared" ref="Z39:Z41" si="20">+X39+V39+T39+R39+P39+N39+L39+J39+H39+F39</f>
        <v>35499149</v>
      </c>
    </row>
    <row r="40" spans="1:38" ht="18.95" customHeight="1" x14ac:dyDescent="0.15">
      <c r="A40" s="22"/>
      <c r="B40" s="132"/>
      <c r="C40" s="22"/>
      <c r="D40" s="82" t="s">
        <v>22</v>
      </c>
      <c r="E40" s="167">
        <v>1206</v>
      </c>
      <c r="F40" s="168">
        <v>104749</v>
      </c>
      <c r="G40" s="167">
        <v>1241</v>
      </c>
      <c r="H40" s="168">
        <v>382710</v>
      </c>
      <c r="I40" s="167">
        <v>3142</v>
      </c>
      <c r="J40" s="168">
        <v>5671842</v>
      </c>
      <c r="K40" s="167">
        <v>1326</v>
      </c>
      <c r="L40" s="168">
        <v>2930202</v>
      </c>
      <c r="M40" s="167">
        <v>8964</v>
      </c>
      <c r="N40" s="168">
        <v>1765247</v>
      </c>
      <c r="O40" s="167">
        <v>5338</v>
      </c>
      <c r="P40" s="168">
        <v>1757485</v>
      </c>
      <c r="Q40" s="167">
        <v>28716</v>
      </c>
      <c r="R40" s="168">
        <v>6178385</v>
      </c>
      <c r="S40" s="165">
        <v>52518</v>
      </c>
      <c r="T40" s="166">
        <v>11650366</v>
      </c>
      <c r="U40" s="167">
        <v>3544</v>
      </c>
      <c r="V40" s="168">
        <v>824895</v>
      </c>
      <c r="W40" s="167">
        <v>7622</v>
      </c>
      <c r="X40" s="168">
        <v>1552537</v>
      </c>
      <c r="Y40" s="152">
        <f t="shared" ref="Y40:Y41" si="21">+W40+U40+S40+Q40+O40+M40+K40+I40+G40+E40</f>
        <v>113617</v>
      </c>
      <c r="Z40" s="153">
        <f t="shared" si="20"/>
        <v>32818418</v>
      </c>
    </row>
    <row r="41" spans="1:38" ht="18.95" customHeight="1" x14ac:dyDescent="0.15">
      <c r="A41" s="22" t="s">
        <v>52</v>
      </c>
      <c r="B41" s="132"/>
      <c r="C41" s="22"/>
      <c r="D41" s="82" t="s">
        <v>24</v>
      </c>
      <c r="E41" s="167">
        <v>3761</v>
      </c>
      <c r="F41" s="168">
        <v>752407</v>
      </c>
      <c r="G41" s="167">
        <v>1222</v>
      </c>
      <c r="H41" s="168">
        <v>528743</v>
      </c>
      <c r="I41" s="167">
        <v>1929</v>
      </c>
      <c r="J41" s="168">
        <v>2078527</v>
      </c>
      <c r="K41" s="167">
        <v>4509</v>
      </c>
      <c r="L41" s="168">
        <v>6651106</v>
      </c>
      <c r="M41" s="167">
        <v>15316</v>
      </c>
      <c r="N41" s="168">
        <v>3175052</v>
      </c>
      <c r="O41" s="167">
        <v>4614</v>
      </c>
      <c r="P41" s="168">
        <v>1310036</v>
      </c>
      <c r="Q41" s="167">
        <v>60273</v>
      </c>
      <c r="R41" s="168">
        <v>10232726</v>
      </c>
      <c r="S41" s="165">
        <v>30442</v>
      </c>
      <c r="T41" s="166">
        <v>2856694</v>
      </c>
      <c r="U41" s="167">
        <v>4759</v>
      </c>
      <c r="V41" s="168">
        <v>1399336</v>
      </c>
      <c r="W41" s="167">
        <v>8212</v>
      </c>
      <c r="X41" s="168">
        <v>1941106</v>
      </c>
      <c r="Y41" s="152">
        <f t="shared" si="21"/>
        <v>135037</v>
      </c>
      <c r="Z41" s="153">
        <f t="shared" si="20"/>
        <v>30925733</v>
      </c>
    </row>
    <row r="42" spans="1:38" ht="18.95" customHeight="1" thickBot="1" x14ac:dyDescent="0.2">
      <c r="A42" s="22"/>
      <c r="B42" s="132"/>
      <c r="C42" s="22"/>
      <c r="D42" s="89" t="s">
        <v>44</v>
      </c>
      <c r="E42" s="169">
        <v>43.7</v>
      </c>
      <c r="F42" s="170"/>
      <c r="G42" s="169">
        <v>105.2</v>
      </c>
      <c r="H42" s="170"/>
      <c r="I42" s="169">
        <v>165.7</v>
      </c>
      <c r="J42" s="170"/>
      <c r="K42" s="169">
        <v>42.5</v>
      </c>
      <c r="L42" s="170"/>
      <c r="M42" s="169">
        <v>67.8</v>
      </c>
      <c r="N42" s="170"/>
      <c r="O42" s="169">
        <v>119.8</v>
      </c>
      <c r="P42" s="170"/>
      <c r="Q42" s="169">
        <v>49</v>
      </c>
      <c r="R42" s="170"/>
      <c r="S42" s="169">
        <v>180.8</v>
      </c>
      <c r="T42" s="170"/>
      <c r="U42" s="169">
        <v>84.9</v>
      </c>
      <c r="V42" s="170"/>
      <c r="W42" s="169">
        <v>97.2</v>
      </c>
      <c r="X42" s="170"/>
      <c r="Y42" s="169">
        <v>89.3</v>
      </c>
      <c r="Z42" s="170"/>
    </row>
    <row r="43" spans="1:38" ht="18.95" customHeight="1" x14ac:dyDescent="0.15">
      <c r="A43" s="22"/>
      <c r="B43" s="132"/>
      <c r="C43" s="12" t="s">
        <v>45</v>
      </c>
      <c r="D43" s="86" t="s">
        <v>21</v>
      </c>
      <c r="E43" s="90">
        <f t="shared" ref="E43:Z46" si="22">E20-E39</f>
        <v>-986</v>
      </c>
      <c r="F43" s="93">
        <f t="shared" si="22"/>
        <v>-168638</v>
      </c>
      <c r="G43" s="90">
        <f t="shared" si="22"/>
        <v>-118</v>
      </c>
      <c r="H43" s="91">
        <f t="shared" si="22"/>
        <v>24786</v>
      </c>
      <c r="I43" s="92">
        <f t="shared" si="22"/>
        <v>-748</v>
      </c>
      <c r="J43" s="93">
        <f t="shared" si="22"/>
        <v>37350</v>
      </c>
      <c r="K43" s="90">
        <f t="shared" si="22"/>
        <v>-56</v>
      </c>
      <c r="L43" s="91">
        <f t="shared" si="22"/>
        <v>33751</v>
      </c>
      <c r="M43" s="92">
        <f t="shared" si="22"/>
        <v>-449</v>
      </c>
      <c r="N43" s="93">
        <f t="shared" si="22"/>
        <v>61071</v>
      </c>
      <c r="O43" s="90">
        <f t="shared" si="22"/>
        <v>-1789</v>
      </c>
      <c r="P43" s="91">
        <f t="shared" si="22"/>
        <v>-519896</v>
      </c>
      <c r="Q43" s="92">
        <f t="shared" si="22"/>
        <v>275</v>
      </c>
      <c r="R43" s="93">
        <f t="shared" si="22"/>
        <v>-431856</v>
      </c>
      <c r="S43" s="90">
        <f t="shared" si="22"/>
        <v>-12036</v>
      </c>
      <c r="T43" s="91">
        <f t="shared" si="22"/>
        <v>-2100596</v>
      </c>
      <c r="U43" s="92">
        <f t="shared" si="22"/>
        <v>-1374</v>
      </c>
      <c r="V43" s="93">
        <f t="shared" si="22"/>
        <v>-604079</v>
      </c>
      <c r="W43" s="90">
        <f t="shared" si="22"/>
        <v>-794</v>
      </c>
      <c r="X43" s="91">
        <f t="shared" si="22"/>
        <v>-196722</v>
      </c>
      <c r="Y43" s="90">
        <f t="shared" si="22"/>
        <v>-18075</v>
      </c>
      <c r="Z43" s="91">
        <f t="shared" si="22"/>
        <v>-3864829</v>
      </c>
    </row>
    <row r="44" spans="1:38" ht="18.95" customHeight="1" x14ac:dyDescent="0.15">
      <c r="A44" s="22"/>
      <c r="B44" s="132"/>
      <c r="C44" s="22"/>
      <c r="D44" s="82" t="s">
        <v>22</v>
      </c>
      <c r="E44" s="94">
        <f t="shared" si="22"/>
        <v>116</v>
      </c>
      <c r="F44" s="97">
        <f t="shared" si="22"/>
        <v>83280</v>
      </c>
      <c r="G44" s="94">
        <f t="shared" si="22"/>
        <v>-173</v>
      </c>
      <c r="H44" s="95">
        <f t="shared" si="22"/>
        <v>9790</v>
      </c>
      <c r="I44" s="96">
        <f t="shared" si="22"/>
        <v>-840</v>
      </c>
      <c r="J44" s="97">
        <f t="shared" si="22"/>
        <v>-8876</v>
      </c>
      <c r="K44" s="94">
        <f t="shared" si="22"/>
        <v>1226</v>
      </c>
      <c r="L44" s="95">
        <f t="shared" si="22"/>
        <v>1101094</v>
      </c>
      <c r="M44" s="96">
        <f t="shared" si="22"/>
        <v>-517.75200000000041</v>
      </c>
      <c r="N44" s="97">
        <f t="shared" si="22"/>
        <v>43176</v>
      </c>
      <c r="O44" s="94">
        <f t="shared" si="22"/>
        <v>-1872</v>
      </c>
      <c r="P44" s="95">
        <f t="shared" si="22"/>
        <v>-496055</v>
      </c>
      <c r="Q44" s="96">
        <f t="shared" si="22"/>
        <v>-350</v>
      </c>
      <c r="R44" s="97">
        <f t="shared" si="22"/>
        <v>-805229</v>
      </c>
      <c r="S44" s="94">
        <f t="shared" si="22"/>
        <v>-8974</v>
      </c>
      <c r="T44" s="95">
        <f t="shared" si="22"/>
        <v>-1604108</v>
      </c>
      <c r="U44" s="96">
        <f t="shared" si="22"/>
        <v>-650</v>
      </c>
      <c r="V44" s="97">
        <f t="shared" si="22"/>
        <v>-284339</v>
      </c>
      <c r="W44" s="94">
        <f t="shared" si="22"/>
        <v>-956</v>
      </c>
      <c r="X44" s="95">
        <f t="shared" si="22"/>
        <v>-187730</v>
      </c>
      <c r="Y44" s="94">
        <f t="shared" si="22"/>
        <v>-12990.752000000008</v>
      </c>
      <c r="Z44" s="95">
        <f t="shared" si="22"/>
        <v>-2148997</v>
      </c>
    </row>
    <row r="45" spans="1:38" ht="18.95" customHeight="1" x14ac:dyDescent="0.15">
      <c r="A45" s="22"/>
      <c r="B45" s="132"/>
      <c r="C45" s="22"/>
      <c r="D45" s="82" t="s">
        <v>24</v>
      </c>
      <c r="E45" s="94">
        <f t="shared" si="22"/>
        <v>-1304</v>
      </c>
      <c r="F45" s="97">
        <f t="shared" si="22"/>
        <v>-313029</v>
      </c>
      <c r="G45" s="94">
        <f t="shared" si="22"/>
        <v>370</v>
      </c>
      <c r="H45" s="95">
        <f t="shared" si="22"/>
        <v>176915</v>
      </c>
      <c r="I45" s="96">
        <f t="shared" si="22"/>
        <v>515</v>
      </c>
      <c r="J45" s="97">
        <f t="shared" si="22"/>
        <v>428765</v>
      </c>
      <c r="K45" s="94">
        <f t="shared" si="22"/>
        <v>-453</v>
      </c>
      <c r="L45" s="95">
        <f t="shared" si="22"/>
        <v>594702</v>
      </c>
      <c r="M45" s="96">
        <f t="shared" si="22"/>
        <v>1764.2999999999993</v>
      </c>
      <c r="N45" s="97">
        <f t="shared" si="22"/>
        <v>154271</v>
      </c>
      <c r="O45" s="94">
        <f t="shared" si="22"/>
        <v>272</v>
      </c>
      <c r="P45" s="95">
        <f t="shared" si="22"/>
        <v>38361</v>
      </c>
      <c r="Q45" s="96">
        <f t="shared" si="22"/>
        <v>1047</v>
      </c>
      <c r="R45" s="97">
        <f t="shared" si="22"/>
        <v>331583</v>
      </c>
      <c r="S45" s="94">
        <f t="shared" si="22"/>
        <v>-1267</v>
      </c>
      <c r="T45" s="95">
        <f t="shared" si="22"/>
        <v>-291371</v>
      </c>
      <c r="U45" s="96">
        <f t="shared" si="22"/>
        <v>-301</v>
      </c>
      <c r="V45" s="97">
        <f t="shared" si="22"/>
        <v>101501</v>
      </c>
      <c r="W45" s="94">
        <f t="shared" si="22"/>
        <v>329</v>
      </c>
      <c r="X45" s="95">
        <f t="shared" si="22"/>
        <v>41528</v>
      </c>
      <c r="Y45" s="94">
        <f t="shared" si="22"/>
        <v>972.29999999998836</v>
      </c>
      <c r="Z45" s="95">
        <f t="shared" si="22"/>
        <v>1263226</v>
      </c>
    </row>
    <row r="46" spans="1:38" ht="18.95" customHeight="1" thickBot="1" x14ac:dyDescent="0.2">
      <c r="A46" s="22"/>
      <c r="B46" s="132"/>
      <c r="C46" s="46"/>
      <c r="D46" s="89" t="s">
        <v>44</v>
      </c>
      <c r="E46" s="134">
        <f>E23-E42</f>
        <v>-9.1229655837890036</v>
      </c>
      <c r="F46" s="130"/>
      <c r="G46" s="134">
        <f>G23-G42</f>
        <v>-25.811229566453449</v>
      </c>
      <c r="H46" s="130"/>
      <c r="I46" s="134">
        <f>I23-I42</f>
        <v>-58.839721015321274</v>
      </c>
      <c r="J46" s="130"/>
      <c r="K46" s="134">
        <f>K23-K42</f>
        <v>11.802393461762989</v>
      </c>
      <c r="L46" s="130"/>
      <c r="M46" s="134">
        <f>M23-M42</f>
        <v>-10.159936165549766</v>
      </c>
      <c r="N46" s="130"/>
      <c r="O46" s="134">
        <f t="shared" si="22"/>
        <v>-44.189473684210526</v>
      </c>
      <c r="P46" s="130"/>
      <c r="Q46" s="134">
        <f t="shared" si="22"/>
        <v>-1.3171564152541677</v>
      </c>
      <c r="R46" s="130"/>
      <c r="S46" s="134">
        <f t="shared" si="22"/>
        <v>-36.847771608769307</v>
      </c>
      <c r="T46" s="130"/>
      <c r="U46" s="134">
        <f t="shared" si="22"/>
        <v>-23.361538461538466</v>
      </c>
      <c r="V46" s="130"/>
      <c r="W46" s="134">
        <f t="shared" si="22"/>
        <v>-14.570023279412638</v>
      </c>
      <c r="X46" s="130"/>
      <c r="Y46" s="134">
        <f t="shared" si="22"/>
        <v>-14.44996589143625</v>
      </c>
      <c r="Z46" s="130"/>
      <c r="AA46" s="135"/>
      <c r="AB46" s="136"/>
      <c r="AC46" s="135"/>
      <c r="AD46" s="136"/>
      <c r="AE46" s="135"/>
      <c r="AF46" s="13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32"/>
      <c r="C47" s="22" t="s">
        <v>48</v>
      </c>
      <c r="D47" s="54" t="s">
        <v>21</v>
      </c>
      <c r="E47" s="71">
        <f t="shared" ref="E47:Z49" si="23">E20/E39*100</f>
        <v>45.644983461962511</v>
      </c>
      <c r="F47" s="72">
        <f t="shared" si="23"/>
        <v>27.793001866853924</v>
      </c>
      <c r="G47" s="71">
        <f t="shared" si="23"/>
        <v>90.809968847352025</v>
      </c>
      <c r="H47" s="73">
        <f t="shared" si="23"/>
        <v>106.22405701242251</v>
      </c>
      <c r="I47" s="74">
        <f t="shared" si="23"/>
        <v>76.017954472587363</v>
      </c>
      <c r="J47" s="72">
        <f t="shared" si="23"/>
        <v>100.62910772817155</v>
      </c>
      <c r="K47" s="71">
        <f t="shared" si="23"/>
        <v>97.401392111368907</v>
      </c>
      <c r="L47" s="73">
        <f t="shared" si="23"/>
        <v>100.73579729831958</v>
      </c>
      <c r="M47" s="74">
        <f t="shared" si="23"/>
        <v>95.794304983139753</v>
      </c>
      <c r="N47" s="72">
        <f t="shared" si="23"/>
        <v>103.21456600384984</v>
      </c>
      <c r="O47" s="71">
        <f t="shared" si="23"/>
        <v>67.508172902288408</v>
      </c>
      <c r="P47" s="73">
        <f t="shared" si="23"/>
        <v>71.412530964497705</v>
      </c>
      <c r="Q47" s="74">
        <f t="shared" si="23"/>
        <v>100.937350875997</v>
      </c>
      <c r="R47" s="72">
        <f t="shared" si="23"/>
        <v>92.693016898633573</v>
      </c>
      <c r="S47" s="71">
        <f t="shared" si="23"/>
        <v>77.839151568714087</v>
      </c>
      <c r="T47" s="73">
        <f t="shared" si="23"/>
        <v>82.281592972680485</v>
      </c>
      <c r="U47" s="74">
        <f t="shared" si="23"/>
        <v>66.907514450867055</v>
      </c>
      <c r="V47" s="72">
        <f t="shared" si="23"/>
        <v>52.069395074266858</v>
      </c>
      <c r="W47" s="71">
        <f t="shared" si="23"/>
        <v>90.038890979801778</v>
      </c>
      <c r="X47" s="73">
        <f t="shared" si="23"/>
        <v>87.697278069207741</v>
      </c>
      <c r="Y47" s="71">
        <f t="shared" si="23"/>
        <v>84.978433767982253</v>
      </c>
      <c r="Z47" s="73">
        <f t="shared" si="23"/>
        <v>89.112896762680137</v>
      </c>
    </row>
    <row r="48" spans="1:38" ht="18.95" customHeight="1" x14ac:dyDescent="0.15">
      <c r="A48" s="22"/>
      <c r="B48" s="132"/>
      <c r="C48" s="22"/>
      <c r="D48" s="55" t="s">
        <v>22</v>
      </c>
      <c r="E48" s="63">
        <f t="shared" si="23"/>
        <v>109.61857379767828</v>
      </c>
      <c r="F48" s="66">
        <f t="shared" si="23"/>
        <v>179.50433894356988</v>
      </c>
      <c r="G48" s="63">
        <f t="shared" si="23"/>
        <v>86.059629331184524</v>
      </c>
      <c r="H48" s="64">
        <f t="shared" si="23"/>
        <v>102.55807269211674</v>
      </c>
      <c r="I48" s="65">
        <f t="shared" si="23"/>
        <v>73.265436028007642</v>
      </c>
      <c r="J48" s="66">
        <f t="shared" si="23"/>
        <v>99.843507629443835</v>
      </c>
      <c r="K48" s="63">
        <f t="shared" si="23"/>
        <v>192.45852187028657</v>
      </c>
      <c r="L48" s="64">
        <f t="shared" si="23"/>
        <v>137.57740933901485</v>
      </c>
      <c r="M48" s="65">
        <f t="shared" si="23"/>
        <v>94.224096385542168</v>
      </c>
      <c r="N48" s="66">
        <f t="shared" si="23"/>
        <v>102.44589000859369</v>
      </c>
      <c r="O48" s="63">
        <f t="shared" si="23"/>
        <v>64.930685650056191</v>
      </c>
      <c r="P48" s="64">
        <f t="shared" si="23"/>
        <v>71.774723539603471</v>
      </c>
      <c r="Q48" s="65">
        <f t="shared" si="23"/>
        <v>98.781167293494917</v>
      </c>
      <c r="R48" s="66">
        <f t="shared" si="23"/>
        <v>86.966998657416141</v>
      </c>
      <c r="S48" s="63">
        <f t="shared" si="23"/>
        <v>82.912525229445151</v>
      </c>
      <c r="T48" s="64">
        <f t="shared" si="23"/>
        <v>86.231265180853541</v>
      </c>
      <c r="U48" s="65">
        <f t="shared" si="23"/>
        <v>81.659142212189622</v>
      </c>
      <c r="V48" s="66">
        <f t="shared" si="23"/>
        <v>65.530279611344483</v>
      </c>
      <c r="W48" s="63">
        <f t="shared" si="23"/>
        <v>87.457360272894263</v>
      </c>
      <c r="X48" s="64">
        <f t="shared" si="23"/>
        <v>87.908178677867255</v>
      </c>
      <c r="Y48" s="63">
        <f t="shared" si="23"/>
        <v>88.566189918762149</v>
      </c>
      <c r="Z48" s="64">
        <f t="shared" si="23"/>
        <v>93.451856820155072</v>
      </c>
    </row>
    <row r="49" spans="1:26" ht="18.95" customHeight="1" thickBot="1" x14ac:dyDescent="0.2">
      <c r="A49" s="46"/>
      <c r="B49" s="133"/>
      <c r="C49" s="46"/>
      <c r="D49" s="47" t="s">
        <v>24</v>
      </c>
      <c r="E49" s="67">
        <f t="shared" si="23"/>
        <v>65.328370114331292</v>
      </c>
      <c r="F49" s="70">
        <f t="shared" si="23"/>
        <v>58.396320076766962</v>
      </c>
      <c r="G49" s="67">
        <f t="shared" si="23"/>
        <v>130.27823240589197</v>
      </c>
      <c r="H49" s="68">
        <f t="shared" si="23"/>
        <v>133.45954461808478</v>
      </c>
      <c r="I49" s="69">
        <f t="shared" si="23"/>
        <v>126.69777086573355</v>
      </c>
      <c r="J49" s="70">
        <f t="shared" si="23"/>
        <v>120.62831033708005</v>
      </c>
      <c r="K49" s="67">
        <f t="shared" si="23"/>
        <v>89.953426480372585</v>
      </c>
      <c r="L49" s="68">
        <f t="shared" si="23"/>
        <v>108.94140012202482</v>
      </c>
      <c r="M49" s="69">
        <f t="shared" si="23"/>
        <v>111.51932619482893</v>
      </c>
      <c r="N49" s="70">
        <f t="shared" si="23"/>
        <v>104.85884955584979</v>
      </c>
      <c r="O49" s="67">
        <f t="shared" si="23"/>
        <v>105.89510186389251</v>
      </c>
      <c r="P49" s="68">
        <f t="shared" si="23"/>
        <v>102.92824013996562</v>
      </c>
      <c r="Q49" s="69">
        <f t="shared" si="23"/>
        <v>101.73709621223432</v>
      </c>
      <c r="R49" s="70">
        <f t="shared" si="23"/>
        <v>103.24041706970361</v>
      </c>
      <c r="S49" s="67">
        <f t="shared" si="23"/>
        <v>95.837986991656265</v>
      </c>
      <c r="T49" s="68">
        <f t="shared" si="23"/>
        <v>89.800412644826494</v>
      </c>
      <c r="U49" s="69">
        <f t="shared" si="23"/>
        <v>93.675141836520282</v>
      </c>
      <c r="V49" s="70">
        <f t="shared" si="23"/>
        <v>107.25351166553278</v>
      </c>
      <c r="W49" s="67">
        <f t="shared" si="23"/>
        <v>104.00633219678519</v>
      </c>
      <c r="X49" s="68">
        <f t="shared" si="23"/>
        <v>102.13939887878354</v>
      </c>
      <c r="Y49" s="67">
        <f t="shared" si="23"/>
        <v>100.72002488206935</v>
      </c>
      <c r="Z49" s="68">
        <f t="shared" si="23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10品目別管理表 (令和5年5月)</vt:lpstr>
      <vt:lpstr>(令和5年4月)</vt:lpstr>
      <vt:lpstr>(令和5年3月)</vt:lpstr>
      <vt:lpstr>(令和5年2月)</vt:lpstr>
      <vt:lpstr>(令和5年1月)</vt:lpstr>
      <vt:lpstr>(令和4年12月)</vt:lpstr>
      <vt:lpstr>(令和4年11月)</vt:lpstr>
      <vt:lpstr>(令和4年10月)</vt:lpstr>
      <vt:lpstr>(令和4年9月)</vt:lpstr>
      <vt:lpstr>(令和4年8月)</vt:lpstr>
      <vt:lpstr>(令和4年7月)</vt:lpstr>
      <vt:lpstr>(令和4年6月) </vt:lpstr>
      <vt:lpstr>(令和4年5月) </vt:lpstr>
      <vt:lpstr>'(令和4年10月)'!Print_Area</vt:lpstr>
      <vt:lpstr>'(令和4年11月)'!Print_Area</vt:lpstr>
      <vt:lpstr>'(令和4年12月)'!Print_Area</vt:lpstr>
      <vt:lpstr>'(令和4年5月) '!Print_Area</vt:lpstr>
      <vt:lpstr>'(令和4年6月) '!Print_Area</vt:lpstr>
      <vt:lpstr>'(令和4年7月)'!Print_Area</vt:lpstr>
      <vt:lpstr>'(令和4年8月)'!Print_Area</vt:lpstr>
      <vt:lpstr>'(令和4年9月)'!Print_Area</vt:lpstr>
      <vt:lpstr>'(令和5年1月)'!Print_Area</vt:lpstr>
      <vt:lpstr>'(令和5年2月)'!Print_Area</vt:lpstr>
      <vt:lpstr>'(令和5年3月)'!Print_Area</vt:lpstr>
      <vt:lpstr>'(令和5年4月)'!Print_Area</vt:lpstr>
      <vt:lpstr>'10品目別管理表 (令和5年5月)'!Print_Area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2022-04-13T23:29:43Z</cp:lastPrinted>
  <dcterms:created xsi:type="dcterms:W3CDTF">2016-05-20T01:46:25Z</dcterms:created>
  <dcterms:modified xsi:type="dcterms:W3CDTF">2023-06-26T02:12:38Z</dcterms:modified>
</cp:coreProperties>
</file>