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3.10\"/>
    </mc:Choice>
  </mc:AlternateContent>
  <xr:revisionPtr revIDLastSave="0" documentId="13_ncr:1_{5FAE9C15-AA3B-43CE-A5B9-124C11902142}" xr6:coauthVersionLast="47" xr6:coauthVersionMax="47" xr10:uidLastSave="{00000000-0000-0000-0000-000000000000}"/>
  <bookViews>
    <workbookView xWindow="-120" yWindow="-120" windowWidth="29040" windowHeight="15720" tabRatio="193" xr2:uid="{00000000-000D-0000-FFFF-FFFF00000000}"/>
  </bookViews>
  <sheets>
    <sheet name="10品目別管理表 (令和5年10月)" sheetId="34" r:id="rId1"/>
    <sheet name="(令和5年9月)" sheetId="32" r:id="rId2"/>
    <sheet name="(令和5年8月)" sheetId="33" r:id="rId3"/>
    <sheet name="(令和5年7月)" sheetId="29" r:id="rId4"/>
    <sheet name="(令和5年6月)" sheetId="31" r:id="rId5"/>
    <sheet name="(令和5年5月)" sheetId="30" r:id="rId6"/>
    <sheet name="(令和5年4月)" sheetId="26" r:id="rId7"/>
    <sheet name="(令和5年3月)" sheetId="28" r:id="rId8"/>
    <sheet name="(令和5年2月)" sheetId="27" r:id="rId9"/>
    <sheet name="(令和5年1月)" sheetId="25" r:id="rId10"/>
    <sheet name="(令和4年12月)" sheetId="24" r:id="rId11"/>
    <sheet name="(令和4年11月)" sheetId="22" r:id="rId12"/>
    <sheet name="(令和4年10月)" sheetId="23" r:id="rId13"/>
    <sheet name="(令和4年9月)" sheetId="21" r:id="rId14"/>
    <sheet name="(令和4年8月)" sheetId="20" r:id="rId15"/>
    <sheet name="(令和4年7月)" sheetId="19" r:id="rId16"/>
    <sheet name="(令和4年6月) " sheetId="17" r:id="rId17"/>
    <sheet name="(令和4年5月) " sheetId="9" r:id="rId18"/>
  </sheets>
  <definedNames>
    <definedName name="_xlnm.Print_Area" localSheetId="12">'(令和4年10月)'!$A$1:$Z$49</definedName>
    <definedName name="_xlnm.Print_Area" localSheetId="11">'(令和4年11月)'!$A$1:$Z$49</definedName>
    <definedName name="_xlnm.Print_Area" localSheetId="10">'(令和4年12月)'!$A$1:$Z$49</definedName>
    <definedName name="_xlnm.Print_Area" localSheetId="17">'(令和4年5月) '!$A$1:$Z$49</definedName>
    <definedName name="_xlnm.Print_Area" localSheetId="16">'(令和4年6月) '!$A$1:$Z$49</definedName>
    <definedName name="_xlnm.Print_Area" localSheetId="15">'(令和4年7月)'!$A$1:$Z$49</definedName>
    <definedName name="_xlnm.Print_Area" localSheetId="14">'(令和4年8月)'!$A$1:$Z$49</definedName>
    <definedName name="_xlnm.Print_Area" localSheetId="13">'(令和4年9月)'!$A$1:$Z$49</definedName>
    <definedName name="_xlnm.Print_Area" localSheetId="9">'(令和5年1月)'!$A$1:$Z$49</definedName>
    <definedName name="_xlnm.Print_Area" localSheetId="8">'(令和5年2月)'!$A$1:$Z$49</definedName>
    <definedName name="_xlnm.Print_Area" localSheetId="7">'(令和5年3月)'!$A$1:$Z$49</definedName>
    <definedName name="_xlnm.Print_Area" localSheetId="6">'(令和5年4月)'!$A$1:$Z$49</definedName>
    <definedName name="_xlnm.Print_Area" localSheetId="5">'(令和5年5月)'!$A$1:$Z$49</definedName>
    <definedName name="_xlnm.Print_Area" localSheetId="4">'(令和5年6月)'!$A$1:$Z$49</definedName>
    <definedName name="_xlnm.Print_Area" localSheetId="3">'(令和5年7月)'!$A$1:$Z$49</definedName>
    <definedName name="_xlnm.Print_Area" localSheetId="2">'(令和5年8月)'!$A$1:$Z$49</definedName>
    <definedName name="_xlnm.Print_Area" localSheetId="1">'(令和5年9月)'!$A$1:$Z$49</definedName>
    <definedName name="_xlnm.Print_Area" localSheetId="0">'10品目別管理表 (令和5年10月)'!$A$1:$Z$49</definedName>
  </definedNames>
  <calcPr calcId="191029"/>
</workbook>
</file>

<file path=xl/calcChain.xml><?xml version="1.0" encoding="utf-8"?>
<calcChain xmlns="http://schemas.openxmlformats.org/spreadsheetml/2006/main">
  <c r="Z29" i="34" l="1"/>
  <c r="Y29" i="34"/>
  <c r="Z28" i="34"/>
  <c r="Y28" i="34"/>
  <c r="Z27" i="34"/>
  <c r="Y27" i="34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W23" i="34" l="1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Y31" i="34" l="1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I42" i="28" l="1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<sst xmlns="http://schemas.openxmlformats.org/spreadsheetml/2006/main" count="2304" uniqueCount="81">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</sst>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tabSelected="1"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X27" sqref="X27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80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52.197621536310322</v>
      </c>
      <c r="F23" s="175"/>
      <c r="G23" s="174">
        <f>(G20+G21)/(G22+G41)*100</f>
        <v>62.082439222783279</v>
      </c>
      <c r="H23" s="175"/>
      <c r="I23" s="174">
        <f>(I20+I21)/(I22+I41)*100</f>
        <v>62.674619369015851</v>
      </c>
      <c r="J23" s="175"/>
      <c r="K23" s="174">
        <f>(K20+K21)/(K22+K41)*100</f>
        <v>32.005040163805326</v>
      </c>
      <c r="L23" s="175"/>
      <c r="M23" s="174">
        <f>(M20+M21)/(M22+M41)*100</f>
        <v>40.98723885608424</v>
      </c>
      <c r="N23" s="175"/>
      <c r="O23" s="174">
        <f>(O20+O21)/(O22+O41)*100</f>
        <v>83.058192323565834</v>
      </c>
      <c r="P23" s="175"/>
      <c r="Q23" s="174">
        <f>(Q20+Q21)/(Q22+Q41)*100</f>
        <v>47.012527246395187</v>
      </c>
      <c r="R23" s="175"/>
      <c r="S23" s="174">
        <f>(S20+S21)/(S22+S41)*100</f>
        <v>126.28490451950765</v>
      </c>
      <c r="T23" s="175"/>
      <c r="U23" s="174">
        <f>(U20+U21)/(U22+U41)*100</f>
        <v>74.251388004004738</v>
      </c>
      <c r="V23" s="175"/>
      <c r="W23" s="174">
        <f>(W20+W21)/(W22+W41)*100</f>
        <v>83.47037907996355</v>
      </c>
      <c r="X23" s="175"/>
      <c r="Y23" s="174">
        <f>(Y20+Y21)/(Y22+Y41)*100</f>
        <v>70.494801098287923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197166.30258030343</v>
      </c>
      <c r="F24" s="177"/>
      <c r="G24" s="178">
        <f>H22/G22*1000</f>
        <v>436505.7519323125</v>
      </c>
      <c r="H24" s="179"/>
      <c r="I24" s="180">
        <f>J22/I22*1000</f>
        <v>776470.49237574206</v>
      </c>
      <c r="J24" s="181"/>
      <c r="K24" s="178">
        <f>L22/K22*1000</f>
        <v>320965.51149616792</v>
      </c>
      <c r="L24" s="179"/>
      <c r="M24" s="180">
        <f>N22/M22*1000</f>
        <v>221262.25326709321</v>
      </c>
      <c r="N24" s="181"/>
      <c r="O24" s="178">
        <f>P22/O22*1000</f>
        <v>310477.73866224888</v>
      </c>
      <c r="P24" s="179"/>
      <c r="Q24" s="180">
        <f>R22/Q22*1000</f>
        <v>182520.40570859087</v>
      </c>
      <c r="R24" s="181"/>
      <c r="S24" s="178">
        <f>T22/S22*1000</f>
        <v>100961.97177221661</v>
      </c>
      <c r="T24" s="179"/>
      <c r="U24" s="180">
        <f>V22/U22*1000</f>
        <v>381636.59962485125</v>
      </c>
      <c r="V24" s="181"/>
      <c r="W24" s="178">
        <f>X22/W22*1000</f>
        <v>237178.09142536754</v>
      </c>
      <c r="X24" s="179"/>
      <c r="Y24" s="180">
        <f>Z22/Y22*1000</f>
        <v>200761.37173357647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37.848432055749129</v>
      </c>
      <c r="F30" s="183"/>
      <c r="G30" s="182">
        <v>88.743767797372229</v>
      </c>
      <c r="H30" s="183"/>
      <c r="I30" s="182">
        <v>52.460908804701432</v>
      </c>
      <c r="J30" s="183"/>
      <c r="K30" s="182">
        <v>30.308347956881427</v>
      </c>
      <c r="L30" s="183"/>
      <c r="M30" s="182">
        <v>66.431958935446062</v>
      </c>
      <c r="N30" s="183"/>
      <c r="O30" s="182">
        <v>83.059194326799954</v>
      </c>
      <c r="P30" s="183"/>
      <c r="Q30" s="182">
        <v>44.004718470152355</v>
      </c>
      <c r="R30" s="183"/>
      <c r="S30" s="182">
        <v>164.92576603137834</v>
      </c>
      <c r="T30" s="183"/>
      <c r="U30" s="182">
        <v>82.860530104157846</v>
      </c>
      <c r="V30" s="183"/>
      <c r="W30" s="182">
        <v>75.266228007128433</v>
      </c>
      <c r="X30" s="183"/>
      <c r="Y30" s="182">
        <v>76.351804426449334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14.349189480561193</v>
      </c>
      <c r="F34" s="188"/>
      <c r="G34" s="187">
        <f t="shared" ref="G34" si="7">+G23-G30</f>
        <v>-26.66132857458895</v>
      </c>
      <c r="H34" s="188"/>
      <c r="I34" s="187">
        <f t="shared" ref="I34" si="8">+I23-I30</f>
        <v>10.213710564314418</v>
      </c>
      <c r="J34" s="188"/>
      <c r="K34" s="187">
        <f t="shared" ref="K34" si="9">+K23-K30</f>
        <v>1.696692206923899</v>
      </c>
      <c r="L34" s="188"/>
      <c r="M34" s="187">
        <f t="shared" ref="M34" si="10">+M23-M30</f>
        <v>-25.444720079361822</v>
      </c>
      <c r="N34" s="188"/>
      <c r="O34" s="187">
        <f t="shared" ref="O34" si="11">+O23-O30</f>
        <v>-1.0020032341202523E-3</v>
      </c>
      <c r="P34" s="188"/>
      <c r="Q34" s="187">
        <f t="shared" ref="Q34" si="12">+Q23-Q30</f>
        <v>3.0078087762428325</v>
      </c>
      <c r="R34" s="188"/>
      <c r="S34" s="187">
        <f t="shared" ref="S34" si="13">+S23-S30</f>
        <v>-38.640861511870696</v>
      </c>
      <c r="T34" s="188"/>
      <c r="U34" s="187">
        <f t="shared" ref="U34" si="14">+U23-U30</f>
        <v>-8.6091421001531074</v>
      </c>
      <c r="V34" s="188"/>
      <c r="W34" s="187">
        <f t="shared" ref="W34" si="15">+W23-W30</f>
        <v>8.204151072835117</v>
      </c>
      <c r="X34" s="188"/>
      <c r="Y34" s="187">
        <f t="shared" ref="Y34" si="16">+Y23-Y30</f>
        <v>-5.8570033281614116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+'(令和5年9月)'!E23</f>
        <v>51.802754318281295</v>
      </c>
      <c r="F42" s="193">
        <f>+'(令和5年9月)'!F23</f>
        <v>0</v>
      </c>
      <c r="G42" s="192">
        <f>+'(令和5年9月)'!G23</f>
        <v>67.873944507966073</v>
      </c>
      <c r="H42" s="193">
        <f>+'(令和5年9月)'!H23</f>
        <v>0</v>
      </c>
      <c r="I42" s="192">
        <f>+'(令和5年9月)'!I23</f>
        <v>62.046511627906973</v>
      </c>
      <c r="J42" s="193">
        <f>+'(令和5年9月)'!J23</f>
        <v>0</v>
      </c>
      <c r="K42" s="192">
        <f>+'(令和5年9月)'!K23</f>
        <v>28.432215534537114</v>
      </c>
      <c r="L42" s="193">
        <f>+'(令和5年9月)'!L23</f>
        <v>0</v>
      </c>
      <c r="M42" s="192">
        <f>+'(令和5年9月)'!M23</f>
        <v>48.788764003462312</v>
      </c>
      <c r="N42" s="193">
        <f>+'(令和5年9月)'!N23</f>
        <v>0</v>
      </c>
      <c r="O42" s="192">
        <f>+'(令和5年9月)'!O23</f>
        <v>83.788762665029168</v>
      </c>
      <c r="P42" s="193">
        <f>+'(令和5年9月)'!P23</f>
        <v>0</v>
      </c>
      <c r="Q42" s="192">
        <f>+'(令和5年9月)'!Q23</f>
        <v>44.317812892190354</v>
      </c>
      <c r="R42" s="193">
        <f>+'(令和5年9月)'!R23</f>
        <v>0</v>
      </c>
      <c r="S42" s="192">
        <f>+'(令和5年9月)'!S23</f>
        <v>155.38966223298809</v>
      </c>
      <c r="T42" s="193">
        <f>+'(令和5年9月)'!T23</f>
        <v>0</v>
      </c>
      <c r="U42" s="192">
        <f>+'(令和5年9月)'!U23</f>
        <v>63.897156084656082</v>
      </c>
      <c r="V42" s="193">
        <f>+'(令和5年9月)'!V23</f>
        <v>0</v>
      </c>
      <c r="W42" s="192">
        <f>+'(令和5年9月)'!W23</f>
        <v>79.063693058011069</v>
      </c>
      <c r="X42" s="193">
        <f>+'(令和5年9月)'!X23</f>
        <v>0</v>
      </c>
      <c r="Y42" s="192">
        <f>+'(令和5年9月)'!Y23</f>
        <v>76.504956345975614</v>
      </c>
      <c r="Z42" s="193">
        <f>+'(令和5年9月)'!Z23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0.39486721802902736</v>
      </c>
      <c r="F46" s="193"/>
      <c r="G46" s="192">
        <f>G23-G42</f>
        <v>-5.7915052851827937</v>
      </c>
      <c r="H46" s="193"/>
      <c r="I46" s="192">
        <f>I23-I42</f>
        <v>0.62810774110887735</v>
      </c>
      <c r="J46" s="193"/>
      <c r="K46" s="192">
        <f>K23-K42</f>
        <v>3.5728246292682115</v>
      </c>
      <c r="L46" s="193"/>
      <c r="M46" s="192">
        <f>M23-M42</f>
        <v>-7.8015251473780722</v>
      </c>
      <c r="N46" s="193"/>
      <c r="O46" s="192">
        <f t="shared" si="18"/>
        <v>-0.73057034146333422</v>
      </c>
      <c r="P46" s="193"/>
      <c r="Q46" s="192">
        <f t="shared" si="18"/>
        <v>2.6947143542048337</v>
      </c>
      <c r="R46" s="193"/>
      <c r="S46" s="192">
        <f t="shared" si="18"/>
        <v>-29.104757713480438</v>
      </c>
      <c r="T46" s="193"/>
      <c r="U46" s="192">
        <f t="shared" si="18"/>
        <v>10.354231919348656</v>
      </c>
      <c r="V46" s="193"/>
      <c r="W46" s="192">
        <f t="shared" si="18"/>
        <v>4.4066860219524813</v>
      </c>
      <c r="X46" s="193"/>
      <c r="Y46" s="192">
        <f t="shared" si="18"/>
        <v>-6.0101552476876918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51.802754318281295</v>
      </c>
      <c r="F23" s="175"/>
      <c r="G23" s="174">
        <f>(G20+G21)/(G22+G41)*100</f>
        <v>67.873944507966073</v>
      </c>
      <c r="H23" s="175"/>
      <c r="I23" s="174">
        <f>(I20+I21)/(I22+I41)*100</f>
        <v>62.046511627906973</v>
      </c>
      <c r="J23" s="175"/>
      <c r="K23" s="174">
        <f>(K20+K21)/(K22+K41)*100</f>
        <v>28.432215534537114</v>
      </c>
      <c r="L23" s="175"/>
      <c r="M23" s="174">
        <f>(M20+M21)/(M22+M41)*100</f>
        <v>48.788764003462312</v>
      </c>
      <c r="N23" s="175"/>
      <c r="O23" s="174">
        <f>(O20+O21)/(O22+O41)*100</f>
        <v>83.788762665029168</v>
      </c>
      <c r="P23" s="175"/>
      <c r="Q23" s="174">
        <f>(Q20+Q21)/(Q22+Q41)*100</f>
        <v>44.317812892190354</v>
      </c>
      <c r="R23" s="175"/>
      <c r="S23" s="174">
        <f>(S20+S21)/(S22+S41)*100</f>
        <v>155.38966223298809</v>
      </c>
      <c r="T23" s="175"/>
      <c r="U23" s="174">
        <f>(U20+U21)/(U22+U41)*100</f>
        <v>63.897156084656082</v>
      </c>
      <c r="V23" s="175"/>
      <c r="W23" s="174">
        <f>(W20+W21)/(W22+W41)*100</f>
        <v>79.063693058011069</v>
      </c>
      <c r="X23" s="175"/>
      <c r="Y23" s="174">
        <f>(Y20+Y21)/(Y22+Y41)*100</f>
        <v>76.504956345975614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190209.60570328674</v>
      </c>
      <c r="F24" s="177"/>
      <c r="G24" s="178">
        <f>H22/G22*1000</f>
        <v>431361.31091361563</v>
      </c>
      <c r="H24" s="179"/>
      <c r="I24" s="180">
        <f>J22/I22*1000</f>
        <v>780146.24128566217</v>
      </c>
      <c r="J24" s="181"/>
      <c r="K24" s="178">
        <f>L22/K22*1000</f>
        <v>489139.486260454</v>
      </c>
      <c r="L24" s="179"/>
      <c r="M24" s="180">
        <f>N22/M22*1000</f>
        <v>194536.26056939457</v>
      </c>
      <c r="N24" s="181"/>
      <c r="O24" s="178">
        <f>P22/O22*1000</f>
        <v>310368.70244704915</v>
      </c>
      <c r="P24" s="179"/>
      <c r="Q24" s="180">
        <f>R22/Q22*1000</f>
        <v>184099.39469677518</v>
      </c>
      <c r="R24" s="181"/>
      <c r="S24" s="178">
        <f>T22/S22*1000</f>
        <v>102967.32011911308</v>
      </c>
      <c r="T24" s="179"/>
      <c r="U24" s="180">
        <f>V22/U22*1000</f>
        <v>364819.72669969755</v>
      </c>
      <c r="V24" s="181"/>
      <c r="W24" s="178">
        <f>X22/W22*1000</f>
        <v>247227.94021289758</v>
      </c>
      <c r="X24" s="179"/>
      <c r="Y24" s="180">
        <f>Z22/Y22*1000</f>
        <v>209885.65923060983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f>+'(令和4年9月)'!E23:F23</f>
        <v>52.987622705932566</v>
      </c>
      <c r="F30" s="183"/>
      <c r="G30" s="182">
        <f>+'(令和4年9月)'!G23:H23</f>
        <v>84.084791386271874</v>
      </c>
      <c r="H30" s="183"/>
      <c r="I30" s="182">
        <f>+'(令和4年9月)'!I23:J23</f>
        <v>79.462679856115102</v>
      </c>
      <c r="J30" s="183"/>
      <c r="K30" s="182">
        <f>+'(令和4年9月)'!K23:L23</f>
        <v>38.569297082228118</v>
      </c>
      <c r="L30" s="183"/>
      <c r="M30" s="182">
        <f>+'(令和4年9月)'!M23:N23</f>
        <v>42.567467112686337</v>
      </c>
      <c r="N30" s="183"/>
      <c r="O30" s="182">
        <f>+'(令和4年9月)'!O23:P23</f>
        <v>88.559579202913213</v>
      </c>
      <c r="P30" s="183"/>
      <c r="Q30" s="182">
        <f>+'(令和4年9月)'!Q23:R23</f>
        <v>46.23276798395856</v>
      </c>
      <c r="R30" s="183"/>
      <c r="S30" s="182">
        <f>+'(令和4年9月)'!S23:T23</f>
        <v>191.79589156055022</v>
      </c>
      <c r="T30" s="183"/>
      <c r="U30" s="182">
        <f>+'(令和4年9月)'!U23:V23</f>
        <v>70.748891703609885</v>
      </c>
      <c r="V30" s="183"/>
      <c r="W30" s="182">
        <f>+'(令和4年9月)'!W23:X23</f>
        <v>90.514490824451016</v>
      </c>
      <c r="X30" s="183"/>
      <c r="Y30" s="182">
        <f>+'(令和4年9月)'!Y23:Z23</f>
        <v>80.091749959534852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-1.1848683876512709</v>
      </c>
      <c r="F34" s="188"/>
      <c r="G34" s="187">
        <f t="shared" ref="G34" si="7">+G23-G30</f>
        <v>-16.210846878305802</v>
      </c>
      <c r="H34" s="188"/>
      <c r="I34" s="187">
        <f t="shared" ref="I34" si="8">+I23-I30</f>
        <v>-17.416168228208129</v>
      </c>
      <c r="J34" s="188"/>
      <c r="K34" s="187">
        <f t="shared" ref="K34" si="9">+K23-K30</f>
        <v>-10.137081547691004</v>
      </c>
      <c r="L34" s="188"/>
      <c r="M34" s="187">
        <f t="shared" ref="M34" si="10">+M23-M30</f>
        <v>6.2212968907759745</v>
      </c>
      <c r="N34" s="188"/>
      <c r="O34" s="187">
        <f t="shared" ref="O34" si="11">+O23-O30</f>
        <v>-4.7708165378840448</v>
      </c>
      <c r="P34" s="188"/>
      <c r="Q34" s="187">
        <f t="shared" ref="Q34" si="12">+Q23-Q30</f>
        <v>-1.9149550917682063</v>
      </c>
      <c r="R34" s="188"/>
      <c r="S34" s="187">
        <f t="shared" ref="S34" si="13">+S23-S30</f>
        <v>-36.40622932756213</v>
      </c>
      <c r="T34" s="188"/>
      <c r="U34" s="187">
        <f t="shared" ref="U34" si="14">+U23-U30</f>
        <v>-6.8517356189538035</v>
      </c>
      <c r="V34" s="188"/>
      <c r="W34" s="187">
        <f t="shared" ref="W34" si="15">+W23-W30</f>
        <v>-11.450797766439948</v>
      </c>
      <c r="X34" s="188"/>
      <c r="Y34" s="187">
        <f t="shared" ref="Y34" si="16">+Y23-Y30</f>
        <v>-3.5867936135592373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+'(令和5年8月)'!E23</f>
        <v>46.72151783903233</v>
      </c>
      <c r="F42" s="193">
        <f>+'(令和5年7月)'!F23</f>
        <v>0</v>
      </c>
      <c r="G42" s="192">
        <f>+'(令和5年8月)'!G23</f>
        <v>58.966284575994287</v>
      </c>
      <c r="H42" s="193">
        <f>+'(令和5年7月)'!H23</f>
        <v>0</v>
      </c>
      <c r="I42" s="192">
        <f>+'(令和5年8月)'!I23</f>
        <v>54.073123797305968</v>
      </c>
      <c r="J42" s="193">
        <f>+'(令和5年7月)'!J23</f>
        <v>0</v>
      </c>
      <c r="K42" s="192">
        <f>+'(令和5年8月)'!K23</f>
        <v>30.857236425250779</v>
      </c>
      <c r="L42" s="193">
        <f>+'(令和5年7月)'!L23</f>
        <v>0</v>
      </c>
      <c r="M42" s="192">
        <f>+'(令和5年8月)'!M23</f>
        <v>49.528030711959801</v>
      </c>
      <c r="N42" s="193">
        <f>+'(令和5年7月)'!N23</f>
        <v>0</v>
      </c>
      <c r="O42" s="192">
        <f>+'(令和5年8月)'!O23</f>
        <v>85.972897486293576</v>
      </c>
      <c r="P42" s="193">
        <f>+'(令和5年7月)'!P23</f>
        <v>0</v>
      </c>
      <c r="Q42" s="192">
        <f>+'(令和5年8月)'!Q23</f>
        <v>39.591651527891401</v>
      </c>
      <c r="R42" s="193">
        <f>+'(令和5年7月)'!R23</f>
        <v>0</v>
      </c>
      <c r="S42" s="192">
        <f>+'(令和5年8月)'!S23</f>
        <v>120.04508173735616</v>
      </c>
      <c r="T42" s="193">
        <f>+'(令和5年7月)'!T23</f>
        <v>0</v>
      </c>
      <c r="U42" s="192">
        <f>+'(令和5年8月)'!U23</f>
        <v>54.407432191679625</v>
      </c>
      <c r="V42" s="193">
        <f>+'(令和5年7月)'!V23</f>
        <v>0</v>
      </c>
      <c r="W42" s="192">
        <f>+'(令和5年8月)'!W23</f>
        <v>84.451058930168159</v>
      </c>
      <c r="X42" s="193">
        <f>+'(令和5年7月)'!X23</f>
        <v>0</v>
      </c>
      <c r="Y42" s="192">
        <f>+'(令和5年8月)'!Y23</f>
        <v>66.011697205535512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5.0812364792489646</v>
      </c>
      <c r="F46" s="193"/>
      <c r="G46" s="192">
        <f>G23-G42</f>
        <v>8.9076599319717857</v>
      </c>
      <c r="H46" s="193"/>
      <c r="I46" s="192">
        <f>I23-I42</f>
        <v>7.9733878306010055</v>
      </c>
      <c r="J46" s="193"/>
      <c r="K46" s="192">
        <f>K23-K42</f>
        <v>-2.4250208907136646</v>
      </c>
      <c r="L46" s="193"/>
      <c r="M46" s="192">
        <f>M23-M42</f>
        <v>-0.73926670849748888</v>
      </c>
      <c r="N46" s="193"/>
      <c r="O46" s="192">
        <f t="shared" si="18"/>
        <v>-2.1841348212644078</v>
      </c>
      <c r="P46" s="193"/>
      <c r="Q46" s="192">
        <f t="shared" si="18"/>
        <v>4.7261613642989531</v>
      </c>
      <c r="R46" s="193"/>
      <c r="S46" s="192">
        <f t="shared" si="18"/>
        <v>35.344580495631931</v>
      </c>
      <c r="T46" s="193"/>
      <c r="U46" s="192">
        <f t="shared" si="18"/>
        <v>9.4897238929764569</v>
      </c>
      <c r="V46" s="193"/>
      <c r="W46" s="192">
        <f t="shared" si="18"/>
        <v>-5.3873658721570905</v>
      </c>
      <c r="X46" s="193"/>
      <c r="Y46" s="192">
        <f t="shared" si="18"/>
        <v>10.493259140440102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46.72151783903233</v>
      </c>
      <c r="F23" s="175"/>
      <c r="G23" s="174">
        <f>(G20+G21)/(G22+G41)*100</f>
        <v>58.966284575994287</v>
      </c>
      <c r="H23" s="175"/>
      <c r="I23" s="174">
        <f>(I20+I21)/(I22+I41)*100</f>
        <v>54.073123797305968</v>
      </c>
      <c r="J23" s="175"/>
      <c r="K23" s="174">
        <f>(K20+K21)/(K22+K41)*100</f>
        <v>30.857236425250779</v>
      </c>
      <c r="L23" s="175"/>
      <c r="M23" s="174">
        <f>(M20+M21)/(M22+M41)*100</f>
        <v>49.528030711959801</v>
      </c>
      <c r="N23" s="175"/>
      <c r="O23" s="174">
        <f>(O20+O21)/(O22+O41)*100</f>
        <v>85.972897486293576</v>
      </c>
      <c r="P23" s="175"/>
      <c r="Q23" s="174">
        <f>(Q20+Q21)/(Q22+Q41)*100</f>
        <v>39.591651527891401</v>
      </c>
      <c r="R23" s="175"/>
      <c r="S23" s="174">
        <f>(S20+S21)/(S22+S41)*100</f>
        <v>120.04508173735616</v>
      </c>
      <c r="T23" s="175"/>
      <c r="U23" s="174">
        <f>(U20+U21)/(U22+U41)*100</f>
        <v>54.407432191679625</v>
      </c>
      <c r="V23" s="175"/>
      <c r="W23" s="174">
        <f>(W20+W21)/(W22+W41)*100</f>
        <v>84.451058930168159</v>
      </c>
      <c r="X23" s="175"/>
      <c r="Y23" s="174">
        <f>(Y20+Y21)/(Y22+Y41)*100</f>
        <v>66.011697205535512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182965.66948460811</v>
      </c>
      <c r="F24" s="177"/>
      <c r="G24" s="178">
        <f>H22/G22*1000</f>
        <v>437317.01860147686</v>
      </c>
      <c r="H24" s="179"/>
      <c r="I24" s="180">
        <f>J22/I22*1000</f>
        <v>814073.91649873694</v>
      </c>
      <c r="J24" s="181"/>
      <c r="K24" s="178">
        <f>L22/K22*1000</f>
        <v>599870.38567493123</v>
      </c>
      <c r="L24" s="179"/>
      <c r="M24" s="180">
        <f>N22/M22*1000</f>
        <v>211122.77457837202</v>
      </c>
      <c r="N24" s="181"/>
      <c r="O24" s="178">
        <f>P22/O22*1000</f>
        <v>305071.10839445802</v>
      </c>
      <c r="P24" s="179"/>
      <c r="Q24" s="180">
        <f>R22/Q22*1000</f>
        <v>185030.93011719576</v>
      </c>
      <c r="R24" s="181"/>
      <c r="S24" s="178">
        <f>T22/S22*1000</f>
        <v>100964.17792371757</v>
      </c>
      <c r="T24" s="179"/>
      <c r="U24" s="180">
        <f>V22/U22*1000</f>
        <v>346346.27407382545</v>
      </c>
      <c r="V24" s="181"/>
      <c r="W24" s="178">
        <f>X22/W22*1000</f>
        <v>238602.26113030512</v>
      </c>
      <c r="X24" s="179"/>
      <c r="Y24" s="180">
        <f>Z22/Y22*1000</f>
        <v>217246.74329696497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85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-0.27848216096766976</v>
      </c>
      <c r="F34" s="188"/>
      <c r="G34" s="187">
        <f t="shared" ref="G34" si="7">+G23-G30</f>
        <v>-22.83371542400571</v>
      </c>
      <c r="H34" s="188"/>
      <c r="I34" s="187">
        <f t="shared" ref="I34" si="8">+I23-I30</f>
        <v>-18.826876202694038</v>
      </c>
      <c r="J34" s="188"/>
      <c r="K34" s="187">
        <f t="shared" ref="K34" si="9">+K23-K30</f>
        <v>-2.3427635747492239</v>
      </c>
      <c r="L34" s="188"/>
      <c r="M34" s="187">
        <f t="shared" ref="M34" si="10">+M23-M30</f>
        <v>7.2280307119598035</v>
      </c>
      <c r="N34" s="188"/>
      <c r="O34" s="187">
        <f t="shared" ref="O34" si="11">+O23-O30</f>
        <v>-8.7271025137064271</v>
      </c>
      <c r="P34" s="188"/>
      <c r="Q34" s="187">
        <f t="shared" ref="Q34" si="12">+Q23-Q30</f>
        <v>-1.8083484721085981</v>
      </c>
      <c r="R34" s="188"/>
      <c r="S34" s="187">
        <f t="shared" ref="S34" si="13">+S23-S30</f>
        <v>-57.454918262643844</v>
      </c>
      <c r="T34" s="188"/>
      <c r="U34" s="187">
        <f t="shared" ref="U34" si="14">+U23-U30</f>
        <v>-12.992567808320381</v>
      </c>
      <c r="V34" s="188"/>
      <c r="W34" s="187">
        <f t="shared" ref="W34" si="15">+W23-W30</f>
        <v>-8.348941069831838</v>
      </c>
      <c r="X34" s="188"/>
      <c r="Y34" s="187">
        <f t="shared" ref="Y34" si="16">+Y23-Y30</f>
        <v>-11.288302794464485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+'(令和5年7月)'!E23</f>
        <v>55.874771076180643</v>
      </c>
      <c r="F42" s="193">
        <f>+'(令和5年7月)'!F23</f>
        <v>0</v>
      </c>
      <c r="G42" s="192">
        <f>+'(令和5年7月)'!G23</f>
        <v>68.066022303495274</v>
      </c>
      <c r="H42" s="193">
        <f>+'(令和5年7月)'!H23</f>
        <v>0</v>
      </c>
      <c r="I42" s="192">
        <f>+'(令和5年7月)'!I23</f>
        <v>56.577645895153317</v>
      </c>
      <c r="J42" s="193">
        <f>+'(令和5年7月)'!J23</f>
        <v>0</v>
      </c>
      <c r="K42" s="192">
        <f>+'(令和5年7月)'!K23</f>
        <v>29.657362959556181</v>
      </c>
      <c r="L42" s="193">
        <f>+'(令和5年7月)'!L23</f>
        <v>0</v>
      </c>
      <c r="M42" s="192">
        <f>+'(令和5年7月)'!M23</f>
        <v>44.917486137295391</v>
      </c>
      <c r="N42" s="193">
        <f>+'(令和5年7月)'!N23</f>
        <v>0</v>
      </c>
      <c r="O42" s="192">
        <f>+'(令和5年7月)'!O23</f>
        <v>88.771633600675386</v>
      </c>
      <c r="P42" s="193">
        <f>+'(令和5年7月)'!P23</f>
        <v>0</v>
      </c>
      <c r="Q42" s="192">
        <f>+'(令和5年7月)'!Q23</f>
        <v>45.179458044117283</v>
      </c>
      <c r="R42" s="193">
        <f>+'(令和5年7月)'!R23</f>
        <v>0</v>
      </c>
      <c r="S42" s="192">
        <f>+'(令和5年7月)'!S23</f>
        <v>174.04669314168717</v>
      </c>
      <c r="T42" s="193">
        <f>+'(令和5年7月)'!T23</f>
        <v>0</v>
      </c>
      <c r="U42" s="192">
        <f>+'(令和5年7月)'!U23</f>
        <v>58.694902643947231</v>
      </c>
      <c r="V42" s="193">
        <f>+'(令和5年7月)'!V23</f>
        <v>0</v>
      </c>
      <c r="W42" s="192">
        <f>+'(令和5年7月)'!W23</f>
        <v>80.522915327410331</v>
      </c>
      <c r="X42" s="193">
        <f>+'(令和5年7月)'!X23</f>
        <v>0</v>
      </c>
      <c r="Y42" s="192">
        <f>+'(令和5年7月)'!Y23</f>
        <v>81.246845037872745</v>
      </c>
      <c r="Z42" s="193">
        <f>+'(令和5年7月)'!Z23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-9.1532532371483128</v>
      </c>
      <c r="F46" s="193"/>
      <c r="G46" s="192">
        <f>G23-G42</f>
        <v>-9.0997377275009868</v>
      </c>
      <c r="H46" s="193"/>
      <c r="I46" s="192">
        <f>I23-I42</f>
        <v>-2.5045220978473495</v>
      </c>
      <c r="J46" s="193"/>
      <c r="K46" s="192">
        <f>K23-K42</f>
        <v>1.1998734656945977</v>
      </c>
      <c r="L46" s="193"/>
      <c r="M46" s="192">
        <f>M23-M42</f>
        <v>4.6105445746644094</v>
      </c>
      <c r="N46" s="193"/>
      <c r="O46" s="192">
        <f t="shared" si="18"/>
        <v>-2.7987361143818106</v>
      </c>
      <c r="P46" s="193"/>
      <c r="Q46" s="192">
        <f t="shared" si="18"/>
        <v>-5.5878065162258821</v>
      </c>
      <c r="R46" s="193"/>
      <c r="S46" s="192">
        <f t="shared" si="18"/>
        <v>-54.001611404331015</v>
      </c>
      <c r="T46" s="193"/>
      <c r="U46" s="192">
        <f t="shared" si="18"/>
        <v>-4.2874704522676055</v>
      </c>
      <c r="V46" s="193"/>
      <c r="W46" s="192">
        <f t="shared" si="18"/>
        <v>3.928143602757828</v>
      </c>
      <c r="X46" s="193"/>
      <c r="Y46" s="192">
        <f t="shared" si="18"/>
        <v>-15.235147832337233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55.874771076180643</v>
      </c>
      <c r="F23" s="175"/>
      <c r="G23" s="174">
        <f>(G20+G21)/(G22+G41)*100</f>
        <v>68.066022303495274</v>
      </c>
      <c r="H23" s="175"/>
      <c r="I23" s="174">
        <f>(I20+I21)/(I22+I41)*100</f>
        <v>56.577645895153317</v>
      </c>
      <c r="J23" s="175"/>
      <c r="K23" s="174">
        <f>(K20+K21)/(K22+K41)*100</f>
        <v>29.657362959556181</v>
      </c>
      <c r="L23" s="175"/>
      <c r="M23" s="174">
        <f>(M20+M21)/(M22+M41)*100</f>
        <v>44.917486137295391</v>
      </c>
      <c r="N23" s="175"/>
      <c r="O23" s="174">
        <f>(O20+O21)/(O22+O41)*100</f>
        <v>88.771633600675386</v>
      </c>
      <c r="P23" s="175"/>
      <c r="Q23" s="174">
        <f>(Q20+Q21)/(Q22+Q41)*100</f>
        <v>45.179458044117283</v>
      </c>
      <c r="R23" s="175"/>
      <c r="S23" s="174">
        <f>(S20+S21)/(S22+S41)*100</f>
        <v>174.04669314168717</v>
      </c>
      <c r="T23" s="175"/>
      <c r="U23" s="174">
        <f>(U20+U21)/(U22+U41)*100</f>
        <v>58.694902643947231</v>
      </c>
      <c r="V23" s="175"/>
      <c r="W23" s="174">
        <f>(W20+W21)/(W22+W41)*100</f>
        <v>80.522915327410331</v>
      </c>
      <c r="X23" s="175"/>
      <c r="Y23" s="174">
        <f>(Y20+Y21)/(Y22+Y41)*100</f>
        <v>81.246845037872745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180828.86106141919</v>
      </c>
      <c r="F24" s="177"/>
      <c r="G24" s="178">
        <f>H22/G22*1000</f>
        <v>437976.12958610948</v>
      </c>
      <c r="H24" s="179"/>
      <c r="I24" s="180">
        <f>J22/I22*1000</f>
        <v>819919.11099121789</v>
      </c>
      <c r="J24" s="181"/>
      <c r="K24" s="178">
        <f>L22/K22*1000</f>
        <v>505932.54055965703</v>
      </c>
      <c r="L24" s="179"/>
      <c r="M24" s="180">
        <f>N22/M22*1000</f>
        <v>215034.5156464999</v>
      </c>
      <c r="N24" s="181"/>
      <c r="O24" s="178">
        <f>P22/O22*1000</f>
        <v>292178.6089514604</v>
      </c>
      <c r="P24" s="179"/>
      <c r="Q24" s="180">
        <f>R22/Q22*1000</f>
        <v>183116.9148161184</v>
      </c>
      <c r="R24" s="181"/>
      <c r="S24" s="178">
        <f>T22/S22*1000</f>
        <v>108742.49526016432</v>
      </c>
      <c r="T24" s="179"/>
      <c r="U24" s="180">
        <f>V22/U22*1000</f>
        <v>345577.10489083239</v>
      </c>
      <c r="V24" s="181"/>
      <c r="W24" s="178">
        <f>X22/W22*1000</f>
        <v>239684.44048107034</v>
      </c>
      <c r="X24" s="179"/>
      <c r="Y24" s="180">
        <f>Z22/Y22*1000</f>
        <v>211323.75866657106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3.9747710761806445</v>
      </c>
      <c r="F34" s="188"/>
      <c r="G34" s="187">
        <f t="shared" ref="G34" si="7">+G23-G30</f>
        <v>-20.033977696504721</v>
      </c>
      <c r="H34" s="188"/>
      <c r="I34" s="187">
        <f t="shared" ref="I34" si="8">+I23-I30</f>
        <v>-37.522354104846677</v>
      </c>
      <c r="J34" s="188"/>
      <c r="K34" s="187">
        <f t="shared" ref="K34" si="9">+K23-K30</f>
        <v>-27.94263704044382</v>
      </c>
      <c r="L34" s="188"/>
      <c r="M34" s="187">
        <f t="shared" ref="M34" si="10">+M23-M30</f>
        <v>-8.4825138627046073</v>
      </c>
      <c r="N34" s="188"/>
      <c r="O34" s="187">
        <f t="shared" ref="O34" si="11">+O23-O30</f>
        <v>9.7716336006753863</v>
      </c>
      <c r="P34" s="188"/>
      <c r="Q34" s="187">
        <f t="shared" ref="Q34" si="12">+Q23-Q30</f>
        <v>-2.220541955882716</v>
      </c>
      <c r="R34" s="188"/>
      <c r="S34" s="187">
        <f t="shared" ref="S34" si="13">+S23-S30</f>
        <v>2.846693141687183</v>
      </c>
      <c r="T34" s="188"/>
      <c r="U34" s="187">
        <f t="shared" ref="U34" si="14">+U23-U30</f>
        <v>-10.805097356052769</v>
      </c>
      <c r="V34" s="188"/>
      <c r="W34" s="187">
        <f t="shared" ref="W34" si="15">+W23-W30</f>
        <v>-12.777084672589666</v>
      </c>
      <c r="X34" s="188"/>
      <c r="Y34" s="187">
        <f t="shared" ref="Y34" si="16">+Y23-Y30</f>
        <v>0.14684503787275105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+'(令和5年6月)'!E23</f>
        <v>68.630409984864684</v>
      </c>
      <c r="F42" s="193">
        <f>+'(令和5年6月)'!F23</f>
        <v>0</v>
      </c>
      <c r="G42" s="192">
        <f>+'(令和5年6月)'!G23</f>
        <v>68.761800764955339</v>
      </c>
      <c r="H42" s="193">
        <f>+'(令和5年6月)'!H23</f>
        <v>0</v>
      </c>
      <c r="I42" s="192">
        <f>+'(令和5年6月)'!I23</f>
        <v>49.056603773584904</v>
      </c>
      <c r="J42" s="193">
        <f>+'(令和5年6月)'!J23</f>
        <v>0</v>
      </c>
      <c r="K42" s="192">
        <f>+'(令和5年6月)'!K23</f>
        <v>32.919430131973684</v>
      </c>
      <c r="L42" s="193">
        <f>+'(令和5年6月)'!L23</f>
        <v>0</v>
      </c>
      <c r="M42" s="192">
        <f>+'(令和5年6月)'!M23</f>
        <v>37.42417019505227</v>
      </c>
      <c r="N42" s="193">
        <f>+'(令和5年6月)'!N23</f>
        <v>0</v>
      </c>
      <c r="O42" s="192">
        <f>+'(令和5年6月)'!O23</f>
        <v>83.908528270219236</v>
      </c>
      <c r="P42" s="193">
        <f>+'(令和5年6月)'!P23</f>
        <v>0</v>
      </c>
      <c r="Q42" s="192">
        <f>+'(令和5年6月)'!Q23</f>
        <v>47.999244067573784</v>
      </c>
      <c r="R42" s="193">
        <f>+'(令和5年6月)'!R23</f>
        <v>0</v>
      </c>
      <c r="S42" s="192">
        <f>+'(令和5年6月)'!S23</f>
        <v>151.90194911687445</v>
      </c>
      <c r="T42" s="193">
        <f>+'(令和5年6月)'!T23</f>
        <v>0</v>
      </c>
      <c r="U42" s="192">
        <f>+'(令和5年6月)'!U23</f>
        <v>83.439932750995951</v>
      </c>
      <c r="V42" s="193">
        <f>+'(令和5年6月)'!V23</f>
        <v>0</v>
      </c>
      <c r="W42" s="192">
        <f>+'(令和5年6月)'!W23</f>
        <v>80.579333512796296</v>
      </c>
      <c r="X42" s="193">
        <f>+'(令和5年6月)'!X23</f>
        <v>0</v>
      </c>
      <c r="Y42" s="192">
        <f>+'(令和5年6月)'!Y23</f>
        <v>75.408499567928374</v>
      </c>
      <c r="Z42" s="193">
        <f>+'(令和5年6月)'!Z23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-12.755638908684041</v>
      </c>
      <c r="F46" s="193"/>
      <c r="G46" s="192">
        <f>G23-G42</f>
        <v>-0.6957784614600655</v>
      </c>
      <c r="H46" s="193"/>
      <c r="I46" s="192">
        <f>I23-I42</f>
        <v>7.5210421215684136</v>
      </c>
      <c r="J46" s="193"/>
      <c r="K46" s="192">
        <f>K23-K42</f>
        <v>-3.2620671724175025</v>
      </c>
      <c r="L46" s="193"/>
      <c r="M46" s="192">
        <f>M23-M42</f>
        <v>7.4933159422431217</v>
      </c>
      <c r="N46" s="193"/>
      <c r="O46" s="192">
        <f t="shared" si="18"/>
        <v>4.8631053304561505</v>
      </c>
      <c r="P46" s="193"/>
      <c r="Q46" s="192">
        <f t="shared" si="18"/>
        <v>-2.8197860234565013</v>
      </c>
      <c r="R46" s="193"/>
      <c r="S46" s="192">
        <f t="shared" si="18"/>
        <v>22.144744024812724</v>
      </c>
      <c r="T46" s="193"/>
      <c r="U46" s="192">
        <f t="shared" si="18"/>
        <v>-24.74503010704872</v>
      </c>
      <c r="V46" s="193"/>
      <c r="W46" s="192">
        <f t="shared" si="18"/>
        <v>-5.6418185385965103E-2</v>
      </c>
      <c r="X46" s="193"/>
      <c r="Y46" s="192">
        <f t="shared" si="18"/>
        <v>5.8383454699443718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68.630409984864684</v>
      </c>
      <c r="F23" s="175"/>
      <c r="G23" s="174">
        <f>(G20+G21)/(G22+G41)*100</f>
        <v>68.761800764955339</v>
      </c>
      <c r="H23" s="175"/>
      <c r="I23" s="174">
        <f>(I20+I21)/(I22+I41)*100</f>
        <v>49.056603773584904</v>
      </c>
      <c r="J23" s="175"/>
      <c r="K23" s="174">
        <f>(K20+K21)/(K22+K41)*100</f>
        <v>32.919430131973684</v>
      </c>
      <c r="L23" s="175"/>
      <c r="M23" s="174">
        <f>(M20+M21)/(M22+M41)*100</f>
        <v>37.42417019505227</v>
      </c>
      <c r="N23" s="175"/>
      <c r="O23" s="174">
        <f>(O20+O21)/(O22+O41)*100</f>
        <v>83.908528270219236</v>
      </c>
      <c r="P23" s="175"/>
      <c r="Q23" s="174">
        <f>(Q20+Q21)/(Q22+Q41)*100</f>
        <v>47.999244067573784</v>
      </c>
      <c r="R23" s="175"/>
      <c r="S23" s="174">
        <f>(S20+S21)/(S22+S41)*100</f>
        <v>151.90194911687445</v>
      </c>
      <c r="T23" s="175"/>
      <c r="U23" s="174">
        <f>(U20+U21)/(U22+U41)*100</f>
        <v>83.439932750995951</v>
      </c>
      <c r="V23" s="175"/>
      <c r="W23" s="174">
        <f>(W20+W21)/(W22+W41)*100</f>
        <v>80.579333512796296</v>
      </c>
      <c r="X23" s="175"/>
      <c r="Y23" s="174">
        <f>(Y20+Y21)/(Y22+Y41)*100</f>
        <v>75.408499567928374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184274.01427911394</v>
      </c>
      <c r="F24" s="177"/>
      <c r="G24" s="178">
        <f>H22/G22*1000</f>
        <v>436530.05538052792</v>
      </c>
      <c r="H24" s="179"/>
      <c r="I24" s="180">
        <f>J22/I22*1000</f>
        <v>826035.04780745134</v>
      </c>
      <c r="J24" s="181"/>
      <c r="K24" s="178">
        <f>L22/K22*1000</f>
        <v>536017.2807989564</v>
      </c>
      <c r="L24" s="179"/>
      <c r="M24" s="180">
        <f>N22/M22*1000</f>
        <v>203063.51671678011</v>
      </c>
      <c r="N24" s="181"/>
      <c r="O24" s="178">
        <f>P22/O22*1000</f>
        <v>281865.16853932582</v>
      </c>
      <c r="P24" s="179"/>
      <c r="Q24" s="180">
        <f>R22/Q22*1000</f>
        <v>183620.18603957689</v>
      </c>
      <c r="R24" s="181"/>
      <c r="S24" s="178">
        <f>T22/S22*1000</f>
        <v>99531.683765841881</v>
      </c>
      <c r="T24" s="179"/>
      <c r="U24" s="180">
        <f>V22/U22*1000</f>
        <v>301085.00518211431</v>
      </c>
      <c r="V24" s="181"/>
      <c r="W24" s="178">
        <f>X22/W22*1000</f>
        <v>236452.19742403479</v>
      </c>
      <c r="X24" s="179"/>
      <c r="Y24" s="180">
        <f>Z22/Y22*1000</f>
        <v>210282.80876088107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82">
        <v>51.851077180506167</v>
      </c>
      <c r="F30" s="183"/>
      <c r="G30" s="182">
        <v>88.098236775818634</v>
      </c>
      <c r="H30" s="183"/>
      <c r="I30" s="182">
        <v>94.13566739606128</v>
      </c>
      <c r="J30" s="183"/>
      <c r="K30" s="182">
        <v>57.611419853982781</v>
      </c>
      <c r="L30" s="183"/>
      <c r="M30" s="182">
        <v>53.432125400894925</v>
      </c>
      <c r="N30" s="183"/>
      <c r="O30" s="182">
        <v>78.986904882753024</v>
      </c>
      <c r="P30" s="183"/>
      <c r="Q30" s="182">
        <v>47.41866814001105</v>
      </c>
      <c r="R30" s="183"/>
      <c r="S30" s="182">
        <v>171.16727123400176</v>
      </c>
      <c r="T30" s="183"/>
      <c r="U30" s="182">
        <v>69.492452417414128</v>
      </c>
      <c r="V30" s="183"/>
      <c r="W30" s="182">
        <v>93.298028832009422</v>
      </c>
      <c r="X30" s="183"/>
      <c r="Y30" s="182">
        <v>81.070359497200812</v>
      </c>
      <c r="Z30" s="183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16.779332804358518</v>
      </c>
      <c r="F34" s="188"/>
      <c r="G34" s="187">
        <f t="shared" ref="G34" si="7">+G23-G30</f>
        <v>-19.336436010863295</v>
      </c>
      <c r="H34" s="188"/>
      <c r="I34" s="187">
        <f t="shared" ref="I34" si="8">+I23-I30</f>
        <v>-45.079063622476376</v>
      </c>
      <c r="J34" s="188"/>
      <c r="K34" s="187">
        <f t="shared" ref="K34" si="9">+K23-K30</f>
        <v>-24.691989722009097</v>
      </c>
      <c r="L34" s="188"/>
      <c r="M34" s="187">
        <f t="shared" ref="M34" si="10">+M23-M30</f>
        <v>-16.007955205842656</v>
      </c>
      <c r="N34" s="188"/>
      <c r="O34" s="187">
        <f t="shared" ref="O34" si="11">+O23-O30</f>
        <v>4.9216233874662123</v>
      </c>
      <c r="P34" s="188"/>
      <c r="Q34" s="187">
        <f t="shared" ref="Q34" si="12">+Q23-Q30</f>
        <v>0.5805759275627338</v>
      </c>
      <c r="R34" s="188"/>
      <c r="S34" s="187">
        <f t="shared" ref="S34" si="13">+S23-S30</f>
        <v>-19.265322117127312</v>
      </c>
      <c r="T34" s="188"/>
      <c r="U34" s="187">
        <f t="shared" ref="U34" si="14">+U23-U30</f>
        <v>13.947480333581822</v>
      </c>
      <c r="V34" s="188"/>
      <c r="W34" s="187">
        <f t="shared" ref="W34" si="15">+W23-W30</f>
        <v>-12.718695319213126</v>
      </c>
      <c r="X34" s="188"/>
      <c r="Y34" s="187">
        <f t="shared" ref="Y34" si="16">+Y23-Y30</f>
        <v>-5.6618599292724383</v>
      </c>
      <c r="Z34" s="188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+'(令和5年5月)'!E23</f>
        <v>51.815171736332225</v>
      </c>
      <c r="F42" s="193"/>
      <c r="G42" s="192">
        <f>+'(令和5年5月)'!G23</f>
        <v>62.728390242765677</v>
      </c>
      <c r="H42" s="193"/>
      <c r="I42" s="192">
        <f>+'(令和5年5月)'!I23</f>
        <v>46.167603474706183</v>
      </c>
      <c r="J42" s="193"/>
      <c r="K42" s="192">
        <f>+'(令和5年5月)'!K23</f>
        <v>23.860839401629836</v>
      </c>
      <c r="L42" s="193"/>
      <c r="M42" s="192">
        <f>+'(令和5年5月)'!M23</f>
        <v>46.058201851016896</v>
      </c>
      <c r="N42" s="193"/>
      <c r="O42" s="192">
        <f>+'(令和5年5月)'!O23</f>
        <v>84.528063905823004</v>
      </c>
      <c r="P42" s="193"/>
      <c r="Q42" s="192">
        <f>+'(令和5年5月)'!Q23</f>
        <v>43.398456284487047</v>
      </c>
      <c r="R42" s="193">
        <f>+'(令和5年5月)'!R23</f>
        <v>0</v>
      </c>
      <c r="S42" s="192">
        <f>+'(令和5年5月)'!S23</f>
        <v>133.7923916248894</v>
      </c>
      <c r="T42" s="193">
        <f>+'(令和5年5月)'!T23</f>
        <v>0</v>
      </c>
      <c r="U42" s="192">
        <f>+'(令和5年5月)'!U23</f>
        <v>58.040858130475335</v>
      </c>
      <c r="V42" s="193">
        <f>+'(令和5年5月)'!V23</f>
        <v>0</v>
      </c>
      <c r="W42" s="192">
        <f>+'(令和5年5月)'!W23</f>
        <v>74.396187990410795</v>
      </c>
      <c r="X42" s="193"/>
      <c r="Y42" s="192">
        <f>+'(令和5年5月)'!Y23</f>
        <v>67.555007032801271</v>
      </c>
      <c r="Z42" s="193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16.815238248532459</v>
      </c>
      <c r="F46" s="193"/>
      <c r="G46" s="192">
        <f>G23-G42</f>
        <v>6.0334105221896621</v>
      </c>
      <c r="H46" s="193"/>
      <c r="I46" s="192">
        <f>I23-I42</f>
        <v>2.8890002988787202</v>
      </c>
      <c r="J46" s="193"/>
      <c r="K46" s="192">
        <f>K23-K42</f>
        <v>9.0585907303438482</v>
      </c>
      <c r="L46" s="193"/>
      <c r="M46" s="192">
        <f>M23-M42</f>
        <v>-8.6340316559646269</v>
      </c>
      <c r="N46" s="193"/>
      <c r="O46" s="192">
        <f t="shared" si="18"/>
        <v>-0.61953563560376779</v>
      </c>
      <c r="P46" s="193"/>
      <c r="Q46" s="192">
        <f t="shared" si="18"/>
        <v>4.6007877830867372</v>
      </c>
      <c r="R46" s="193"/>
      <c r="S46" s="192">
        <f t="shared" si="18"/>
        <v>18.109557491985043</v>
      </c>
      <c r="T46" s="193"/>
      <c r="U46" s="192">
        <f t="shared" si="18"/>
        <v>25.399074620520615</v>
      </c>
      <c r="V46" s="193"/>
      <c r="W46" s="192">
        <f t="shared" si="18"/>
        <v>6.1831455223855016</v>
      </c>
      <c r="X46" s="193"/>
      <c r="Y46" s="192">
        <f t="shared" si="18"/>
        <v>7.8534925351271028</v>
      </c>
      <c r="Z46" s="193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51.815171736332225</v>
      </c>
      <c r="F23" s="175"/>
      <c r="G23" s="174">
        <f>(G20+G21)/(G22+G41)*100</f>
        <v>62.728390242765677</v>
      </c>
      <c r="H23" s="175"/>
      <c r="I23" s="174">
        <f>(I20+I21)/(I22+I41)*100</f>
        <v>46.167603474706183</v>
      </c>
      <c r="J23" s="175"/>
      <c r="K23" s="174">
        <f>(K20+K21)/(K22+K41)*100</f>
        <v>23.860839401629836</v>
      </c>
      <c r="L23" s="175"/>
      <c r="M23" s="174">
        <f>(M20+M21)/(M22+M41)*100</f>
        <v>46.058201851016896</v>
      </c>
      <c r="N23" s="175"/>
      <c r="O23" s="174">
        <f>(O20+O21)/(O22+O41)*100</f>
        <v>84.528063905823004</v>
      </c>
      <c r="P23" s="175"/>
      <c r="Q23" s="174">
        <f>(Q20+Q21)/(Q22+Q41)*100</f>
        <v>43.398456284487047</v>
      </c>
      <c r="R23" s="175"/>
      <c r="S23" s="174">
        <f>(S20+S21)/(S22+S41)*100</f>
        <v>133.7923916248894</v>
      </c>
      <c r="T23" s="175"/>
      <c r="U23" s="174">
        <f>(U20+U21)/(U22+U41)*100</f>
        <v>58.040858130475335</v>
      </c>
      <c r="V23" s="175"/>
      <c r="W23" s="174">
        <f>(W20+W21)/(W22+W41)*100</f>
        <v>74.396187990410795</v>
      </c>
      <c r="X23" s="175"/>
      <c r="Y23" s="174">
        <f>(Y20+Y21)/(Y22+Y41)*100</f>
        <v>67.555007032801271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193100.17813867689</v>
      </c>
      <c r="F24" s="177"/>
      <c r="G24" s="178">
        <f>H22/G22*1000</f>
        <v>437815.35426880693</v>
      </c>
      <c r="H24" s="179"/>
      <c r="I24" s="180">
        <f>J22/I22*1000</f>
        <v>811707.04922808032</v>
      </c>
      <c r="J24" s="181"/>
      <c r="K24" s="178">
        <f>L22/K22*1000</f>
        <v>625173.12240704137</v>
      </c>
      <c r="L24" s="179"/>
      <c r="M24" s="180">
        <f>N22/M22*1000</f>
        <v>205597.93212049513</v>
      </c>
      <c r="N24" s="181"/>
      <c r="O24" s="178">
        <f>P22/O22*1000</f>
        <v>284577.45016611298</v>
      </c>
      <c r="P24" s="179"/>
      <c r="Q24" s="180">
        <f>R22/Q22*1000</f>
        <v>182246.20112323831</v>
      </c>
      <c r="R24" s="181"/>
      <c r="S24" s="178">
        <f>T22/S22*1000</f>
        <v>101423.62047733537</v>
      </c>
      <c r="T24" s="179"/>
      <c r="U24" s="180">
        <f>V22/U22*1000</f>
        <v>310687.12553237565</v>
      </c>
      <c r="V24" s="181"/>
      <c r="W24" s="178">
        <f>X22/W22*1000</f>
        <v>248511.19061755223</v>
      </c>
      <c r="X24" s="179"/>
      <c r="Y24" s="180">
        <f>Z22/Y22*1000</f>
        <v>219338.888634584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85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17.215171736332223</v>
      </c>
      <c r="F34" s="188"/>
      <c r="G34" s="187">
        <f t="shared" ref="G34" si="7">+G23-G30</f>
        <v>-16.671609757234329</v>
      </c>
      <c r="H34" s="188"/>
      <c r="I34" s="187">
        <f t="shared" ref="I34" si="8">+I23-I30</f>
        <v>-60.732396525293822</v>
      </c>
      <c r="J34" s="188"/>
      <c r="K34" s="187">
        <f t="shared" ref="K34" si="9">+K23-K30</f>
        <v>-30.439160598370162</v>
      </c>
      <c r="L34" s="188"/>
      <c r="M34" s="187">
        <f t="shared" ref="M34" si="10">+M23-M30</f>
        <v>-11.541798148983105</v>
      </c>
      <c r="N34" s="188"/>
      <c r="O34" s="187">
        <f t="shared" ref="O34" si="11">+O23-O30</f>
        <v>8.9280639058230093</v>
      </c>
      <c r="P34" s="188"/>
      <c r="Q34" s="187">
        <f t="shared" ref="Q34" si="12">+Q23-Q30</f>
        <v>-4.3015437155129561</v>
      </c>
      <c r="R34" s="188"/>
      <c r="S34" s="187">
        <f t="shared" ref="S34" si="13">+S23-S30</f>
        <v>-10.207608375110595</v>
      </c>
      <c r="T34" s="188"/>
      <c r="U34" s="187">
        <f t="shared" ref="U34" si="14">+U23-U30</f>
        <v>-3.4591418695246645</v>
      </c>
      <c r="V34" s="188"/>
      <c r="W34" s="187">
        <f t="shared" ref="W34" si="15">+W23-W30</f>
        <v>-8.2038120095891998</v>
      </c>
      <c r="X34" s="188"/>
      <c r="Y34" s="187">
        <f t="shared" ref="Y34" si="16">+Y23-Y30</f>
        <v>-7.3449929671987348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90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192">
        <f>+'(令和5年4月)'!E23</f>
        <v>48.050603090654313</v>
      </c>
      <c r="F42" s="199">
        <f>+'(令和5年4月)'!F23</f>
        <v>0</v>
      </c>
      <c r="G42" s="192">
        <f>+'(令和5年4月)'!G23</f>
        <v>74.435222303778573</v>
      </c>
      <c r="H42" s="199">
        <f>+'(令和5年4月)'!H23</f>
        <v>0</v>
      </c>
      <c r="I42" s="192">
        <f>+'(令和5年4月)'!I23</f>
        <v>45.367583834909716</v>
      </c>
      <c r="J42" s="199">
        <f>+'(令和5年4月)'!J23</f>
        <v>0</v>
      </c>
      <c r="K42" s="192">
        <f>+'(令和5年4月)'!K23</f>
        <v>24.226392362793504</v>
      </c>
      <c r="L42" s="199">
        <f>+'(令和5年4月)'!L23</f>
        <v>0</v>
      </c>
      <c r="M42" s="192">
        <f>+'(令和5年4月)'!M23</f>
        <v>45.784905555337012</v>
      </c>
      <c r="N42" s="199">
        <f>+'(令和5年4月)'!N23</f>
        <v>0</v>
      </c>
      <c r="O42" s="192">
        <f>+'(令和5年4月)'!O23</f>
        <v>81.943429704623739</v>
      </c>
      <c r="P42" s="199">
        <f>+'(令和5年4月)'!P23</f>
        <v>0</v>
      </c>
      <c r="Q42" s="192">
        <f>+'(令和5年4月)'!Q23</f>
        <v>45.148356054530872</v>
      </c>
      <c r="R42" s="199">
        <f>+'(令和5年4月)'!R23</f>
        <v>0</v>
      </c>
      <c r="S42" s="192">
        <f>+'(令和5年4月)'!S23</f>
        <v>159.69757970132486</v>
      </c>
      <c r="T42" s="199">
        <f>+'(令和5年4月)'!T23</f>
        <v>0</v>
      </c>
      <c r="U42" s="192">
        <f>+'(令和5年4月)'!U23</f>
        <v>70.884299177862445</v>
      </c>
      <c r="V42" s="199">
        <f>+'(令和5年4月)'!V23</f>
        <v>0</v>
      </c>
      <c r="W42" s="192">
        <f>+'(令和5年4月)'!W23</f>
        <v>74.071954443381145</v>
      </c>
      <c r="X42" s="199">
        <f>+'(令和5年4月)'!X23</f>
        <v>0</v>
      </c>
      <c r="Y42" s="192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3.7645686456779117</v>
      </c>
      <c r="F46" s="199"/>
      <c r="G46" s="192">
        <f>G23-G42</f>
        <v>-11.706832061012896</v>
      </c>
      <c r="H46" s="199"/>
      <c r="I46" s="192">
        <f>I23-I42</f>
        <v>0.80001963979646717</v>
      </c>
      <c r="J46" s="199"/>
      <c r="K46" s="192">
        <f>K23-K42</f>
        <v>-0.36555296116366875</v>
      </c>
      <c r="L46" s="199"/>
      <c r="M46" s="192">
        <f>M23-M42</f>
        <v>0.27329629567988434</v>
      </c>
      <c r="N46" s="199"/>
      <c r="O46" s="192">
        <f t="shared" si="18"/>
        <v>2.5846342011992647</v>
      </c>
      <c r="P46" s="199"/>
      <c r="Q46" s="192">
        <f t="shared" si="18"/>
        <v>-1.7498997700438252</v>
      </c>
      <c r="R46" s="199"/>
      <c r="S46" s="192">
        <f t="shared" si="18"/>
        <v>-25.905188076435451</v>
      </c>
      <c r="T46" s="199"/>
      <c r="U46" s="192">
        <f t="shared" si="18"/>
        <v>-12.84344104738711</v>
      </c>
      <c r="V46" s="199"/>
      <c r="W46" s="192">
        <f t="shared" si="18"/>
        <v>0.32423354702964957</v>
      </c>
      <c r="X46" s="199"/>
      <c r="Y46" s="192">
        <f t="shared" si="18"/>
        <v>-6.214976965502899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48.050603090654313</v>
      </c>
      <c r="F23" s="175"/>
      <c r="G23" s="174">
        <f>(G20+G21)/(G22+G41)*100</f>
        <v>74.435222303778573</v>
      </c>
      <c r="H23" s="175"/>
      <c r="I23" s="174">
        <f>(I20+I21)/(I22+I41)*100</f>
        <v>45.367583834909716</v>
      </c>
      <c r="J23" s="175"/>
      <c r="K23" s="174">
        <f>(K20+K21)/(K22+K41)*100</f>
        <v>24.226392362793504</v>
      </c>
      <c r="L23" s="175"/>
      <c r="M23" s="174">
        <f>(M20+M21)/(M22+M41)*100</f>
        <v>45.784905555337012</v>
      </c>
      <c r="N23" s="175"/>
      <c r="O23" s="174">
        <f>(O20+O21)/(O22+O41)*100</f>
        <v>81.943429704623739</v>
      </c>
      <c r="P23" s="175"/>
      <c r="Q23" s="174">
        <f>(Q20+Q21)/(Q22+Q41)*100</f>
        <v>45.148356054530872</v>
      </c>
      <c r="R23" s="175"/>
      <c r="S23" s="174">
        <f>(S20+S21)/(S22+S41)*100</f>
        <v>159.69757970132486</v>
      </c>
      <c r="T23" s="175"/>
      <c r="U23" s="174">
        <f>(U20+U21)/(U22+U41)*100</f>
        <v>70.884299177862445</v>
      </c>
      <c r="V23" s="175"/>
      <c r="W23" s="174">
        <f>(W20+W21)/(W22+W41)*100</f>
        <v>74.071954443381145</v>
      </c>
      <c r="X23" s="175"/>
      <c r="Y23" s="174">
        <f>(Y20+Y21)/(Y22+Y41)*100</f>
        <v>73.76998399830417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181253.38408128163</v>
      </c>
      <c r="F24" s="177"/>
      <c r="G24" s="178">
        <f>H22/G22*1000</f>
        <v>426348.2709153897</v>
      </c>
      <c r="H24" s="179"/>
      <c r="I24" s="180">
        <f>J22/I22*1000</f>
        <v>796208.03185437992</v>
      </c>
      <c r="J24" s="181"/>
      <c r="K24" s="178">
        <f>L22/K22*1000</f>
        <v>649007.08595018438</v>
      </c>
      <c r="L24" s="179"/>
      <c r="M24" s="180">
        <f>N22/M22*1000</f>
        <v>207660.20453119549</v>
      </c>
      <c r="N24" s="181"/>
      <c r="O24" s="178">
        <f>P22/O22*1000</f>
        <v>288720.94508301403</v>
      </c>
      <c r="P24" s="179"/>
      <c r="Q24" s="180">
        <f>R22/Q22*1000</f>
        <v>182478.26994075027</v>
      </c>
      <c r="R24" s="181"/>
      <c r="S24" s="178">
        <f>T22/S22*1000</f>
        <v>109423.94850803821</v>
      </c>
      <c r="T24" s="179"/>
      <c r="U24" s="180">
        <f>V22/U22*1000</f>
        <v>394564.62496755773</v>
      </c>
      <c r="V24" s="181"/>
      <c r="W24" s="178">
        <f>X22/W22*1000</f>
        <v>260290.8709739901</v>
      </c>
      <c r="X24" s="179"/>
      <c r="Y24" s="180">
        <f>Z22/Y22*1000</f>
        <v>230665.7261112734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4.3506030906543103</v>
      </c>
      <c r="F34" s="188"/>
      <c r="G34" s="187">
        <f t="shared" ref="G34" si="7">+G23-G30</f>
        <v>-30.764777696221429</v>
      </c>
      <c r="H34" s="188"/>
      <c r="I34" s="187">
        <f t="shared" ref="I34" si="8">+I23-I30</f>
        <v>-120.33241616509028</v>
      </c>
      <c r="J34" s="188"/>
      <c r="K34" s="187">
        <f t="shared" ref="K34" si="9">+K23-K30</f>
        <v>-18.273607637206496</v>
      </c>
      <c r="L34" s="188"/>
      <c r="M34" s="187">
        <f t="shared" ref="M34" si="10">+M23-M30</f>
        <v>-22.015094444662985</v>
      </c>
      <c r="N34" s="188"/>
      <c r="O34" s="187">
        <f t="shared" ref="O34" si="11">+O23-O30</f>
        <v>-37.856570295376258</v>
      </c>
      <c r="P34" s="188"/>
      <c r="Q34" s="187">
        <f t="shared" ref="Q34" si="12">+Q23-Q30</f>
        <v>-3.851643945469128</v>
      </c>
      <c r="R34" s="188"/>
      <c r="S34" s="187">
        <f t="shared" ref="S34" si="13">+S23-S30</f>
        <v>-21.102420298675156</v>
      </c>
      <c r="T34" s="188"/>
      <c r="U34" s="187">
        <f t="shared" ref="U34" si="14">+U23-U30</f>
        <v>-14.015700822137561</v>
      </c>
      <c r="V34" s="188"/>
      <c r="W34" s="187">
        <f t="shared" ref="W34" si="15">+W23-W30</f>
        <v>-23.128045556618858</v>
      </c>
      <c r="X34" s="188"/>
      <c r="Y34" s="187">
        <f t="shared" ref="Y34" si="16">+Y23-Y30</f>
        <v>-15.530016001695827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-4.3523357612256177</v>
      </c>
      <c r="F46" s="199"/>
      <c r="G46" s="192">
        <f>G23-G42</f>
        <v>-8.3677907714976385</v>
      </c>
      <c r="H46" s="199"/>
      <c r="I46" s="192">
        <f>I23-I42</f>
        <v>-15.52767825209736</v>
      </c>
      <c r="J46" s="199"/>
      <c r="K46" s="192">
        <f>K23-K42</f>
        <v>-1.7669716122942098</v>
      </c>
      <c r="L46" s="199"/>
      <c r="M46" s="192">
        <f>M23-M42</f>
        <v>5.1433226709445066</v>
      </c>
      <c r="N46" s="199"/>
      <c r="O46" s="192">
        <f t="shared" si="18"/>
        <v>-3.8717438224142029</v>
      </c>
      <c r="P46" s="199"/>
      <c r="Q46" s="192">
        <f t="shared" si="18"/>
        <v>-2.5070538006672365</v>
      </c>
      <c r="R46" s="199"/>
      <c r="S46" s="192">
        <f t="shared" si="18"/>
        <v>-8.5579309620004551</v>
      </c>
      <c r="T46" s="199"/>
      <c r="U46" s="192">
        <f t="shared" si="18"/>
        <v>-17.356233756482609</v>
      </c>
      <c r="V46" s="199"/>
      <c r="W46" s="192">
        <f t="shared" si="18"/>
        <v>-22.174317531941554</v>
      </c>
      <c r="X46" s="199"/>
      <c r="Y46" s="192">
        <f t="shared" si="18"/>
        <v>-3.5160863362811483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52.402938851879931</v>
      </c>
      <c r="F23" s="175"/>
      <c r="G23" s="174">
        <f>(G20+G21)/(G22+G41)*100</f>
        <v>82.803013075276212</v>
      </c>
      <c r="H23" s="175"/>
      <c r="I23" s="174">
        <f>(I20+I21)/(I22+I41)*100</f>
        <v>60.895262087007076</v>
      </c>
      <c r="J23" s="175"/>
      <c r="K23" s="174">
        <f>(K20+K21)/(K22+K41)*100</f>
        <v>25.993363975087714</v>
      </c>
      <c r="L23" s="175"/>
      <c r="M23" s="174">
        <f>(M20+M21)/(M22+M41)*100</f>
        <v>40.641582884392506</v>
      </c>
      <c r="N23" s="175"/>
      <c r="O23" s="174">
        <f>(O20+O21)/(O22+O41)*100</f>
        <v>85.815173527037942</v>
      </c>
      <c r="P23" s="175"/>
      <c r="Q23" s="174">
        <f>(Q20+Q21)/(Q22+Q41)*100</f>
        <v>47.655409855198108</v>
      </c>
      <c r="R23" s="175"/>
      <c r="S23" s="174">
        <f>(S20+S21)/(S22+S41)*100</f>
        <v>168.25551066332531</v>
      </c>
      <c r="T23" s="175"/>
      <c r="U23" s="174">
        <f>(U20+U21)/(U22+U41)*100</f>
        <v>88.240532934345055</v>
      </c>
      <c r="V23" s="175"/>
      <c r="W23" s="174">
        <f>(W20+W21)/(W22+W41)*100</f>
        <v>96.246271975322699</v>
      </c>
      <c r="X23" s="175"/>
      <c r="Y23" s="174">
        <f>(Y20+Y21)/(Y22+Y41)*100</f>
        <v>77.286070334585318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186669.69517388075</v>
      </c>
      <c r="F24" s="177"/>
      <c r="G24" s="178">
        <f>H22/G22*1000</f>
        <v>431887.23613755929</v>
      </c>
      <c r="H24" s="179"/>
      <c r="I24" s="180">
        <f>J22/I22*1000</f>
        <v>776984.37563658576</v>
      </c>
      <c r="J24" s="181"/>
      <c r="K24" s="178">
        <f>L22/K22*1000</f>
        <v>537873.70518472022</v>
      </c>
      <c r="L24" s="179"/>
      <c r="M24" s="180">
        <f>N22/M22*1000</f>
        <v>196619.9778656837</v>
      </c>
      <c r="N24" s="181"/>
      <c r="O24" s="178">
        <f>P22/O22*1000</f>
        <v>281674.99488019658</v>
      </c>
      <c r="P24" s="179"/>
      <c r="Q24" s="180">
        <f>R22/Q22*1000</f>
        <v>182823.81036261606</v>
      </c>
      <c r="R24" s="181"/>
      <c r="S24" s="178">
        <f>T22/S22*1000</f>
        <v>95043.794659027306</v>
      </c>
      <c r="T24" s="179"/>
      <c r="U24" s="180">
        <f>V22/U22*1000</f>
        <v>271515.54543498531</v>
      </c>
      <c r="V24" s="181"/>
      <c r="W24" s="178">
        <f>X22/W22*1000</f>
        <v>254997.51974167069</v>
      </c>
      <c r="X24" s="179"/>
      <c r="Y24" s="180">
        <f>Z22/Y22*1000</f>
        <v>218696.51359367851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9.6029388518799337</v>
      </c>
      <c r="F34" s="188"/>
      <c r="G34" s="187">
        <f t="shared" ref="G34" si="5">+G23-G30</f>
        <v>-6.6969869247237881</v>
      </c>
      <c r="H34" s="188"/>
      <c r="I34" s="187">
        <f t="shared" ref="I34" si="6">+I23-I30</f>
        <v>-89.604737912992931</v>
      </c>
      <c r="J34" s="188"/>
      <c r="K34" s="187">
        <f t="shared" ref="K34" si="7">+K23-K30</f>
        <v>-27.806636024912283</v>
      </c>
      <c r="L34" s="188"/>
      <c r="M34" s="187">
        <f t="shared" ref="M34" si="8">+M23-M30</f>
        <v>-29.558417115607497</v>
      </c>
      <c r="N34" s="188"/>
      <c r="O34" s="187">
        <f t="shared" ref="O34" si="9">+O23-O30</f>
        <v>-38.484826472962055</v>
      </c>
      <c r="P34" s="188"/>
      <c r="Q34" s="187">
        <f t="shared" ref="Q34" si="10">+Q23-Q30</f>
        <v>-4.7445901448018901</v>
      </c>
      <c r="R34" s="188"/>
      <c r="S34" s="187">
        <f t="shared" ref="S34" si="11">+S23-S30</f>
        <v>-9.844489336674684</v>
      </c>
      <c r="T34" s="188"/>
      <c r="U34" s="187">
        <f t="shared" ref="U34" si="12">+U23-U30</f>
        <v>0.24053293434505463</v>
      </c>
      <c r="V34" s="188"/>
      <c r="W34" s="187">
        <f t="shared" ref="W34" si="13">+W23-W30</f>
        <v>-12.253728024677301</v>
      </c>
      <c r="X34" s="188"/>
      <c r="Y34" s="187">
        <f t="shared" ref="Y34" si="14">+Y23-Y30</f>
        <v>-10.613929665414688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0.12487887714873835</v>
      </c>
      <c r="F46" s="199"/>
      <c r="G46" s="192">
        <f>G23-G42</f>
        <v>8.3990520865937697</v>
      </c>
      <c r="H46" s="199"/>
      <c r="I46" s="192">
        <f>I23-I42</f>
        <v>4.5016605358679627</v>
      </c>
      <c r="J46" s="199"/>
      <c r="K46" s="192">
        <f>K23-K42</f>
        <v>6.1224897960685638</v>
      </c>
      <c r="L46" s="199"/>
      <c r="M46" s="192">
        <f>M23-M42</f>
        <v>-2.8611813145441118</v>
      </c>
      <c r="N46" s="199"/>
      <c r="O46" s="192">
        <f t="shared" si="16"/>
        <v>19.904109574110379</v>
      </c>
      <c r="P46" s="199"/>
      <c r="Q46" s="192">
        <f t="shared" si="16"/>
        <v>7.1630769989314942</v>
      </c>
      <c r="R46" s="199"/>
      <c r="S46" s="192">
        <f t="shared" si="16"/>
        <v>24.60414579015756</v>
      </c>
      <c r="T46" s="199"/>
      <c r="U46" s="192">
        <f t="shared" si="16"/>
        <v>17.850285564427509</v>
      </c>
      <c r="V46" s="199"/>
      <c r="W46" s="192">
        <f t="shared" si="16"/>
        <v>18.103277571092562</v>
      </c>
      <c r="X46" s="199"/>
      <c r="Y46" s="192">
        <f t="shared" si="16"/>
        <v>11.382807366964556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72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52.278059974731192</v>
      </c>
      <c r="F23" s="175"/>
      <c r="G23" s="174">
        <f>(G20+G21)/(G22+G41)*100</f>
        <v>74.403960988682442</v>
      </c>
      <c r="H23" s="175"/>
      <c r="I23" s="174">
        <f>(I20+I21)/(I22+I41)*100</f>
        <v>56.393601551139113</v>
      </c>
      <c r="J23" s="175"/>
      <c r="K23" s="174">
        <f>(K20+K21)/(K22+K41)*100</f>
        <v>19.87087417901915</v>
      </c>
      <c r="L23" s="175"/>
      <c r="M23" s="174">
        <f>(M20+M21)/(M22+M41)*100</f>
        <v>43.502764198936617</v>
      </c>
      <c r="N23" s="175"/>
      <c r="O23" s="174">
        <f>(O20+O21)/(O22+O41)*100</f>
        <v>65.911063952927563</v>
      </c>
      <c r="P23" s="175"/>
      <c r="Q23" s="174">
        <f>(Q20+Q21)/(Q22+Q41)*100</f>
        <v>40.492332856266614</v>
      </c>
      <c r="R23" s="175"/>
      <c r="S23" s="174">
        <f>(S20+S21)/(S22+S41)*100</f>
        <v>143.65136487316775</v>
      </c>
      <c r="T23" s="175"/>
      <c r="U23" s="174">
        <f>(U20+U21)/(U22+U41)*100</f>
        <v>70.390247369917546</v>
      </c>
      <c r="V23" s="175"/>
      <c r="W23" s="174">
        <f>(W20+W21)/(W22+W41)*100</f>
        <v>78.142994404230137</v>
      </c>
      <c r="X23" s="175"/>
      <c r="Y23" s="174">
        <f>(Y20+Y21)/(Y22+Y41)*100</f>
        <v>65.903262967620762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183444.07587851144</v>
      </c>
      <c r="F24" s="177"/>
      <c r="G24" s="178">
        <f>H22/G22*1000</f>
        <v>441380.17981584772</v>
      </c>
      <c r="H24" s="179"/>
      <c r="I24" s="180">
        <f>J22/I22*1000</f>
        <v>865230.22912047303</v>
      </c>
      <c r="J24" s="181"/>
      <c r="K24" s="178">
        <f>L22/K22*1000</f>
        <v>544342.64189802587</v>
      </c>
      <c r="L24" s="179"/>
      <c r="M24" s="180">
        <f>N22/M22*1000</f>
        <v>200229.97481692108</v>
      </c>
      <c r="N24" s="181"/>
      <c r="O24" s="178">
        <f>P22/O22*1000</f>
        <v>282121.69417379197</v>
      </c>
      <c r="P24" s="179"/>
      <c r="Q24" s="180">
        <f>R22/Q22*1000</f>
        <v>180263.88891190337</v>
      </c>
      <c r="R24" s="181"/>
      <c r="S24" s="178">
        <f>T22/S22*1000</f>
        <v>89888.759278897138</v>
      </c>
      <c r="T24" s="179"/>
      <c r="U24" s="180">
        <f>V22/U22*1000</f>
        <v>335965.72409399773</v>
      </c>
      <c r="V24" s="181"/>
      <c r="W24" s="178">
        <f>X22/W22*1000</f>
        <v>262440.60177400406</v>
      </c>
      <c r="X24" s="179"/>
      <c r="Y24" s="180">
        <f>Z22/Y22*1000</f>
        <v>227384.53440618684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-3.5219400252688047</v>
      </c>
      <c r="F34" s="188"/>
      <c r="G34" s="187">
        <f t="shared" ref="G34" si="7">+G23-G30</f>
        <v>-1.1960390113175521</v>
      </c>
      <c r="H34" s="188"/>
      <c r="I34" s="187">
        <f t="shared" ref="I34" si="8">+I23-I30</f>
        <v>-109.30639844886088</v>
      </c>
      <c r="J34" s="188"/>
      <c r="K34" s="187">
        <f t="shared" ref="K34" si="9">+K23-K30</f>
        <v>-11.829125820980849</v>
      </c>
      <c r="L34" s="188"/>
      <c r="M34" s="187">
        <f t="shared" ref="M34" si="10">+M23-M30</f>
        <v>-17.097235801063384</v>
      </c>
      <c r="N34" s="188"/>
      <c r="O34" s="187">
        <f t="shared" ref="O34" si="11">+O23-O30</f>
        <v>-41.588936047072437</v>
      </c>
      <c r="P34" s="188"/>
      <c r="Q34" s="187">
        <f t="shared" ref="Q34" si="12">+Q23-Q30</f>
        <v>-7.2076671437333886</v>
      </c>
      <c r="R34" s="188"/>
      <c r="S34" s="187">
        <f t="shared" ref="S34" si="13">+S23-S30</f>
        <v>11.551364873167756</v>
      </c>
      <c r="T34" s="188"/>
      <c r="U34" s="187">
        <f t="shared" ref="U34" si="14">+U23-U30</f>
        <v>-22.00975263008246</v>
      </c>
      <c r="V34" s="188"/>
      <c r="W34" s="187">
        <f t="shared" ref="W34" si="15">+W23-W30</f>
        <v>-17.557005595769866</v>
      </c>
      <c r="X34" s="188"/>
      <c r="Y34" s="187">
        <f t="shared" ref="Y34" si="16">+Y23-Y30</f>
        <v>-11.196737032379232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0.73819069368543211</v>
      </c>
      <c r="F46" s="199"/>
      <c r="G46" s="192">
        <f>G23-G42</f>
        <v>-0.50685579225383037</v>
      </c>
      <c r="H46" s="199"/>
      <c r="I46" s="192">
        <f>I23-I42</f>
        <v>11.436014369235252</v>
      </c>
      <c r="J46" s="199"/>
      <c r="K46" s="192">
        <f>K23-K42</f>
        <v>0.49068837659378772</v>
      </c>
      <c r="L46" s="199"/>
      <c r="M46" s="192">
        <f>M23-M42</f>
        <v>7.9383908740382196</v>
      </c>
      <c r="N46" s="199"/>
      <c r="O46" s="192">
        <f t="shared" si="18"/>
        <v>0.65753111834735023</v>
      </c>
      <c r="P46" s="199"/>
      <c r="Q46" s="192">
        <f t="shared" si="18"/>
        <v>1.8682771549865649</v>
      </c>
      <c r="R46" s="199"/>
      <c r="S46" s="192">
        <f t="shared" si="18"/>
        <v>27.150673310235518</v>
      </c>
      <c r="T46" s="199"/>
      <c r="U46" s="192">
        <f t="shared" si="18"/>
        <v>-8.1120022278195449</v>
      </c>
      <c r="V46" s="199"/>
      <c r="W46" s="192">
        <f t="shared" si="18"/>
        <v>4.6580778560019667</v>
      </c>
      <c r="X46" s="199"/>
      <c r="Y46" s="192">
        <f t="shared" si="18"/>
        <v>7.7506463262918786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71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51.53986928104576</v>
      </c>
      <c r="F23" s="175"/>
      <c r="G23" s="174">
        <f>(G20+G21)/(G22+G41)*100</f>
        <v>74.910816780936273</v>
      </c>
      <c r="H23" s="175"/>
      <c r="I23" s="174">
        <f>(I20+I21)/(I22+I41)*100</f>
        <v>44.957587181903861</v>
      </c>
      <c r="J23" s="175"/>
      <c r="K23" s="174">
        <f>(K20+K21)/(K22+K41)*100</f>
        <v>19.380185802425363</v>
      </c>
      <c r="L23" s="175"/>
      <c r="M23" s="174">
        <f>(M20+M21)/(M22+M41)*100</f>
        <v>35.564373324898398</v>
      </c>
      <c r="N23" s="175"/>
      <c r="O23" s="174">
        <f>(O20+O21)/(O22+O41)*100</f>
        <v>65.253532834580213</v>
      </c>
      <c r="P23" s="175"/>
      <c r="Q23" s="174">
        <f>(Q20+Q21)/(Q22+Q41)*100</f>
        <v>38.624055701280049</v>
      </c>
      <c r="R23" s="175"/>
      <c r="S23" s="174">
        <f>(S20+S21)/(S22+S41)*100</f>
        <v>116.50069156293223</v>
      </c>
      <c r="T23" s="175"/>
      <c r="U23" s="174">
        <f>(U20+U21)/(U22+U41)*100</f>
        <v>78.502249597737091</v>
      </c>
      <c r="V23" s="175"/>
      <c r="W23" s="174">
        <f>(W20+W21)/(W22+W41)*100</f>
        <v>73.484916548228171</v>
      </c>
      <c r="X23" s="175"/>
      <c r="Y23" s="174">
        <f>(Y20+Y21)/(Y22+Y41)*100</f>
        <v>58.152616641328883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184728.82138642311</v>
      </c>
      <c r="F24" s="177"/>
      <c r="G24" s="178">
        <f>H22/G22*1000</f>
        <v>438137.38354214263</v>
      </c>
      <c r="H24" s="179"/>
      <c r="I24" s="180">
        <f>J22/I22*1000</f>
        <v>973003.75280440552</v>
      </c>
      <c r="J24" s="181"/>
      <c r="K24" s="178">
        <f>L22/K22*1000</f>
        <v>454435.89043850452</v>
      </c>
      <c r="L24" s="179"/>
      <c r="M24" s="180">
        <f>N22/M22*1000</f>
        <v>203410.72555966125</v>
      </c>
      <c r="N24" s="181"/>
      <c r="O24" s="178">
        <f>P22/O22*1000</f>
        <v>272951.47995503934</v>
      </c>
      <c r="P24" s="179"/>
      <c r="Q24" s="180">
        <f>R22/Q22*1000</f>
        <v>178964.01863499472</v>
      </c>
      <c r="R24" s="181"/>
      <c r="S24" s="178">
        <f>T22/S22*1000</f>
        <v>82040.418482999128</v>
      </c>
      <c r="T24" s="179"/>
      <c r="U24" s="180">
        <f>V22/U22*1000</f>
        <v>320829.61521987437</v>
      </c>
      <c r="V24" s="181"/>
      <c r="W24" s="178">
        <f>X22/W22*1000</f>
        <v>267493.68856324884</v>
      </c>
      <c r="X24" s="179"/>
      <c r="Y24" s="180">
        <f>Z22/Y22*1000</f>
        <v>220110.87979626231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-6.8601307189542382</v>
      </c>
      <c r="F34" s="199"/>
      <c r="G34" s="205">
        <f t="shared" ref="G34" si="7">+G23-G30</f>
        <v>-5.3891832190637246</v>
      </c>
      <c r="H34" s="206"/>
      <c r="I34" s="187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87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87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87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87">
        <f t="shared" ref="Y34" si="16">+Y23-Y30</f>
        <v>-23.347383358671117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-4.9204123485360967</v>
      </c>
      <c r="F46" s="199"/>
      <c r="G46" s="192">
        <f>G23-G42</f>
        <v>-17.970704297716864</v>
      </c>
      <c r="H46" s="199"/>
      <c r="I46" s="192">
        <f>I23-I42</f>
        <v>-12.444955636211091</v>
      </c>
      <c r="J46" s="199"/>
      <c r="K46" s="192">
        <f>K23-K42</f>
        <v>-7.7349613316971073</v>
      </c>
      <c r="L46" s="199"/>
      <c r="M46" s="192">
        <f>M23-M42</f>
        <v>-19.178725487903662</v>
      </c>
      <c r="N46" s="199"/>
      <c r="O46" s="192">
        <f t="shared" si="18"/>
        <v>-21.016747574310344</v>
      </c>
      <c r="P46" s="199"/>
      <c r="Q46" s="192">
        <f t="shared" si="18"/>
        <v>-3.4090792460538921</v>
      </c>
      <c r="R46" s="199"/>
      <c r="S46" s="192">
        <f t="shared" si="18"/>
        <v>-86.415814009526557</v>
      </c>
      <c r="T46" s="199"/>
      <c r="U46" s="192">
        <f t="shared" si="18"/>
        <v>-7.5237778315285766</v>
      </c>
      <c r="V46" s="199"/>
      <c r="W46" s="192">
        <f t="shared" si="18"/>
        <v>-8.6151242013863794</v>
      </c>
      <c r="X46" s="199"/>
      <c r="Y46" s="192">
        <f t="shared" si="18"/>
        <v>-25.215709204078799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70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56.460281629581857</v>
      </c>
      <c r="F23" s="175"/>
      <c r="G23" s="174">
        <f>(G20+G21)/(G22+G41)*100</f>
        <v>92.881521078653137</v>
      </c>
      <c r="H23" s="175"/>
      <c r="I23" s="174">
        <f>(I20+I21)/(I22+I41)*100</f>
        <v>57.402542818114952</v>
      </c>
      <c r="J23" s="175"/>
      <c r="K23" s="174">
        <f>(K20+K21)/(K22+K41)*100</f>
        <v>27.11514713412247</v>
      </c>
      <c r="L23" s="175"/>
      <c r="M23" s="174">
        <f>(M20+M21)/(M22+M41)*100</f>
        <v>54.74309881280206</v>
      </c>
      <c r="N23" s="175"/>
      <c r="O23" s="174">
        <f>(O20+O21)/(O22+O41)*100</f>
        <v>86.270280408890557</v>
      </c>
      <c r="P23" s="175"/>
      <c r="Q23" s="174">
        <f>(Q20+Q21)/(Q22+Q41)*100</f>
        <v>42.033134947333942</v>
      </c>
      <c r="R23" s="175"/>
      <c r="S23" s="174">
        <f>(S20+S21)/(S22+S41)*100</f>
        <v>202.91650557245879</v>
      </c>
      <c r="T23" s="175"/>
      <c r="U23" s="174">
        <f>(U20+U21)/(U22+U41)*100</f>
        <v>86.026027429265667</v>
      </c>
      <c r="V23" s="175"/>
      <c r="W23" s="174">
        <f>(W20+W21)/(W22+W41)*100</f>
        <v>82.10004074961455</v>
      </c>
      <c r="X23" s="175"/>
      <c r="Y23" s="174">
        <f>(Y20+Y21)/(Y22+Y41)*100</f>
        <v>83.368325845407682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221184.90485581793</v>
      </c>
      <c r="F24" s="177"/>
      <c r="G24" s="178">
        <f>H22/G22*1000</f>
        <v>433512.07207387924</v>
      </c>
      <c r="H24" s="179"/>
      <c r="I24" s="180">
        <f>J22/I22*1000</f>
        <v>1019992.5527335344</v>
      </c>
      <c r="J24" s="181"/>
      <c r="K24" s="178">
        <f>L22/K22*1000</f>
        <v>490298.79389804869</v>
      </c>
      <c r="L24" s="179"/>
      <c r="M24" s="180">
        <f>N22/M22*1000</f>
        <v>205987.04109180349</v>
      </c>
      <c r="N24" s="181"/>
      <c r="O24" s="178">
        <f>P22/O22*1000</f>
        <v>280782.65622153395</v>
      </c>
      <c r="P24" s="179"/>
      <c r="Q24" s="180">
        <f>R22/Q22*1000</f>
        <v>176287.16330584636</v>
      </c>
      <c r="R24" s="181"/>
      <c r="S24" s="178">
        <f>T22/S22*1000</f>
        <v>87001.440082290414</v>
      </c>
      <c r="T24" s="179"/>
      <c r="U24" s="180">
        <f>V22/U22*1000</f>
        <v>254761.8015936063</v>
      </c>
      <c r="V24" s="181"/>
      <c r="W24" s="178">
        <f>X22/W22*1000</f>
        <v>265363.69916748279</v>
      </c>
      <c r="X24" s="179"/>
      <c r="Y24" s="180">
        <f>Z22/Y22*1000</f>
        <v>219525.34209289693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-1.9397183704181415</v>
      </c>
      <c r="F34" s="199"/>
      <c r="G34" s="205">
        <f t="shared" ref="G34" si="7">+G23-G30</f>
        <v>12.58152107865314</v>
      </c>
      <c r="H34" s="206"/>
      <c r="I34" s="187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87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87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87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87">
        <f t="shared" ref="Y34" si="16">+Y23-Y30</f>
        <v>1.8683258454076821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-30.662651371566142</v>
      </c>
      <c r="F46" s="199"/>
      <c r="G46" s="192">
        <f>G23-G42</f>
        <v>2.8143919470018091</v>
      </c>
      <c r="H46" s="199"/>
      <c r="I46" s="192">
        <f>I23-I42</f>
        <v>8.3470765801728248</v>
      </c>
      <c r="J46" s="199"/>
      <c r="K46" s="192">
        <f>K23-K42</f>
        <v>-5.7853968886652147</v>
      </c>
      <c r="L46" s="199"/>
      <c r="M46" s="192">
        <f>M23-M42</f>
        <v>3.0976072079877071</v>
      </c>
      <c r="N46" s="199"/>
      <c r="O46" s="192">
        <f t="shared" si="18"/>
        <v>1.177830485932148</v>
      </c>
      <c r="P46" s="199"/>
      <c r="Q46" s="192">
        <f t="shared" si="18"/>
        <v>-4.0073229999513202</v>
      </c>
      <c r="R46" s="199"/>
      <c r="S46" s="192">
        <f t="shared" si="18"/>
        <v>27.319250192569314</v>
      </c>
      <c r="T46" s="199"/>
      <c r="U46" s="192">
        <f t="shared" si="18"/>
        <v>-21.631234342006465</v>
      </c>
      <c r="V46" s="199"/>
      <c r="W46" s="192">
        <f t="shared" si="18"/>
        <v>-8.6323313116940312</v>
      </c>
      <c r="X46" s="199"/>
      <c r="Y46" s="192">
        <f t="shared" si="18"/>
        <v>2.2242442314226736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69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87.122933001147999</v>
      </c>
      <c r="F23" s="175"/>
      <c r="G23" s="174">
        <f>(G20+G21)/(G22+G41)*100</f>
        <v>90.067129131651328</v>
      </c>
      <c r="H23" s="175"/>
      <c r="I23" s="174">
        <f>(I20+I21)/(I22+I41)*100</f>
        <v>49.055466237942127</v>
      </c>
      <c r="J23" s="175"/>
      <c r="K23" s="174">
        <f>(K20+K21)/(K22+K41)*100</f>
        <v>32.900544022787685</v>
      </c>
      <c r="L23" s="175"/>
      <c r="M23" s="174">
        <f>(M20+M21)/(M22+M41)*100</f>
        <v>51.645491604814353</v>
      </c>
      <c r="N23" s="175"/>
      <c r="O23" s="174">
        <f>(O20+O21)/(O22+O41)*100</f>
        <v>85.092449922958409</v>
      </c>
      <c r="P23" s="175"/>
      <c r="Q23" s="174">
        <f>(Q20+Q21)/(Q22+Q41)*100</f>
        <v>46.040457947285262</v>
      </c>
      <c r="R23" s="175"/>
      <c r="S23" s="174">
        <f>(S20+S21)/(S22+S41)*100</f>
        <v>175.59725537988948</v>
      </c>
      <c r="T23" s="175"/>
      <c r="U23" s="174">
        <f>(U20+U21)/(U22+U41)*100</f>
        <v>107.65726177127213</v>
      </c>
      <c r="V23" s="175"/>
      <c r="W23" s="174">
        <f>(W20+W21)/(W22+W41)*100</f>
        <v>90.732372061308581</v>
      </c>
      <c r="X23" s="175"/>
      <c r="Y23" s="174">
        <f>(Y20+Y21)/(Y22+Y41)*100</f>
        <v>81.144081613985009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231212.40041190179</v>
      </c>
      <c r="F24" s="177"/>
      <c r="G24" s="178">
        <f>H22/G22*1000</f>
        <v>430074.98399556754</v>
      </c>
      <c r="H24" s="179"/>
      <c r="I24" s="180">
        <f>J22/I22*1000</f>
        <v>1061013.5085198111</v>
      </c>
      <c r="J24" s="181"/>
      <c r="K24" s="178">
        <f>L22/K22*1000</f>
        <v>180029.79631046779</v>
      </c>
      <c r="L24" s="179"/>
      <c r="M24" s="180">
        <f>N22/M22*1000</f>
        <v>210435.56487771086</v>
      </c>
      <c r="N24" s="181"/>
      <c r="O24" s="178">
        <f>P22/O22*1000</f>
        <v>274224.77773482795</v>
      </c>
      <c r="P24" s="179"/>
      <c r="Q24" s="180">
        <f>R22/Q22*1000</f>
        <v>177740.85342763909</v>
      </c>
      <c r="R24" s="181"/>
      <c r="S24" s="178">
        <f>T22/S22*1000</f>
        <v>88436.84870069912</v>
      </c>
      <c r="T24" s="179"/>
      <c r="U24" s="180">
        <f>V22/U22*1000</f>
        <v>294733.21077596967</v>
      </c>
      <c r="V24" s="181"/>
      <c r="W24" s="178">
        <f>X22/W22*1000</f>
        <v>262977.53705152968</v>
      </c>
      <c r="X24" s="179"/>
      <c r="Y24" s="180">
        <f>Z22/Y22*1000</f>
        <v>208594.73227077915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28.722933001148</v>
      </c>
      <c r="F34" s="199"/>
      <c r="G34" s="205">
        <f t="shared" ref="G34" si="7">+G23-G30</f>
        <v>9.7671291316513305</v>
      </c>
      <c r="H34" s="206"/>
      <c r="I34" s="187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87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87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87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87">
        <f t="shared" ref="Y34" si="16">+Y23-Y30</f>
        <v>-0.35591838601499148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49.27450094539887</v>
      </c>
      <c r="F46" s="199"/>
      <c r="G46" s="192">
        <f>G23-G42</f>
        <v>1.3233613342790989</v>
      </c>
      <c r="H46" s="199"/>
      <c r="I46" s="192">
        <f>I23-I42</f>
        <v>-3.4054425667593051</v>
      </c>
      <c r="J46" s="199"/>
      <c r="K46" s="192">
        <f>K23-K42</f>
        <v>2.5921960659062577</v>
      </c>
      <c r="L46" s="199"/>
      <c r="M46" s="192">
        <f>M23-M42</f>
        <v>-14.786467330631709</v>
      </c>
      <c r="N46" s="199"/>
      <c r="O46" s="192">
        <f t="shared" si="18"/>
        <v>2.0332555961584546</v>
      </c>
      <c r="P46" s="199"/>
      <c r="Q46" s="192">
        <f t="shared" si="18"/>
        <v>2.0357394771329069</v>
      </c>
      <c r="R46" s="199"/>
      <c r="S46" s="192">
        <f t="shared" si="18"/>
        <v>10.67148934851113</v>
      </c>
      <c r="T46" s="199"/>
      <c r="U46" s="192">
        <f t="shared" si="18"/>
        <v>24.796731667114287</v>
      </c>
      <c r="V46" s="199"/>
      <c r="W46" s="192">
        <f t="shared" si="18"/>
        <v>15.466144054180148</v>
      </c>
      <c r="X46" s="199"/>
      <c r="Y46" s="192">
        <f t="shared" si="18"/>
        <v>4.7922771875356744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68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37.848432055749129</v>
      </c>
      <c r="F23" s="175"/>
      <c r="G23" s="174">
        <f>(G20+G21)/(G22+G41)*100</f>
        <v>88.743767797372229</v>
      </c>
      <c r="H23" s="175"/>
      <c r="I23" s="174">
        <f>(I20+I21)/(I22+I41)*100</f>
        <v>52.460908804701432</v>
      </c>
      <c r="J23" s="175"/>
      <c r="K23" s="174">
        <f>(K20+K21)/(K22+K41)*100</f>
        <v>30.308347956881427</v>
      </c>
      <c r="L23" s="175"/>
      <c r="M23" s="174">
        <f>(M20+M21)/(M22+M41)*100</f>
        <v>66.431958935446062</v>
      </c>
      <c r="N23" s="175"/>
      <c r="O23" s="174">
        <f>(O20+O21)/(O22+O41)*100</f>
        <v>83.059194326799954</v>
      </c>
      <c r="P23" s="175"/>
      <c r="Q23" s="174">
        <f>(Q20+Q21)/(Q22+Q41)*100</f>
        <v>44.004718470152355</v>
      </c>
      <c r="R23" s="175"/>
      <c r="S23" s="174">
        <f>(S20+S21)/(S22+S41)*100</f>
        <v>164.92576603137834</v>
      </c>
      <c r="T23" s="175"/>
      <c r="U23" s="174">
        <f>(U20+U21)/(U22+U41)*100</f>
        <v>82.860530104157846</v>
      </c>
      <c r="V23" s="175"/>
      <c r="W23" s="174">
        <f>(W20+W21)/(W22+W41)*100</f>
        <v>75.266228007128433</v>
      </c>
      <c r="X23" s="175"/>
      <c r="Y23" s="174">
        <f>(Y20+Y21)/(Y22+Y41)*100</f>
        <v>76.351804426449334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181663.40595820363</v>
      </c>
      <c r="F24" s="177"/>
      <c r="G24" s="178">
        <f>H22/G22*1000</f>
        <v>423372.786917675</v>
      </c>
      <c r="H24" s="179"/>
      <c r="I24" s="180">
        <f>J22/I22*1000</f>
        <v>1102456.6030308995</v>
      </c>
      <c r="J24" s="181"/>
      <c r="K24" s="178">
        <f>L22/K22*1000</f>
        <v>130367.48104465038</v>
      </c>
      <c r="L24" s="179"/>
      <c r="M24" s="180">
        <f>N22/M22*1000</f>
        <v>196465.72526105065</v>
      </c>
      <c r="N24" s="181"/>
      <c r="O24" s="178">
        <f>P22/O22*1000</f>
        <v>268882.34165067179</v>
      </c>
      <c r="P24" s="179"/>
      <c r="Q24" s="180">
        <f>R22/Q22*1000</f>
        <v>177593.62661688667</v>
      </c>
      <c r="R24" s="181"/>
      <c r="S24" s="178">
        <f>T22/S22*1000</f>
        <v>90430.735418427736</v>
      </c>
      <c r="T24" s="179"/>
      <c r="U24" s="180">
        <f>V22/U22*1000</f>
        <v>356803.38612779899</v>
      </c>
      <c r="V24" s="181"/>
      <c r="W24" s="178">
        <f>X22/W22*1000</f>
        <v>260141.96636292478</v>
      </c>
      <c r="X24" s="179"/>
      <c r="Y24" s="180">
        <f>Z22/Y22*1000</f>
        <v>210540.07260521274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-20.55156794425087</v>
      </c>
      <c r="F34" s="199"/>
      <c r="G34" s="205">
        <f t="shared" ref="G34" si="7">+G23-G30</f>
        <v>8.4437677973722316</v>
      </c>
      <c r="H34" s="206"/>
      <c r="I34" s="187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87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87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87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87">
        <f t="shared" ref="Y34" si="16">+Y23-Y30</f>
        <v>-5.1481955735506659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-15.139190650183437</v>
      </c>
      <c r="F46" s="199"/>
      <c r="G46" s="192">
        <f>G23-G42</f>
        <v>4.6589764111003547</v>
      </c>
      <c r="H46" s="199"/>
      <c r="I46" s="192">
        <f>I23-I42</f>
        <v>-27.00177105141367</v>
      </c>
      <c r="J46" s="199"/>
      <c r="K46" s="192">
        <f>K23-K42</f>
        <v>-8.2609491253466913</v>
      </c>
      <c r="L46" s="199"/>
      <c r="M46" s="192">
        <f>M23-M42</f>
        <v>23.864491822759724</v>
      </c>
      <c r="N46" s="199"/>
      <c r="O46" s="192">
        <f t="shared" si="18"/>
        <v>-5.5003848761132588</v>
      </c>
      <c r="P46" s="199"/>
      <c r="Q46" s="192">
        <f t="shared" si="18"/>
        <v>-2.2280495138062051</v>
      </c>
      <c r="R46" s="199"/>
      <c r="S46" s="192">
        <f t="shared" si="18"/>
        <v>-26.870125529171872</v>
      </c>
      <c r="T46" s="199"/>
      <c r="U46" s="192">
        <f t="shared" si="18"/>
        <v>12.11163840054796</v>
      </c>
      <c r="V46" s="199"/>
      <c r="W46" s="192">
        <f t="shared" si="18"/>
        <v>-15.248262817322583</v>
      </c>
      <c r="X46" s="199"/>
      <c r="Y46" s="192">
        <f t="shared" si="18"/>
        <v>-3.7399455330855176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67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52.987622705932566</v>
      </c>
      <c r="F23" s="175"/>
      <c r="G23" s="174">
        <f>(G20+G21)/(G22+G41)*100</f>
        <v>84.084791386271874</v>
      </c>
      <c r="H23" s="175"/>
      <c r="I23" s="174">
        <f>(I20+I21)/(I22+I41)*100</f>
        <v>79.462679856115102</v>
      </c>
      <c r="J23" s="175"/>
      <c r="K23" s="174">
        <f>(K20+K21)/(K22+K41)*100</f>
        <v>38.569297082228118</v>
      </c>
      <c r="L23" s="175"/>
      <c r="M23" s="174">
        <f>(M20+M21)/(M22+M41)*100</f>
        <v>42.567467112686337</v>
      </c>
      <c r="N23" s="175"/>
      <c r="O23" s="174">
        <f>(O20+O21)/(O22+O41)*100</f>
        <v>88.559579202913213</v>
      </c>
      <c r="P23" s="175"/>
      <c r="Q23" s="174">
        <f>(Q20+Q21)/(Q22+Q41)*100</f>
        <v>46.23276798395856</v>
      </c>
      <c r="R23" s="175"/>
      <c r="S23" s="174">
        <f>(S20+S21)/(S22+S41)*100</f>
        <v>191.79589156055022</v>
      </c>
      <c r="T23" s="175"/>
      <c r="U23" s="174">
        <f>(U20+U21)/(U22+U41)*100</f>
        <v>70.748891703609885</v>
      </c>
      <c r="V23" s="175"/>
      <c r="W23" s="174">
        <f>(W20+W21)/(W22+W41)*100</f>
        <v>90.514490824451016</v>
      </c>
      <c r="X23" s="175"/>
      <c r="Y23" s="174">
        <f>(Y20+Y21)/(Y22+Y41)*100</f>
        <v>80.091749959534852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176002.98762270596</v>
      </c>
      <c r="F24" s="177"/>
      <c r="G24" s="178">
        <f>H22/G22*1000</f>
        <v>427144.68371467025</v>
      </c>
      <c r="H24" s="179"/>
      <c r="I24" s="180">
        <f>J22/I22*1000</f>
        <v>1225846.2230215827</v>
      </c>
      <c r="J24" s="181"/>
      <c r="K24" s="178">
        <f>L22/K22*1000</f>
        <v>167612.40053050398</v>
      </c>
      <c r="L24" s="179"/>
      <c r="M24" s="180">
        <f>N22/M22*1000</f>
        <v>191677.89459245393</v>
      </c>
      <c r="N24" s="181"/>
      <c r="O24" s="178">
        <f>P22/O22*1000</f>
        <v>267479.06129880639</v>
      </c>
      <c r="P24" s="179"/>
      <c r="Q24" s="180">
        <f>R22/Q22*1000</f>
        <v>178886.70732726209</v>
      </c>
      <c r="R24" s="181"/>
      <c r="S24" s="178">
        <f>T22/S22*1000</f>
        <v>80690.845404458712</v>
      </c>
      <c r="T24" s="179"/>
      <c r="U24" s="180">
        <f>V22/U22*1000</f>
        <v>343619.06269791006</v>
      </c>
      <c r="V24" s="181"/>
      <c r="W24" s="178">
        <f>X22/W22*1000</f>
        <v>259568.38903603234</v>
      </c>
      <c r="X24" s="179"/>
      <c r="Y24" s="180">
        <f>Z22/Y22*1000</f>
        <v>212150.97933533939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-5.4123772940674328</v>
      </c>
      <c r="F34" s="199"/>
      <c r="G34" s="205">
        <f t="shared" ref="G34" si="7">+G23-G30</f>
        <v>3.7847913862718769</v>
      </c>
      <c r="H34" s="206"/>
      <c r="I34" s="187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87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87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87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87">
        <f t="shared" ref="Y34" si="16">+Y23-Y30</f>
        <v>-1.4082500404651483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-3.2015603671608943</v>
      </c>
      <c r="F46" s="199"/>
      <c r="G46" s="192">
        <f>G23-G42</f>
        <v>0.7570154609634443</v>
      </c>
      <c r="H46" s="199"/>
      <c r="I46" s="192">
        <f>I23-I42</f>
        <v>-26.297344081646727</v>
      </c>
      <c r="J46" s="199"/>
      <c r="K46" s="192">
        <f>K23-K42</f>
        <v>-2.0647086814606439</v>
      </c>
      <c r="L46" s="199"/>
      <c r="M46" s="192">
        <f>M23-M42</f>
        <v>-1.2205179842403027</v>
      </c>
      <c r="N46" s="199"/>
      <c r="O46" s="192">
        <f t="shared" si="18"/>
        <v>7.1606694322156272E-2</v>
      </c>
      <c r="P46" s="199"/>
      <c r="Q46" s="192">
        <f t="shared" si="18"/>
        <v>0.54358258838084339</v>
      </c>
      <c r="R46" s="199"/>
      <c r="S46" s="192">
        <f t="shared" si="18"/>
        <v>10.33844640460498</v>
      </c>
      <c r="T46" s="199"/>
      <c r="U46" s="192">
        <f t="shared" si="18"/>
        <v>-8.8467620192258778</v>
      </c>
      <c r="V46" s="199"/>
      <c r="W46" s="192">
        <f t="shared" si="18"/>
        <v>-0.86213840236337091</v>
      </c>
      <c r="X46" s="199"/>
      <c r="Y46" s="192">
        <f t="shared" si="18"/>
        <v>2.8329931638670587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66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47.033697199810156</v>
      </c>
      <c r="F23" s="175"/>
      <c r="G23" s="174">
        <f>(G20+G21)/(G22+G41)*100</f>
        <v>81.782945736434115</v>
      </c>
      <c r="H23" s="175"/>
      <c r="I23" s="174">
        <f>(I20+I21)/(I22+I41)*100</f>
        <v>72.933656601278372</v>
      </c>
      <c r="J23" s="175"/>
      <c r="K23" s="174">
        <f>(K20+K21)/(K22+K41)*100</f>
        <v>33.239683933274804</v>
      </c>
      <c r="L23" s="175"/>
      <c r="M23" s="174">
        <f>(M20+M21)/(M22+M41)*100</f>
        <v>42.296533733939143</v>
      </c>
      <c r="N23" s="175"/>
      <c r="O23" s="174">
        <f>(O20+O21)/(O22+O41)*100</f>
        <v>94.696441032798333</v>
      </c>
      <c r="P23" s="175"/>
      <c r="Q23" s="174">
        <f>(Q20+Q21)/(Q22+Q41)*100</f>
        <v>41.361188816842649</v>
      </c>
      <c r="R23" s="175"/>
      <c r="S23" s="174">
        <f>(S20+S21)/(S22+S41)*100</f>
        <v>177.50258341944732</v>
      </c>
      <c r="T23" s="175"/>
      <c r="U23" s="174">
        <f>(U20+U21)/(U22+U41)*100</f>
        <v>67.363541765206705</v>
      </c>
      <c r="V23" s="175"/>
      <c r="W23" s="174">
        <f>(W20+W21)/(W22+W41)*100</f>
        <v>92.782549589074961</v>
      </c>
      <c r="X23" s="175"/>
      <c r="Y23" s="174">
        <f>(Y20+Y21)/(Y22+Y41)*100</f>
        <v>77.258756795667793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166312.90926099158</v>
      </c>
      <c r="F24" s="177"/>
      <c r="G24" s="178">
        <f>H22/G22*1000</f>
        <v>430392.29311433987</v>
      </c>
      <c r="H24" s="179"/>
      <c r="I24" s="180">
        <f>J22/I22*1000</f>
        <v>1539698.3920034769</v>
      </c>
      <c r="J24" s="181"/>
      <c r="K24" s="178">
        <f>L22/K22*1000</f>
        <v>1719410.4840060291</v>
      </c>
      <c r="L24" s="179"/>
      <c r="M24" s="180">
        <f>N22/M22*1000</f>
        <v>189055.51822239353</v>
      </c>
      <c r="N24" s="181"/>
      <c r="O24" s="178">
        <f>P22/O22*1000</f>
        <v>279631.69291338586</v>
      </c>
      <c r="P24" s="179"/>
      <c r="Q24" s="180">
        <f>R22/Q22*1000</f>
        <v>176721.10162295526</v>
      </c>
      <c r="R24" s="181"/>
      <c r="S24" s="178">
        <f>T22/S22*1000</f>
        <v>78762.725668521787</v>
      </c>
      <c r="T24" s="179"/>
      <c r="U24" s="180">
        <f>V22/U22*1000</f>
        <v>336809.86039936385</v>
      </c>
      <c r="V24" s="181"/>
      <c r="W24" s="178">
        <f>X22/W22*1000</f>
        <v>251913.37145638154</v>
      </c>
      <c r="X24" s="179"/>
      <c r="Y24" s="180">
        <f>Z22/Y22*1000</f>
        <v>262175.36445633997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-0.76630280018984109</v>
      </c>
      <c r="F34" s="199"/>
      <c r="G34" s="205">
        <f t="shared" ref="G34" si="7">+G23-G30</f>
        <v>17.582945736434112</v>
      </c>
      <c r="H34" s="206"/>
      <c r="I34" s="187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87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87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87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87">
        <f t="shared" ref="Y34" si="16">+Y23-Y30</f>
        <v>-1.9412432043322099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1.7836971998101561</v>
      </c>
      <c r="F46" s="199"/>
      <c r="G46" s="192">
        <f>G23-G42</f>
        <v>8.6476535181583642</v>
      </c>
      <c r="H46" s="199"/>
      <c r="I46" s="192">
        <f>I23-I42</f>
        <v>-16.291469487671648</v>
      </c>
      <c r="J46" s="199"/>
      <c r="K46" s="192">
        <f>K23-K42</f>
        <v>4.2074258687586727</v>
      </c>
      <c r="L46" s="199"/>
      <c r="M46" s="192">
        <f>M23-M42</f>
        <v>-15.452206344482327</v>
      </c>
      <c r="N46" s="199"/>
      <c r="O46" s="192">
        <f t="shared" si="18"/>
        <v>7.5544482937906707</v>
      </c>
      <c r="P46" s="199"/>
      <c r="Q46" s="192">
        <f t="shared" si="18"/>
        <v>-3.5565108376991077</v>
      </c>
      <c r="R46" s="199"/>
      <c r="S46" s="192">
        <f t="shared" si="18"/>
        <v>-5.5054936386974589</v>
      </c>
      <c r="T46" s="199"/>
      <c r="U46" s="192">
        <f t="shared" si="18"/>
        <v>5.3793816985122476</v>
      </c>
      <c r="V46" s="199"/>
      <c r="W46" s="192">
        <f t="shared" si="18"/>
        <v>5.5368436565618708</v>
      </c>
      <c r="X46" s="199"/>
      <c r="Y46" s="192">
        <f t="shared" si="18"/>
        <v>-4.340413485224019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65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45.25</v>
      </c>
      <c r="F23" s="175"/>
      <c r="G23" s="174">
        <f>(G20+G21)/(G22+G41)*100</f>
        <v>73.135292218275751</v>
      </c>
      <c r="H23" s="175"/>
      <c r="I23" s="174">
        <f>(I20+I21)/(I22+I41)*100</f>
        <v>89.22512608895002</v>
      </c>
      <c r="J23" s="175"/>
      <c r="K23" s="174">
        <f>(K20+K21)/(K22+K41)*100</f>
        <v>29.032258064516132</v>
      </c>
      <c r="L23" s="175"/>
      <c r="M23" s="174">
        <f>(M20+M21)/(M22+M41)*100</f>
        <v>57.74874007842147</v>
      </c>
      <c r="N23" s="175"/>
      <c r="O23" s="174">
        <f>(O20+O21)/(O22+O41)*100</f>
        <v>87.141992739007662</v>
      </c>
      <c r="P23" s="175"/>
      <c r="Q23" s="174">
        <f>(Q20+Q21)/(Q22+Q41)*100</f>
        <v>44.917699654541757</v>
      </c>
      <c r="R23" s="175"/>
      <c r="S23" s="174">
        <f>(S20+S21)/(S22+S41)*100</f>
        <v>183.00807705814478</v>
      </c>
      <c r="T23" s="175"/>
      <c r="U23" s="174">
        <f>(U20+U21)/(U22+U41)*100</f>
        <v>61.984160066694457</v>
      </c>
      <c r="V23" s="175"/>
      <c r="W23" s="174">
        <f>(W20+W21)/(W22+W41)*100</f>
        <v>87.24570593251309</v>
      </c>
      <c r="X23" s="175"/>
      <c r="Y23" s="174">
        <f>(Y20+Y21)/(Y22+Y41)*100</f>
        <v>81.599170280891812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169712.42774566475</v>
      </c>
      <c r="F24" s="177"/>
      <c r="G24" s="178">
        <f>H22/G22*1000</f>
        <v>431842.69662921352</v>
      </c>
      <c r="H24" s="179"/>
      <c r="I24" s="180">
        <f>J22/I22*1000</f>
        <v>1337982.1109123435</v>
      </c>
      <c r="J24" s="181"/>
      <c r="K24" s="178">
        <f>L22/K22*1000</f>
        <v>1906506.9200959587</v>
      </c>
      <c r="L24" s="179"/>
      <c r="M24" s="180">
        <f>N22/M22*1000</f>
        <v>214691.18131511527</v>
      </c>
      <c r="N24" s="181"/>
      <c r="O24" s="178">
        <f>P22/O22*1000</f>
        <v>268670.16764290043</v>
      </c>
      <c r="P24" s="179"/>
      <c r="Q24" s="180">
        <f>R22/Q22*1000</f>
        <v>175075.94378886549</v>
      </c>
      <c r="R24" s="181"/>
      <c r="S24" s="178">
        <f>T22/S22*1000</f>
        <v>77520.733704552898</v>
      </c>
      <c r="T24" s="179"/>
      <c r="U24" s="180">
        <f>V22/U22*1000</f>
        <v>428330.82247557002</v>
      </c>
      <c r="V24" s="181"/>
      <c r="W24" s="178">
        <f>X22/W22*1000</f>
        <v>253102.71220492214</v>
      </c>
      <c r="X24" s="179"/>
      <c r="Y24" s="180">
        <f>Z22/Y22*1000</f>
        <v>264874.29240562685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85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5.3500000000000014</v>
      </c>
      <c r="F34" s="199"/>
      <c r="G34" s="205">
        <f t="shared" ref="G34" si="6">+G23-G30</f>
        <v>10.135292218275751</v>
      </c>
      <c r="H34" s="206"/>
      <c r="I34" s="187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87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87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87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87">
        <f t="shared" ref="Y34" si="15">+Y23-Y30</f>
        <v>-5.2008297191081851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-6.6010771805061665</v>
      </c>
      <c r="F46" s="199"/>
      <c r="G46" s="192">
        <f>G23-G42</f>
        <v>-14.962944557542883</v>
      </c>
      <c r="H46" s="199"/>
      <c r="I46" s="192">
        <f>I23-I42</f>
        <v>-4.9105413071112594</v>
      </c>
      <c r="J46" s="199"/>
      <c r="K46" s="192">
        <f>K23-K42</f>
        <v>-28.579161789466649</v>
      </c>
      <c r="L46" s="199"/>
      <c r="M46" s="192">
        <f>M23-M42</f>
        <v>4.3166146775265446</v>
      </c>
      <c r="N46" s="199"/>
      <c r="O46" s="192">
        <f t="shared" si="17"/>
        <v>8.1550878562546387</v>
      </c>
      <c r="P46" s="199"/>
      <c r="Q46" s="192">
        <f t="shared" si="17"/>
        <v>-2.5009684854692935</v>
      </c>
      <c r="R46" s="199"/>
      <c r="S46" s="192">
        <f t="shared" si="17"/>
        <v>11.840805824143018</v>
      </c>
      <c r="T46" s="199"/>
      <c r="U46" s="192">
        <f t="shared" si="17"/>
        <v>-7.508292350719671</v>
      </c>
      <c r="V46" s="199"/>
      <c r="W46" s="192">
        <f t="shared" si="17"/>
        <v>-6.0523228994963318</v>
      </c>
      <c r="X46" s="199"/>
      <c r="Y46" s="192">
        <f t="shared" si="17"/>
        <v>0.5288107836910001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63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51.851077180506167</v>
      </c>
      <c r="F23" s="175"/>
      <c r="G23" s="174">
        <f>(G20+G21)/(G22+G41)*100</f>
        <v>88.098236775818634</v>
      </c>
      <c r="H23" s="175"/>
      <c r="I23" s="174">
        <f>(I20+I21)/(I22+I41)*100</f>
        <v>94.13566739606128</v>
      </c>
      <c r="J23" s="175"/>
      <c r="K23" s="174">
        <f>(K20+K21)/(K22+K41)*100</f>
        <v>57.611419853982781</v>
      </c>
      <c r="L23" s="175"/>
      <c r="M23" s="174">
        <f>(M20+M21)/(M22+M41)*100</f>
        <v>53.432125400894925</v>
      </c>
      <c r="N23" s="175"/>
      <c r="O23" s="174">
        <f>(O20+O21)/(O22+O41)*100</f>
        <v>78.986904882753024</v>
      </c>
      <c r="P23" s="175"/>
      <c r="Q23" s="174">
        <f>(Q20+Q21)/(Q22+Q41)*100</f>
        <v>47.41866814001105</v>
      </c>
      <c r="R23" s="175"/>
      <c r="S23" s="174">
        <f>(S20+S21)/(S22+S41)*100</f>
        <v>171.16727123400176</v>
      </c>
      <c r="T23" s="175"/>
      <c r="U23" s="174">
        <f>(U20+U21)/(U22+U41)*100</f>
        <v>69.492452417414128</v>
      </c>
      <c r="V23" s="175"/>
      <c r="W23" s="174">
        <f>(W20+W21)/(W22+W41)*100</f>
        <v>93.298028832009422</v>
      </c>
      <c r="X23" s="175"/>
      <c r="Y23" s="174">
        <f>(Y20+Y21)/(Y22+Y41)*100</f>
        <v>81.070359497200812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162486.23063683306</v>
      </c>
      <c r="F24" s="177"/>
      <c r="G24" s="178">
        <f>H22/G22*1000</f>
        <v>428030.93434343435</v>
      </c>
      <c r="H24" s="179"/>
      <c r="I24" s="180">
        <f>J22/I22*1000</f>
        <v>1305547.5070555033</v>
      </c>
      <c r="J24" s="181"/>
      <c r="K24" s="178">
        <f>L22/K22*1000</f>
        <v>1889320.6404999024</v>
      </c>
      <c r="L24" s="179"/>
      <c r="M24" s="180">
        <f>N22/M22*1000</f>
        <v>208932.47576532207</v>
      </c>
      <c r="N24" s="181"/>
      <c r="O24" s="178">
        <f>P22/O22*1000</f>
        <v>274605.8408862034</v>
      </c>
      <c r="P24" s="179"/>
      <c r="Q24" s="180">
        <f>R22/Q22*1000</f>
        <v>174241.33687414989</v>
      </c>
      <c r="R24" s="181"/>
      <c r="S24" s="178">
        <f>T22/S22*1000</f>
        <v>89388.773104649968</v>
      </c>
      <c r="T24" s="179"/>
      <c r="U24" s="180">
        <f>V22/U22*1000</f>
        <v>349609.52177625959</v>
      </c>
      <c r="V24" s="181"/>
      <c r="W24" s="178">
        <f>X22/W22*1000</f>
        <v>242186.4206292879</v>
      </c>
      <c r="X24" s="179"/>
      <c r="Y24" s="180">
        <f>Z22/Y22*1000</f>
        <v>258594.19550117367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-2.048922819493832</v>
      </c>
      <c r="F34" s="199"/>
      <c r="G34" s="205">
        <f t="shared" ref="G34" si="6">+G23-G30</f>
        <v>12.49823677581864</v>
      </c>
      <c r="H34" s="206"/>
      <c r="I34" s="187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87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87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87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87">
        <f t="shared" ref="Y34" si="15">+Y23-Y30</f>
        <v>-1.2296405027991852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17.274042764295167</v>
      </c>
      <c r="F46" s="199"/>
      <c r="G46" s="192">
        <f>G23-G42</f>
        <v>8.7094663422720799</v>
      </c>
      <c r="H46" s="199"/>
      <c r="I46" s="192">
        <f>I23-I42</f>
        <v>-12.724611588617435</v>
      </c>
      <c r="J46" s="199"/>
      <c r="K46" s="192">
        <f>K23-K42</f>
        <v>3.309026392219792</v>
      </c>
      <c r="L46" s="199"/>
      <c r="M46" s="192">
        <f>M23-M42</f>
        <v>-4.2079384335553058</v>
      </c>
      <c r="N46" s="199"/>
      <c r="O46" s="192">
        <f t="shared" si="17"/>
        <v>3.3763785669635524</v>
      </c>
      <c r="P46" s="199"/>
      <c r="Q46" s="192">
        <f t="shared" si="17"/>
        <v>-0.26417544473478216</v>
      </c>
      <c r="R46" s="199"/>
      <c r="S46" s="192">
        <f t="shared" si="17"/>
        <v>27.215042842771055</v>
      </c>
      <c r="T46" s="199"/>
      <c r="U46" s="192">
        <f t="shared" si="17"/>
        <v>7.9539908789525882</v>
      </c>
      <c r="V46" s="199"/>
      <c r="W46" s="192">
        <f t="shared" si="17"/>
        <v>10.668052111422057</v>
      </c>
      <c r="X46" s="199"/>
      <c r="Y46" s="192">
        <f t="shared" si="17"/>
        <v>6.2203253886370646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55" t="s">
        <v>64</v>
      </c>
      <c r="B1" s="156"/>
      <c r="C1" s="156"/>
      <c r="D1" s="156"/>
      <c r="E1" s="157" t="s">
        <v>0</v>
      </c>
      <c r="F1" s="158"/>
      <c r="G1" s="158"/>
      <c r="H1" s="158"/>
      <c r="J1" s="159" t="s">
        <v>1</v>
      </c>
      <c r="K1" s="156"/>
      <c r="L1" s="1" t="s">
        <v>2</v>
      </c>
      <c r="M1" s="1" t="s">
        <v>3</v>
      </c>
      <c r="N1" s="1" t="s">
        <v>4</v>
      </c>
      <c r="O1" s="159" t="s">
        <v>5</v>
      </c>
      <c r="P1" s="156"/>
      <c r="Q1" s="156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60" t="s">
        <v>7</v>
      </c>
      <c r="F2" s="161"/>
      <c r="G2" s="162" t="s">
        <v>8</v>
      </c>
      <c r="H2" s="162"/>
      <c r="I2" s="163" t="s">
        <v>9</v>
      </c>
      <c r="J2" s="164"/>
      <c r="K2" s="162" t="s">
        <v>10</v>
      </c>
      <c r="L2" s="162"/>
      <c r="M2" s="163" t="s">
        <v>11</v>
      </c>
      <c r="N2" s="164"/>
      <c r="O2" s="162" t="s">
        <v>12</v>
      </c>
      <c r="P2" s="162"/>
      <c r="Q2" s="163" t="s">
        <v>13</v>
      </c>
      <c r="R2" s="164"/>
      <c r="S2" s="162" t="s">
        <v>14</v>
      </c>
      <c r="T2" s="162"/>
      <c r="U2" s="163" t="s">
        <v>15</v>
      </c>
      <c r="V2" s="164"/>
      <c r="W2" s="162" t="s">
        <v>16</v>
      </c>
      <c r="X2" s="162"/>
      <c r="Y2" s="165" t="s">
        <v>17</v>
      </c>
      <c r="Z2" s="166"/>
    </row>
    <row r="3" spans="1:26" ht="18.75" x14ac:dyDescent="0.2">
      <c r="A3" s="7"/>
      <c r="C3" s="169"/>
      <c r="D3" s="170"/>
      <c r="E3" s="171" t="s">
        <v>53</v>
      </c>
      <c r="F3" s="172"/>
      <c r="G3" s="173" t="s">
        <v>54</v>
      </c>
      <c r="H3" s="173"/>
      <c r="I3" s="171" t="s">
        <v>55</v>
      </c>
      <c r="J3" s="172"/>
      <c r="K3" s="173" t="s">
        <v>56</v>
      </c>
      <c r="L3" s="173"/>
      <c r="M3" s="171" t="s">
        <v>57</v>
      </c>
      <c r="N3" s="172"/>
      <c r="O3" s="173">
        <v>26</v>
      </c>
      <c r="P3" s="173"/>
      <c r="Q3" s="171" t="s">
        <v>58</v>
      </c>
      <c r="R3" s="172"/>
      <c r="S3" s="173" t="s">
        <v>59</v>
      </c>
      <c r="T3" s="173"/>
      <c r="U3" s="171" t="s">
        <v>60</v>
      </c>
      <c r="V3" s="172"/>
      <c r="W3" s="173">
        <v>40</v>
      </c>
      <c r="X3" s="173"/>
      <c r="Y3" s="167"/>
      <c r="Z3" s="168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4">
        <f>(E20+E21)/(E22+E41)*100</f>
        <v>34.577034416210999</v>
      </c>
      <c r="F23" s="175"/>
      <c r="G23" s="174">
        <f>(G20+G21)/(G22+G41)*100</f>
        <v>79.388770433546554</v>
      </c>
      <c r="H23" s="175"/>
      <c r="I23" s="174">
        <f>(I20+I21)/(I22+I41)*100</f>
        <v>106.86027898467871</v>
      </c>
      <c r="J23" s="175"/>
      <c r="K23" s="174">
        <f>(K20+K21)/(K22+K41)*100</f>
        <v>54.302393461762989</v>
      </c>
      <c r="L23" s="175"/>
      <c r="M23" s="174">
        <f>(M20+M21)/(M22+M41)*100</f>
        <v>57.640063834450231</v>
      </c>
      <c r="N23" s="175"/>
      <c r="O23" s="174">
        <f>(O20+O21)/(O22+O41)*100</f>
        <v>75.610526315789471</v>
      </c>
      <c r="P23" s="175"/>
      <c r="Q23" s="174">
        <f>(Q20+Q21)/(Q22+Q41)*100</f>
        <v>47.682843584745832</v>
      </c>
      <c r="R23" s="175"/>
      <c r="S23" s="174">
        <f>(S20+S21)/(S22+S41)*100</f>
        <v>143.9522283912307</v>
      </c>
      <c r="T23" s="175"/>
      <c r="U23" s="174">
        <f>(U20+U21)/(U22+U41)*100</f>
        <v>61.53846153846154</v>
      </c>
      <c r="V23" s="175"/>
      <c r="W23" s="174">
        <f>(W20+W21)/(W22+W41)*100</f>
        <v>82.629976720587365</v>
      </c>
      <c r="X23" s="175"/>
      <c r="Y23" s="174">
        <f>(Y20+Y21)/(Y22+Y41)*100</f>
        <v>74.850034108563747</v>
      </c>
      <c r="Z23" s="175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6">
        <f>F22/E22*1000</f>
        <v>178827.02482702481</v>
      </c>
      <c r="F24" s="177"/>
      <c r="G24" s="178">
        <f>H22/G22*1000</f>
        <v>443252.51256281405</v>
      </c>
      <c r="H24" s="179"/>
      <c r="I24" s="180">
        <f>J22/I22*1000</f>
        <v>1025896.8903436989</v>
      </c>
      <c r="J24" s="181"/>
      <c r="K24" s="178">
        <f>L22/K22*1000</f>
        <v>1786441.8145956609</v>
      </c>
      <c r="L24" s="179"/>
      <c r="M24" s="180">
        <f>N22/M22*1000</f>
        <v>194921.81050684123</v>
      </c>
      <c r="N24" s="181"/>
      <c r="O24" s="178">
        <f>P22/O22*1000</f>
        <v>275971.55137126485</v>
      </c>
      <c r="P24" s="179"/>
      <c r="Q24" s="180">
        <f>R22/Q22*1000</f>
        <v>172281.6210045662</v>
      </c>
      <c r="R24" s="181"/>
      <c r="S24" s="178">
        <f>T22/S22*1000</f>
        <v>87928.808911739514</v>
      </c>
      <c r="T24" s="179"/>
      <c r="U24" s="180">
        <f>V22/U22*1000</f>
        <v>336661.50740242261</v>
      </c>
      <c r="V24" s="181"/>
      <c r="W24" s="178">
        <f>X22/W22*1000</f>
        <v>232131.36635054441</v>
      </c>
      <c r="X24" s="179"/>
      <c r="Y24" s="180">
        <f>Z22/Y22*1000</f>
        <v>236667.33818937381</v>
      </c>
      <c r="Z24" s="181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84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85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85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85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85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85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85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85"/>
      <c r="C34" s="57"/>
      <c r="D34" s="28" t="s">
        <v>44</v>
      </c>
      <c r="E34" s="187">
        <f>+E23-E30</f>
        <v>-10.922965583789001</v>
      </c>
      <c r="F34" s="199"/>
      <c r="G34" s="205">
        <f t="shared" ref="G34" si="9">+G23-G30</f>
        <v>7.8887704335465543</v>
      </c>
      <c r="H34" s="206"/>
      <c r="I34" s="187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87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87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87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87">
        <f t="shared" ref="Y34" si="18">+Y23-Y30</f>
        <v>4.8500341085637473</v>
      </c>
      <c r="Z34" s="199"/>
    </row>
    <row r="35" spans="1:38" ht="18.95" customHeight="1" x14ac:dyDescent="0.15">
      <c r="A35" s="22"/>
      <c r="B35" s="185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85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86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89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90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90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90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90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90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90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90"/>
      <c r="C46" s="46"/>
      <c r="D46" s="89" t="s">
        <v>44</v>
      </c>
      <c r="E46" s="192">
        <f>E23-E42</f>
        <v>-9.1229655837890036</v>
      </c>
      <c r="F46" s="199"/>
      <c r="G46" s="192">
        <f>G23-G42</f>
        <v>-25.811229566453449</v>
      </c>
      <c r="H46" s="199"/>
      <c r="I46" s="192">
        <f>I23-I42</f>
        <v>-58.839721015321274</v>
      </c>
      <c r="J46" s="199"/>
      <c r="K46" s="192">
        <f>K23-K42</f>
        <v>11.802393461762989</v>
      </c>
      <c r="L46" s="199"/>
      <c r="M46" s="192">
        <f>M23-M42</f>
        <v>-10.159936165549766</v>
      </c>
      <c r="N46" s="199"/>
      <c r="O46" s="192">
        <f t="shared" si="22"/>
        <v>-44.189473684210526</v>
      </c>
      <c r="P46" s="199"/>
      <c r="Q46" s="192">
        <f t="shared" si="22"/>
        <v>-1.3171564152541677</v>
      </c>
      <c r="R46" s="199"/>
      <c r="S46" s="192">
        <f t="shared" si="22"/>
        <v>-36.847771608769307</v>
      </c>
      <c r="T46" s="199"/>
      <c r="U46" s="192">
        <f t="shared" si="22"/>
        <v>-23.361538461538466</v>
      </c>
      <c r="V46" s="199"/>
      <c r="W46" s="192">
        <f t="shared" si="22"/>
        <v>-14.570023279412638</v>
      </c>
      <c r="X46" s="199"/>
      <c r="Y46" s="192">
        <f t="shared" si="22"/>
        <v>-14.44996589143625</v>
      </c>
      <c r="Z46" s="199"/>
      <c r="AA46" s="194"/>
      <c r="AB46" s="195"/>
      <c r="AC46" s="194"/>
      <c r="AD46" s="195"/>
      <c r="AE46" s="194"/>
      <c r="AF46" s="195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90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90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91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10品目別管理表 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'10品目別管理表 (令和5年10月)'!Print_Area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2023-12-15T06:05:57Z</dcterms:modified>
</cp:coreProperties>
</file>