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65416" yWindow="65416" windowWidth="29040" windowHeight="15720" tabRatio="202" activeTab="0"/>
  </bookViews>
  <sheets>
    <sheet name="10品目別管理表 (令和5年11月)" sheetId="35" r:id="rId1"/>
    <sheet name="(令和5年10月)" sheetId="34" r:id="rId2"/>
    <sheet name="(令和5年9月)" sheetId="32" r:id="rId3"/>
    <sheet name="(令和5年8月)" sheetId="33" r:id="rId4"/>
    <sheet name="(令和5年7月)" sheetId="29" r:id="rId5"/>
    <sheet name="(令和5年6月)" sheetId="31" r:id="rId6"/>
    <sheet name="(令和5年5月)" sheetId="30" r:id="rId7"/>
    <sheet name="(令和5年4月)" sheetId="26" r:id="rId8"/>
    <sheet name="(令和5年3月)" sheetId="28" r:id="rId9"/>
    <sheet name="(令和5年2月)" sheetId="27" r:id="rId10"/>
    <sheet name="(令和5年1月)" sheetId="25" r:id="rId11"/>
    <sheet name="(令和4年12月)" sheetId="24" r:id="rId12"/>
    <sheet name="(令和4年11月)" sheetId="22" r:id="rId13"/>
    <sheet name="(令和4年10月)" sheetId="23" r:id="rId14"/>
    <sheet name="(令和4年9月)" sheetId="21" r:id="rId15"/>
    <sheet name="(令和4年8月)" sheetId="20" r:id="rId16"/>
    <sheet name="(令和4年7月)" sheetId="19" r:id="rId17"/>
    <sheet name="(令和4年6月) " sheetId="17" r:id="rId18"/>
    <sheet name="(令和4年5月) " sheetId="9" r:id="rId19"/>
  </sheets>
  <definedNames>
    <definedName name="_xlnm.Print_Area" localSheetId="13">'(令和4年10月)'!$A$1:$Z$49</definedName>
    <definedName name="_xlnm.Print_Area" localSheetId="12">'(令和4年11月)'!$A$1:$Z$49</definedName>
    <definedName name="_xlnm.Print_Area" localSheetId="11">'(令和4年12月)'!$A$1:$Z$49</definedName>
    <definedName name="_xlnm.Print_Area" localSheetId="18">'(令和4年5月) '!$A$1:$Z$49</definedName>
    <definedName name="_xlnm.Print_Area" localSheetId="17">'(令和4年6月) '!$A$1:$Z$49</definedName>
    <definedName name="_xlnm.Print_Area" localSheetId="16">'(令和4年7月)'!$A$1:$Z$49</definedName>
    <definedName name="_xlnm.Print_Area" localSheetId="15">'(令和4年8月)'!$A$1:$Z$49</definedName>
    <definedName name="_xlnm.Print_Area" localSheetId="14">'(令和4年9月)'!$A$1:$Z$49</definedName>
    <definedName name="_xlnm.Print_Area" localSheetId="1">'(令和5年10月)'!$A$1:$Z$49</definedName>
    <definedName name="_xlnm.Print_Area" localSheetId="10">'(令和5年1月)'!$A$1:$Z$49</definedName>
    <definedName name="_xlnm.Print_Area" localSheetId="9">'(令和5年2月)'!$A$1:$Z$49</definedName>
    <definedName name="_xlnm.Print_Area" localSheetId="8">'(令和5年3月)'!$A$1:$Z$49</definedName>
    <definedName name="_xlnm.Print_Area" localSheetId="7">'(令和5年4月)'!$A$1:$Z$49</definedName>
    <definedName name="_xlnm.Print_Area" localSheetId="6">'(令和5年5月)'!$A$1:$Z$49</definedName>
    <definedName name="_xlnm.Print_Area" localSheetId="5">'(令和5年6月)'!$A$1:$Z$49</definedName>
    <definedName name="_xlnm.Print_Area" localSheetId="4">'(令和5年7月)'!$A$1:$Z$49</definedName>
    <definedName name="_xlnm.Print_Area" localSheetId="3">'(令和5年8月)'!$A$1:$Z$49</definedName>
    <definedName name="_xlnm.Print_Area" localSheetId="2">'(令和5年9月)'!$A$1:$Z$49</definedName>
    <definedName name="_xlnm.Print_Area" localSheetId="0">'10品目別管理表 (令和5年11月)'!$A$1:$Z$49</definedName>
  </definedNames>
  <calcPr calcId="191029"/>
</workbook>
</file>

<file path=xl/sharedStrings.xml><?xml version="1.0" encoding="utf-8"?>
<sst xmlns="http://schemas.openxmlformats.org/spreadsheetml/2006/main" count="2432" uniqueCount="82">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</sst>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51" xfId="22" applyNumberFormat="1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51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3" xfId="0" applyNumberFormat="1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0" xfId="22" applyNumberFormat="1" applyFont="1" applyBorder="1">
      <alignment/>
      <protection/>
    </xf>
    <xf numFmtId="0" fontId="2" fillId="0" borderId="60" xfId="22" applyBorder="1">
      <alignment/>
      <protection/>
    </xf>
    <xf numFmtId="0" fontId="5" fillId="0" borderId="60" xfId="22" applyFont="1" applyBorder="1">
      <alignment/>
      <protection/>
    </xf>
    <xf numFmtId="0" fontId="6" fillId="0" borderId="60" xfId="22" applyFont="1" applyBorder="1">
      <alignment/>
      <protection/>
    </xf>
    <xf numFmtId="0" fontId="7" fillId="0" borderId="60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1" xfId="22" applyBorder="1" applyAlignment="1">
      <alignment horizontal="center"/>
      <protection/>
    </xf>
    <xf numFmtId="176" fontId="2" fillId="2" borderId="23" xfId="22" applyNumberFormat="1" applyFill="1" applyBorder="1" applyAlignment="1">
      <alignment horizontal="center"/>
      <protection/>
    </xf>
    <xf numFmtId="0" fontId="2" fillId="2" borderId="51" xfId="22" applyFill="1" applyBorder="1" applyAlignment="1">
      <alignment horizontal="center"/>
      <protection/>
    </xf>
    <xf numFmtId="0" fontId="10" fillId="2" borderId="52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10" fillId="2" borderId="52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  <xf numFmtId="176" fontId="2" fillId="2" borderId="51" xfId="22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18DE-8061-44E8-9F7F-5FFD903468EA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864</v>
      </c>
      <c r="F5" s="14">
        <v>72955</v>
      </c>
      <c r="G5" s="15">
        <v>30</v>
      </c>
      <c r="H5" s="16">
        <v>5440</v>
      </c>
      <c r="I5" s="13">
        <v>1290</v>
      </c>
      <c r="J5" s="14">
        <v>1080580</v>
      </c>
      <c r="K5" s="17">
        <v>2025</v>
      </c>
      <c r="L5" s="18">
        <v>4010450</v>
      </c>
      <c r="M5" s="13">
        <v>536</v>
      </c>
      <c r="N5" s="75">
        <v>178635</v>
      </c>
      <c r="O5" s="19">
        <v>851</v>
      </c>
      <c r="P5" s="18">
        <v>50029</v>
      </c>
      <c r="Q5" s="13">
        <v>13580</v>
      </c>
      <c r="R5" s="14">
        <v>2022374</v>
      </c>
      <c r="S5" s="19">
        <v>16573</v>
      </c>
      <c r="T5" s="18">
        <v>4629590</v>
      </c>
      <c r="U5" s="13">
        <v>3519</v>
      </c>
      <c r="V5" s="14">
        <v>1355484</v>
      </c>
      <c r="W5" s="13">
        <v>533</v>
      </c>
      <c r="X5" s="18">
        <v>106835</v>
      </c>
      <c r="Y5" s="20">
        <f aca="true" t="shared" si="0" ref="Y5:Z19">+W5+U5+S5+Q5+O5+M5+K5+I5+G5+E5</f>
        <v>39801</v>
      </c>
      <c r="Z5" s="21">
        <f t="shared" si="0"/>
        <v>13512372</v>
      </c>
    </row>
    <row r="6" spans="1:26" ht="18.95" customHeight="1">
      <c r="A6" s="7"/>
      <c r="B6" s="22"/>
      <c r="C6" s="83"/>
      <c r="D6" s="81" t="s">
        <v>22</v>
      </c>
      <c r="E6" s="23">
        <v>950</v>
      </c>
      <c r="F6" s="24">
        <v>79530</v>
      </c>
      <c r="G6" s="25">
        <v>30</v>
      </c>
      <c r="H6" s="26">
        <v>5440</v>
      </c>
      <c r="I6" s="27">
        <v>1297</v>
      </c>
      <c r="J6" s="21">
        <v>1069663</v>
      </c>
      <c r="K6" s="25">
        <v>1991</v>
      </c>
      <c r="L6" s="26">
        <v>3941179</v>
      </c>
      <c r="M6" s="27">
        <v>858</v>
      </c>
      <c r="N6" s="76">
        <v>197613</v>
      </c>
      <c r="O6" s="25">
        <v>878</v>
      </c>
      <c r="P6" s="26">
        <v>50699</v>
      </c>
      <c r="Q6" s="27">
        <v>14190</v>
      </c>
      <c r="R6" s="21">
        <v>2117698</v>
      </c>
      <c r="S6" s="25">
        <v>14963</v>
      </c>
      <c r="T6" s="26">
        <v>4266356</v>
      </c>
      <c r="U6" s="27">
        <v>4476</v>
      </c>
      <c r="V6" s="21">
        <v>2081347</v>
      </c>
      <c r="W6" s="27">
        <v>379</v>
      </c>
      <c r="X6" s="26">
        <v>80261</v>
      </c>
      <c r="Y6" s="20">
        <f t="shared" si="0"/>
        <v>40012</v>
      </c>
      <c r="Z6" s="21">
        <f t="shared" si="0"/>
        <v>13889786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1364.9</v>
      </c>
      <c r="F7" s="36">
        <v>264854</v>
      </c>
      <c r="G7" s="29">
        <v>151</v>
      </c>
      <c r="H7" s="30">
        <v>74178</v>
      </c>
      <c r="I7" s="31">
        <v>1809</v>
      </c>
      <c r="J7" s="32">
        <v>2064425</v>
      </c>
      <c r="K7" s="77">
        <v>5784</v>
      </c>
      <c r="L7" s="30">
        <v>1840229</v>
      </c>
      <c r="M7" s="23">
        <v>1081.3</v>
      </c>
      <c r="N7" s="24">
        <v>201004.25</v>
      </c>
      <c r="O7" s="33">
        <v>3040</v>
      </c>
      <c r="P7" s="34">
        <v>711569</v>
      </c>
      <c r="Q7" s="23">
        <v>32290.4</v>
      </c>
      <c r="R7" s="24">
        <v>5020095</v>
      </c>
      <c r="S7" s="33">
        <v>31919.2</v>
      </c>
      <c r="T7" s="34">
        <v>3270230</v>
      </c>
      <c r="U7" s="23">
        <v>2411.5</v>
      </c>
      <c r="V7" s="24">
        <v>916182.5</v>
      </c>
      <c r="W7" s="23">
        <v>1335.2</v>
      </c>
      <c r="X7" s="34">
        <v>310955</v>
      </c>
      <c r="Y7" s="31">
        <f t="shared" si="0"/>
        <v>81186.5</v>
      </c>
      <c r="Z7" s="24">
        <f t="shared" si="0"/>
        <v>14673721.75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181.531</v>
      </c>
      <c r="H8" s="16">
        <v>107400</v>
      </c>
      <c r="I8" s="13">
        <v>463</v>
      </c>
      <c r="J8" s="14">
        <v>50479.72727272728</v>
      </c>
      <c r="K8" s="17">
        <v>5</v>
      </c>
      <c r="L8" s="18">
        <v>1328</v>
      </c>
      <c r="M8" s="13">
        <v>4389</v>
      </c>
      <c r="N8" s="75">
        <v>817246</v>
      </c>
      <c r="O8" s="19">
        <v>0</v>
      </c>
      <c r="P8" s="18">
        <v>0</v>
      </c>
      <c r="Q8" s="13">
        <v>7145</v>
      </c>
      <c r="R8" s="14">
        <v>1480582</v>
      </c>
      <c r="S8" s="19">
        <v>32867</v>
      </c>
      <c r="T8" s="18">
        <v>3481852</v>
      </c>
      <c r="U8" s="13">
        <v>168</v>
      </c>
      <c r="V8" s="14">
        <v>3348.651162790698</v>
      </c>
      <c r="W8" s="13">
        <v>43</v>
      </c>
      <c r="X8" s="18">
        <v>1400</v>
      </c>
      <c r="Y8" s="13">
        <f t="shared" si="0"/>
        <v>45427.531</v>
      </c>
      <c r="Z8" s="14">
        <f t="shared" si="0"/>
        <v>5970931.378435518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187</v>
      </c>
      <c r="F9" s="24">
        <v>32108</v>
      </c>
      <c r="G9" s="25">
        <v>183.562</v>
      </c>
      <c r="H9" s="26">
        <v>107600</v>
      </c>
      <c r="I9" s="27">
        <v>412</v>
      </c>
      <c r="J9" s="21">
        <v>52016.9090909091</v>
      </c>
      <c r="K9" s="25">
        <v>11</v>
      </c>
      <c r="L9" s="26">
        <v>2818</v>
      </c>
      <c r="M9" s="27">
        <v>5941</v>
      </c>
      <c r="N9" s="76">
        <v>1170586</v>
      </c>
      <c r="O9" s="25">
        <v>0</v>
      </c>
      <c r="P9" s="26">
        <v>0</v>
      </c>
      <c r="Q9" s="27">
        <v>7265</v>
      </c>
      <c r="R9" s="21">
        <v>1542757</v>
      </c>
      <c r="S9" s="25">
        <v>31739</v>
      </c>
      <c r="T9" s="26">
        <v>3344474</v>
      </c>
      <c r="U9" s="27">
        <v>194</v>
      </c>
      <c r="V9" s="21">
        <v>3505</v>
      </c>
      <c r="W9" s="27">
        <v>58</v>
      </c>
      <c r="X9" s="26">
        <v>2120</v>
      </c>
      <c r="Y9" s="20">
        <f t="shared" si="0"/>
        <v>45990.562</v>
      </c>
      <c r="Z9" s="21">
        <f t="shared" si="0"/>
        <v>6257984.909090909</v>
      </c>
    </row>
    <row r="10" spans="1:26" ht="18.95" customHeight="1" thickBot="1">
      <c r="A10" s="7"/>
      <c r="B10" s="22"/>
      <c r="C10" s="84"/>
      <c r="D10" s="28" t="s">
        <v>24</v>
      </c>
      <c r="E10" s="35">
        <v>258</v>
      </c>
      <c r="F10" s="36">
        <v>45251</v>
      </c>
      <c r="G10" s="29">
        <v>170.999</v>
      </c>
      <c r="H10" s="30">
        <v>100281</v>
      </c>
      <c r="I10" s="37">
        <v>913</v>
      </c>
      <c r="J10" s="38">
        <v>113553.63636363637</v>
      </c>
      <c r="K10" s="77">
        <v>48</v>
      </c>
      <c r="L10" s="30">
        <v>387</v>
      </c>
      <c r="M10" s="35">
        <v>7110.55</v>
      </c>
      <c r="N10" s="36">
        <v>1648797</v>
      </c>
      <c r="O10" s="29">
        <v>0</v>
      </c>
      <c r="P10" s="30">
        <v>0</v>
      </c>
      <c r="Q10" s="35">
        <v>12513</v>
      </c>
      <c r="R10" s="36">
        <v>1634846</v>
      </c>
      <c r="S10" s="29">
        <v>9005</v>
      </c>
      <c r="T10" s="30">
        <v>1067004</v>
      </c>
      <c r="U10" s="35">
        <v>816</v>
      </c>
      <c r="V10" s="36">
        <v>62453.27906976744</v>
      </c>
      <c r="W10" s="35">
        <v>345</v>
      </c>
      <c r="X10" s="30">
        <v>18448</v>
      </c>
      <c r="Y10" s="37">
        <f t="shared" si="0"/>
        <v>31179.549</v>
      </c>
      <c r="Z10" s="36">
        <f t="shared" si="0"/>
        <v>4691020.915433404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</v>
      </c>
      <c r="J11" s="14">
        <v>600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2207</v>
      </c>
      <c r="R11" s="14">
        <v>595760.2</v>
      </c>
      <c r="S11" s="19">
        <v>0</v>
      </c>
      <c r="T11" s="18">
        <v>0</v>
      </c>
      <c r="U11" s="13">
        <v>188</v>
      </c>
      <c r="V11" s="14">
        <v>38580</v>
      </c>
      <c r="W11" s="13">
        <v>3</v>
      </c>
      <c r="X11" s="18">
        <v>255</v>
      </c>
      <c r="Y11" s="13">
        <f>+W11+U11+S11+Q11+O11+M11+K11+I11+G11+E11</f>
        <v>2491</v>
      </c>
      <c r="Z11" s="14">
        <f t="shared" si="0"/>
        <v>725195.2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</v>
      </c>
      <c r="J12" s="21">
        <v>1951.3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2316</v>
      </c>
      <c r="R12" s="21">
        <v>615730</v>
      </c>
      <c r="S12" s="25">
        <v>0</v>
      </c>
      <c r="T12" s="26">
        <v>0</v>
      </c>
      <c r="U12" s="27">
        <v>15</v>
      </c>
      <c r="V12" s="21">
        <v>2699</v>
      </c>
      <c r="W12" s="27">
        <v>2</v>
      </c>
      <c r="X12" s="26">
        <v>60</v>
      </c>
      <c r="Y12" s="20">
        <f aca="true" t="shared" si="1" ref="Y12:Y19">+W12+U12+S12+Q12+O12+M12+K12+I12+G12+E12</f>
        <v>2431</v>
      </c>
      <c r="Z12" s="21">
        <f t="shared" si="0"/>
        <v>710440.3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49</v>
      </c>
      <c r="J13" s="38">
        <v>14261.7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2108881.9</v>
      </c>
      <c r="S13" s="29">
        <v>2</v>
      </c>
      <c r="T13" s="30">
        <v>1835</v>
      </c>
      <c r="U13" s="35">
        <v>690</v>
      </c>
      <c r="V13" s="36">
        <v>143818</v>
      </c>
      <c r="W13" s="35">
        <v>14</v>
      </c>
      <c r="X13" s="30">
        <v>36145</v>
      </c>
      <c r="Y13" s="37">
        <f t="shared" si="1"/>
        <v>8738.5</v>
      </c>
      <c r="Z13" s="36">
        <f t="shared" si="0"/>
        <v>2518941.6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562</v>
      </c>
      <c r="N14" s="75">
        <v>46906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562</v>
      </c>
      <c r="Z14" s="14">
        <f t="shared" si="0"/>
        <v>46906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1682</v>
      </c>
      <c r="N15" s="76">
        <v>188763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1682</v>
      </c>
      <c r="Z15" s="24">
        <f t="shared" si="0"/>
        <v>188763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4288</v>
      </c>
      <c r="N16" s="36">
        <v>719699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4288</v>
      </c>
      <c r="Z16" s="36">
        <f t="shared" si="0"/>
        <v>719699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71</v>
      </c>
      <c r="F17" s="14">
        <v>16980</v>
      </c>
      <c r="G17" s="19">
        <v>724</v>
      </c>
      <c r="H17" s="18">
        <v>191950</v>
      </c>
      <c r="I17" s="13">
        <v>251</v>
      </c>
      <c r="J17" s="14">
        <v>711303</v>
      </c>
      <c r="K17" s="19">
        <v>80</v>
      </c>
      <c r="L17" s="18">
        <v>59040</v>
      </c>
      <c r="M17" s="13">
        <v>530.144</v>
      </c>
      <c r="N17" s="75">
        <v>296379</v>
      </c>
      <c r="O17" s="19">
        <v>3624</v>
      </c>
      <c r="P17" s="18">
        <v>1442159</v>
      </c>
      <c r="Q17" s="13">
        <v>4379</v>
      </c>
      <c r="R17" s="14">
        <v>1075650</v>
      </c>
      <c r="S17" s="19">
        <v>245</v>
      </c>
      <c r="T17" s="18">
        <v>59213</v>
      </c>
      <c r="U17" s="13">
        <v>26</v>
      </c>
      <c r="V17" s="14">
        <v>2340</v>
      </c>
      <c r="W17" s="13">
        <v>6067.766</v>
      </c>
      <c r="X17" s="18">
        <v>1301608</v>
      </c>
      <c r="Y17" s="41">
        <f t="shared" si="1"/>
        <v>15997.91</v>
      </c>
      <c r="Z17" s="42">
        <f t="shared" si="0"/>
        <v>5156622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178</v>
      </c>
      <c r="F18" s="21">
        <v>43839</v>
      </c>
      <c r="G18" s="25">
        <v>786</v>
      </c>
      <c r="H18" s="26">
        <v>214597</v>
      </c>
      <c r="I18" s="27">
        <v>216</v>
      </c>
      <c r="J18" s="21">
        <v>431735</v>
      </c>
      <c r="K18" s="25">
        <v>74</v>
      </c>
      <c r="L18" s="26">
        <v>51210</v>
      </c>
      <c r="M18" s="27">
        <v>600.112</v>
      </c>
      <c r="N18" s="21">
        <v>378349</v>
      </c>
      <c r="O18" s="25">
        <v>3490</v>
      </c>
      <c r="P18" s="26">
        <v>1458573</v>
      </c>
      <c r="Q18" s="27">
        <v>4743</v>
      </c>
      <c r="R18" s="21">
        <v>1147555</v>
      </c>
      <c r="S18" s="25">
        <v>298</v>
      </c>
      <c r="T18" s="26">
        <v>69641</v>
      </c>
      <c r="U18" s="27">
        <v>31</v>
      </c>
      <c r="V18" s="21">
        <v>3440</v>
      </c>
      <c r="W18" s="27">
        <v>6093.446</v>
      </c>
      <c r="X18" s="26">
        <v>1320030</v>
      </c>
      <c r="Y18" s="23">
        <f t="shared" si="1"/>
        <v>16509.557999999997</v>
      </c>
      <c r="Z18" s="24">
        <f t="shared" si="0"/>
        <v>5118969</v>
      </c>
    </row>
    <row r="19" spans="1:26" ht="18.95" customHeight="1" thickBot="1">
      <c r="A19" s="7"/>
      <c r="B19" s="22"/>
      <c r="C19" s="84"/>
      <c r="D19" s="43" t="s">
        <v>24</v>
      </c>
      <c r="E19" s="23">
        <v>527.008</v>
      </c>
      <c r="F19" s="24">
        <v>117731</v>
      </c>
      <c r="G19" s="33">
        <v>1141</v>
      </c>
      <c r="H19" s="34">
        <v>359370</v>
      </c>
      <c r="I19" s="23">
        <v>427</v>
      </c>
      <c r="J19" s="24">
        <v>521050</v>
      </c>
      <c r="K19" s="78">
        <v>204</v>
      </c>
      <c r="L19" s="34">
        <v>161430</v>
      </c>
      <c r="M19" s="23">
        <v>1303.092</v>
      </c>
      <c r="N19" s="24">
        <v>547144</v>
      </c>
      <c r="O19" s="33">
        <v>1896</v>
      </c>
      <c r="P19" s="34">
        <v>770644</v>
      </c>
      <c r="Q19" s="23">
        <v>7332</v>
      </c>
      <c r="R19" s="24">
        <v>2140242</v>
      </c>
      <c r="S19" s="33">
        <v>104</v>
      </c>
      <c r="T19" s="34">
        <v>22522</v>
      </c>
      <c r="U19" s="23">
        <v>47</v>
      </c>
      <c r="V19" s="24">
        <v>10340</v>
      </c>
      <c r="W19" s="23">
        <v>6218.036700000001</v>
      </c>
      <c r="X19" s="34">
        <v>1491574</v>
      </c>
      <c r="Y19" s="35">
        <f t="shared" si="1"/>
        <v>19199.136700000003</v>
      </c>
      <c r="Z19" s="36">
        <f t="shared" si="0"/>
        <v>6142047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1101</v>
      </c>
      <c r="F20" s="14">
        <f aca="true" t="shared" si="2" ref="F20:X22">F5+F8+F11+F14+F17</f>
        <v>117230</v>
      </c>
      <c r="G20" s="19">
        <f>G5+G8+G11+G14+G17</f>
        <v>1010.531</v>
      </c>
      <c r="H20" s="18">
        <f t="shared" si="2"/>
        <v>379790</v>
      </c>
      <c r="I20" s="13">
        <f t="shared" si="2"/>
        <v>2007</v>
      </c>
      <c r="J20" s="14">
        <f t="shared" si="2"/>
        <v>1842962.7272727273</v>
      </c>
      <c r="K20" s="19">
        <f t="shared" si="2"/>
        <v>2110</v>
      </c>
      <c r="L20" s="18">
        <f t="shared" si="2"/>
        <v>4070818</v>
      </c>
      <c r="M20" s="13">
        <f t="shared" si="2"/>
        <v>6032.144</v>
      </c>
      <c r="N20" s="14">
        <f t="shared" si="2"/>
        <v>1354166</v>
      </c>
      <c r="O20" s="19">
        <f t="shared" si="2"/>
        <v>4475</v>
      </c>
      <c r="P20" s="18">
        <f t="shared" si="2"/>
        <v>1492188</v>
      </c>
      <c r="Q20" s="13">
        <f t="shared" si="2"/>
        <v>27311</v>
      </c>
      <c r="R20" s="14">
        <f t="shared" si="2"/>
        <v>5174366.2</v>
      </c>
      <c r="S20" s="19">
        <f t="shared" si="2"/>
        <v>49685</v>
      </c>
      <c r="T20" s="18">
        <f t="shared" si="2"/>
        <v>8170655</v>
      </c>
      <c r="U20" s="13">
        <f t="shared" si="2"/>
        <v>3901</v>
      </c>
      <c r="V20" s="14">
        <f t="shared" si="2"/>
        <v>1399752.6511627906</v>
      </c>
      <c r="W20" s="13">
        <f t="shared" si="2"/>
        <v>6646.766</v>
      </c>
      <c r="X20" s="18">
        <f t="shared" si="2"/>
        <v>1410098</v>
      </c>
      <c r="Y20" s="31">
        <f aca="true" t="shared" si="3" ref="Y20:Z22">+Y17+Y14+Y11+Y8+Y5</f>
        <v>104279.441</v>
      </c>
      <c r="Z20" s="32">
        <f t="shared" si="3"/>
        <v>25412026.578435518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1315</v>
      </c>
      <c r="F21" s="21">
        <f t="shared" si="4"/>
        <v>155477</v>
      </c>
      <c r="G21" s="25">
        <f t="shared" si="4"/>
        <v>1074.562</v>
      </c>
      <c r="H21" s="26">
        <f t="shared" si="4"/>
        <v>402637</v>
      </c>
      <c r="I21" s="27">
        <f t="shared" si="4"/>
        <v>1933</v>
      </c>
      <c r="J21" s="21">
        <f t="shared" si="4"/>
        <v>1555366.2090909092</v>
      </c>
      <c r="K21" s="25">
        <f t="shared" si="4"/>
        <v>2076</v>
      </c>
      <c r="L21" s="26">
        <f t="shared" si="4"/>
        <v>3995207</v>
      </c>
      <c r="M21" s="27">
        <f t="shared" si="4"/>
        <v>9096.112</v>
      </c>
      <c r="N21" s="21">
        <f t="shared" si="4"/>
        <v>1950311</v>
      </c>
      <c r="O21" s="25">
        <f t="shared" si="4"/>
        <v>4368</v>
      </c>
      <c r="P21" s="26">
        <f t="shared" si="4"/>
        <v>1509272</v>
      </c>
      <c r="Q21" s="27">
        <f t="shared" si="4"/>
        <v>28514</v>
      </c>
      <c r="R21" s="21">
        <f t="shared" si="4"/>
        <v>5423740</v>
      </c>
      <c r="S21" s="25">
        <f t="shared" si="4"/>
        <v>47000</v>
      </c>
      <c r="T21" s="26">
        <f t="shared" si="4"/>
        <v>7680471</v>
      </c>
      <c r="U21" s="27">
        <f t="shared" si="2"/>
        <v>4716</v>
      </c>
      <c r="V21" s="21">
        <f t="shared" si="2"/>
        <v>2090991</v>
      </c>
      <c r="W21" s="27">
        <f t="shared" si="2"/>
        <v>6532.446</v>
      </c>
      <c r="X21" s="26">
        <f t="shared" si="2"/>
        <v>1402471</v>
      </c>
      <c r="Y21" s="23">
        <f t="shared" si="3"/>
        <v>106625.12</v>
      </c>
      <c r="Z21" s="24">
        <f t="shared" si="3"/>
        <v>26165943.20909091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2149.9080000000004</v>
      </c>
      <c r="F22" s="24">
        <f t="shared" si="2"/>
        <v>427836</v>
      </c>
      <c r="G22" s="33">
        <f t="shared" si="2"/>
        <v>1657.999</v>
      </c>
      <c r="H22" s="34">
        <f t="shared" si="2"/>
        <v>728829</v>
      </c>
      <c r="I22" s="23">
        <f t="shared" si="2"/>
        <v>3198</v>
      </c>
      <c r="J22" s="24">
        <f t="shared" si="2"/>
        <v>2713290.3363636364</v>
      </c>
      <c r="K22" s="33">
        <f t="shared" si="2"/>
        <v>6036</v>
      </c>
      <c r="L22" s="34">
        <f t="shared" si="2"/>
        <v>2002046</v>
      </c>
      <c r="M22" s="23">
        <f t="shared" si="2"/>
        <v>13801.942000000001</v>
      </c>
      <c r="N22" s="24">
        <f t="shared" si="2"/>
        <v>3135644.25</v>
      </c>
      <c r="O22" s="33">
        <f t="shared" si="2"/>
        <v>4936</v>
      </c>
      <c r="P22" s="34">
        <f t="shared" si="2"/>
        <v>1482213</v>
      </c>
      <c r="Q22" s="23">
        <f t="shared" si="2"/>
        <v>59904.9</v>
      </c>
      <c r="R22" s="24">
        <f t="shared" si="2"/>
        <v>10904064.9</v>
      </c>
      <c r="S22" s="33">
        <f t="shared" si="2"/>
        <v>41030.2</v>
      </c>
      <c r="T22" s="34">
        <f t="shared" si="2"/>
        <v>4361591</v>
      </c>
      <c r="U22" s="23">
        <f t="shared" si="2"/>
        <v>3964.5</v>
      </c>
      <c r="V22" s="24">
        <f t="shared" si="2"/>
        <v>1132793.7790697673</v>
      </c>
      <c r="W22" s="23">
        <f t="shared" si="2"/>
        <v>7912.2367</v>
      </c>
      <c r="X22" s="34">
        <f t="shared" si="2"/>
        <v>1857122</v>
      </c>
      <c r="Y22" s="23">
        <f t="shared" si="3"/>
        <v>144591.6857</v>
      </c>
      <c r="Z22" s="24">
        <f t="shared" si="3"/>
        <v>28745430.265433405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53.52455660576327</v>
      </c>
      <c r="F23" s="174"/>
      <c r="G23" s="173">
        <f>(G20+G21)/(G22+G41)*100</f>
        <v>61.68861273083751</v>
      </c>
      <c r="H23" s="174"/>
      <c r="I23" s="173">
        <f>(I20+I21)/(I22+I41)*100</f>
        <v>62.32204998418223</v>
      </c>
      <c r="J23" s="174"/>
      <c r="K23" s="173">
        <f>(K20+K21)/(K22+K41)*100</f>
        <v>34.77321814254859</v>
      </c>
      <c r="L23" s="174"/>
      <c r="M23" s="173">
        <f>(M20+M21)/(M22+M41)*100</f>
        <v>49.329362878104405</v>
      </c>
      <c r="N23" s="174"/>
      <c r="O23" s="173">
        <f>(O20+O21)/(O22+O41)*100</f>
        <v>90.55811571940605</v>
      </c>
      <c r="P23" s="174"/>
      <c r="Q23" s="173">
        <f>(Q20+Q21)/(Q22+Q41)*100</f>
        <v>46.131483611651</v>
      </c>
      <c r="R23" s="174"/>
      <c r="S23" s="173">
        <f>(S20+S21)/(S22+S41)*100</f>
        <v>121.8072601838857</v>
      </c>
      <c r="T23" s="174"/>
      <c r="U23" s="173">
        <f>(U20+U21)/(U22+U41)*100</f>
        <v>98.54757548032936</v>
      </c>
      <c r="V23" s="174"/>
      <c r="W23" s="173">
        <f>(W20+W21)/(W22+W41)*100</f>
        <v>83.88977283951918</v>
      </c>
      <c r="X23" s="174"/>
      <c r="Y23" s="173">
        <f>(Y20+Y21)/(Y22+Y41)*100</f>
        <v>72.34426919396984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199002.00380667447</v>
      </c>
      <c r="F24" s="176"/>
      <c r="G24" s="169">
        <f>H22/G22*1000</f>
        <v>439583.49793938355</v>
      </c>
      <c r="H24" s="170"/>
      <c r="I24" s="171">
        <f>J22/I22*1000</f>
        <v>848433.5010517938</v>
      </c>
      <c r="J24" s="172"/>
      <c r="K24" s="169">
        <f>L22/K22*1000</f>
        <v>331684.22796554014</v>
      </c>
      <c r="L24" s="170"/>
      <c r="M24" s="171">
        <f>N22/M22*1000</f>
        <v>227188.62678889677</v>
      </c>
      <c r="N24" s="172"/>
      <c r="O24" s="169">
        <f>P22/O22*1000</f>
        <v>300286.2641815235</v>
      </c>
      <c r="P24" s="170"/>
      <c r="Q24" s="171">
        <f>R22/Q22*1000</f>
        <v>182022.92133030854</v>
      </c>
      <c r="R24" s="172"/>
      <c r="S24" s="169">
        <f>T22/S22*1000</f>
        <v>106301.96781882615</v>
      </c>
      <c r="T24" s="170"/>
      <c r="U24" s="171">
        <f>V22/U22*1000</f>
        <v>285734.33700839133</v>
      </c>
      <c r="V24" s="172"/>
      <c r="W24" s="169">
        <f>X22/W22*1000</f>
        <v>234715.17225969743</v>
      </c>
      <c r="X24" s="170"/>
      <c r="Y24" s="171">
        <f>Z22/Y22*1000</f>
        <v>198804.17138973437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1.486882174166395</v>
      </c>
      <c r="F25" s="49"/>
      <c r="G25" s="50">
        <f>G22/Y22*100</f>
        <v>1.1466765823866454</v>
      </c>
      <c r="H25" s="51"/>
      <c r="I25" s="48">
        <f>I22/Y22*100</f>
        <v>2.2117454295644885</v>
      </c>
      <c r="J25" s="49"/>
      <c r="K25" s="50">
        <f>K22/Y22*100</f>
        <v>4.174513887695826</v>
      </c>
      <c r="L25" s="51"/>
      <c r="M25" s="48">
        <f>M22/Y22*100</f>
        <v>9.545460330711117</v>
      </c>
      <c r="N25" s="49"/>
      <c r="O25" s="50">
        <f>O22/Y22*100</f>
        <v>3.4137509194278657</v>
      </c>
      <c r="P25" s="51"/>
      <c r="Q25" s="48">
        <f>Q22/Y22*100</f>
        <v>41.430390488904855</v>
      </c>
      <c r="R25" s="49"/>
      <c r="S25" s="50">
        <f>S22/Y22*100</f>
        <v>28.376597036934605</v>
      </c>
      <c r="T25" s="51"/>
      <c r="U25" s="48">
        <f>U22/Y22*100</f>
        <v>2.7418588979075715</v>
      </c>
      <c r="V25" s="49"/>
      <c r="W25" s="50">
        <f>W22/Y22*100</f>
        <v>5.472124252300628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+'(令和4年11月)'!E20</f>
        <v>1581.5</v>
      </c>
      <c r="F27" s="128">
        <f>+'(令和4年11月)'!F20</f>
        <v>288894</v>
      </c>
      <c r="G27" s="129">
        <f>+'(令和4年11月)'!G20</f>
        <v>1248.845</v>
      </c>
      <c r="H27" s="130">
        <f>+'(令和4年11月)'!H20</f>
        <v>456301</v>
      </c>
      <c r="I27" s="131">
        <f>+'(令和4年11月)'!I20</f>
        <v>2336</v>
      </c>
      <c r="J27" s="128">
        <f>+'(令和4年11月)'!J20</f>
        <v>3788202.2</v>
      </c>
      <c r="K27" s="129">
        <f>+'(令和4年11月)'!K20</f>
        <v>2090</v>
      </c>
      <c r="L27" s="130">
        <f>+'(令和4年11月)'!L20</f>
        <v>4438842</v>
      </c>
      <c r="M27" s="131">
        <f>+'(令和4年11月)'!M20</f>
        <v>7352.16</v>
      </c>
      <c r="N27" s="128">
        <f>+'(令和4年11月)'!N20</f>
        <v>1962257.75</v>
      </c>
      <c r="O27" s="129">
        <f>+'(令和4年11月)'!O20</f>
        <v>4400</v>
      </c>
      <c r="P27" s="130">
        <f>+'(令和4年11月)'!P20</f>
        <v>1514076</v>
      </c>
      <c r="Q27" s="131">
        <f>+'(令和4年11月)'!Q20</f>
        <v>28019.8</v>
      </c>
      <c r="R27" s="128">
        <f>+'(令和4年11月)'!R20</f>
        <v>5170517.5</v>
      </c>
      <c r="S27" s="129">
        <f>+'(令和4年11月)'!S20</f>
        <v>52965</v>
      </c>
      <c r="T27" s="130">
        <f>+'(令和4年11月)'!T20</f>
        <v>8466312</v>
      </c>
      <c r="U27" s="131">
        <f>+'(令和4年11月)'!U20</f>
        <v>4785.1</v>
      </c>
      <c r="V27" s="128">
        <f>+'(令和4年11月)'!V20</f>
        <v>1532798.5</v>
      </c>
      <c r="W27" s="131">
        <f>+'(令和4年11月)'!W20</f>
        <v>7405.842</v>
      </c>
      <c r="X27" s="130">
        <f>+'(令和4年11月)'!X20</f>
        <v>1686011.5</v>
      </c>
      <c r="Y27" s="131">
        <f>+'(令和4年11月)'!Y20</f>
        <v>112184.247</v>
      </c>
      <c r="Z27" s="128">
        <f>+'(令和4年11月)'!Z20</f>
        <v>29304212.45</v>
      </c>
    </row>
    <row r="28" spans="1:26" ht="18.95" customHeight="1">
      <c r="A28" s="22"/>
      <c r="B28" s="167"/>
      <c r="C28" s="7"/>
      <c r="D28" s="55" t="s">
        <v>22</v>
      </c>
      <c r="E28" s="154">
        <f>+'(令和4年11月)'!E21</f>
        <v>1985.4</v>
      </c>
      <c r="F28" s="135">
        <f>+'(令和4年11月)'!F21</f>
        <v>270845</v>
      </c>
      <c r="G28" s="136">
        <f>+'(令和4年11月)'!G21</f>
        <v>1372.031</v>
      </c>
      <c r="H28" s="137">
        <f>+'(令和4年11月)'!H21</f>
        <v>499116</v>
      </c>
      <c r="I28" s="134">
        <f>+'(令和4年11月)'!I21</f>
        <v>2546</v>
      </c>
      <c r="J28" s="135">
        <f>+'(令和4年11月)'!J21</f>
        <v>4221587.3</v>
      </c>
      <c r="K28" s="136">
        <f>+'(令和4年11月)'!K21</f>
        <v>1883.3</v>
      </c>
      <c r="L28" s="137">
        <f>+'(令和4年11月)'!L21</f>
        <v>4106884</v>
      </c>
      <c r="M28" s="134">
        <f>+'(令和4年11月)'!M21</f>
        <v>10245.06</v>
      </c>
      <c r="N28" s="135">
        <f>+'(令和4年11月)'!N21</f>
        <v>2312822.25</v>
      </c>
      <c r="O28" s="136">
        <f>+'(令和4年11月)'!O21</f>
        <v>4436</v>
      </c>
      <c r="P28" s="137">
        <f>+'(令和4年11月)'!P21</f>
        <v>1496114</v>
      </c>
      <c r="Q28" s="134">
        <f>+'(令和4年11月)'!Q21</f>
        <v>27814.2</v>
      </c>
      <c r="R28" s="135">
        <f>+'(令和4年11月)'!R21</f>
        <v>5125062.3</v>
      </c>
      <c r="S28" s="136">
        <f>+'(令和4年11月)'!S21</f>
        <v>52216</v>
      </c>
      <c r="T28" s="137">
        <f>+'(令和4年11月)'!T21</f>
        <v>8459042</v>
      </c>
      <c r="U28" s="134">
        <f>+'(令和4年11月)'!U21</f>
        <v>5872</v>
      </c>
      <c r="V28" s="135">
        <f>+'(令和4年11月)'!V21</f>
        <v>2194095.5</v>
      </c>
      <c r="W28" s="134">
        <f>+'(令和4年11月)'!W21</f>
        <v>7034.362</v>
      </c>
      <c r="X28" s="137">
        <f>+'(令和4年11月)'!X21</f>
        <v>1566283</v>
      </c>
      <c r="Y28" s="138">
        <f>+'(令和4年11月)'!Y21</f>
        <v>115404.353</v>
      </c>
      <c r="Z28" s="139">
        <f>+'(令和4年11月)'!Z21</f>
        <v>30251851.35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+'(令和4年11月)'!E22</f>
        <v>1845.1</v>
      </c>
      <c r="F29" s="139">
        <f>+'(令和4年11月)'!F22</f>
        <v>426610</v>
      </c>
      <c r="G29" s="140">
        <f>+'(令和4年11月)'!G22</f>
        <v>1393.364</v>
      </c>
      <c r="H29" s="141">
        <f>+'(令和4年11月)'!H22</f>
        <v>599251</v>
      </c>
      <c r="I29" s="138">
        <f>+'(令和4年11月)'!I22</f>
        <v>4871</v>
      </c>
      <c r="J29" s="139">
        <f>+'(令和4年11月)'!J22</f>
        <v>5168196.8</v>
      </c>
      <c r="K29" s="140">
        <f>+'(令和4年11月)'!K22</f>
        <v>6141.7</v>
      </c>
      <c r="L29" s="141">
        <f>+'(令和4年11月)'!L22</f>
        <v>1105689</v>
      </c>
      <c r="M29" s="138">
        <f>+'(令和4年11月)'!M22</f>
        <v>15590.1</v>
      </c>
      <c r="N29" s="139">
        <f>+'(令和4年11月)'!N22</f>
        <v>3280711.5</v>
      </c>
      <c r="O29" s="140">
        <f>+'(令和4年11月)'!O22</f>
        <v>5174</v>
      </c>
      <c r="P29" s="141">
        <f>+'(令和4年11月)'!P22</f>
        <v>1418839</v>
      </c>
      <c r="Q29" s="138">
        <f>+'(令和4年11月)'!Q22</f>
        <v>60738.600000000006</v>
      </c>
      <c r="R29" s="139">
        <f>+'(令和4年11月)'!R22</f>
        <v>10795730.6</v>
      </c>
      <c r="S29" s="140">
        <f>+'(令和4年11月)'!S22</f>
        <v>30324</v>
      </c>
      <c r="T29" s="141">
        <f>+'(令和4年11月)'!T22</f>
        <v>2681759</v>
      </c>
      <c r="U29" s="138">
        <f>+'(令和4年11月)'!U22</f>
        <v>4406.1</v>
      </c>
      <c r="V29" s="139">
        <f>+'(令和4年11月)'!V22</f>
        <v>1298624</v>
      </c>
      <c r="W29" s="138">
        <f>+'(令和4年11月)'!W22</f>
        <v>8143.321000000001</v>
      </c>
      <c r="X29" s="141">
        <f>+'(令和4年11月)'!X22</f>
        <v>2141510.5</v>
      </c>
      <c r="Y29" s="138">
        <f>+'(令和4年11月)'!Y22</f>
        <v>138627.285</v>
      </c>
      <c r="Z29" s="139">
        <f>+'(令和4年11月)'!Z22</f>
        <v>28916921.4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87.122933001148</v>
      </c>
      <c r="F30" s="165"/>
      <c r="G30" s="164">
        <v>90.06712913165133</v>
      </c>
      <c r="H30" s="165"/>
      <c r="I30" s="164">
        <v>49.05546623794213</v>
      </c>
      <c r="J30" s="165"/>
      <c r="K30" s="164">
        <v>32.900544022787685</v>
      </c>
      <c r="L30" s="165"/>
      <c r="M30" s="164">
        <v>51.64549160481435</v>
      </c>
      <c r="N30" s="165"/>
      <c r="O30" s="164">
        <v>85.09244992295841</v>
      </c>
      <c r="P30" s="165"/>
      <c r="Q30" s="164">
        <v>46.04045794728526</v>
      </c>
      <c r="R30" s="165"/>
      <c r="S30" s="164">
        <v>175.59725537988948</v>
      </c>
      <c r="T30" s="165"/>
      <c r="U30" s="164">
        <v>107.65726177127213</v>
      </c>
      <c r="V30" s="165"/>
      <c r="W30" s="164">
        <v>90.73237206130858</v>
      </c>
      <c r="X30" s="165"/>
      <c r="Y30" s="164">
        <v>81.14408161398501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-480.5</v>
      </c>
      <c r="F31" s="91">
        <f aca="true" t="shared" si="5" ref="F31:Z33">F20-F27</f>
        <v>-171664</v>
      </c>
      <c r="G31" s="92">
        <f t="shared" si="5"/>
        <v>-238.31400000000008</v>
      </c>
      <c r="H31" s="93">
        <f t="shared" si="5"/>
        <v>-76511</v>
      </c>
      <c r="I31" s="90">
        <f t="shared" si="5"/>
        <v>-329</v>
      </c>
      <c r="J31" s="91">
        <f t="shared" si="5"/>
        <v>-1945239.472727273</v>
      </c>
      <c r="K31" s="92">
        <f t="shared" si="5"/>
        <v>20</v>
      </c>
      <c r="L31" s="93">
        <f t="shared" si="5"/>
        <v>-368024</v>
      </c>
      <c r="M31" s="90">
        <f t="shared" si="5"/>
        <v>-1320.0159999999996</v>
      </c>
      <c r="N31" s="91">
        <f t="shared" si="5"/>
        <v>-608091.75</v>
      </c>
      <c r="O31" s="92">
        <f t="shared" si="5"/>
        <v>75</v>
      </c>
      <c r="P31" s="93">
        <f t="shared" si="5"/>
        <v>-21888</v>
      </c>
      <c r="Q31" s="90">
        <f t="shared" si="5"/>
        <v>-708.7999999999993</v>
      </c>
      <c r="R31" s="91">
        <f t="shared" si="5"/>
        <v>3848.7000000001863</v>
      </c>
      <c r="S31" s="92">
        <f t="shared" si="5"/>
        <v>-3280</v>
      </c>
      <c r="T31" s="93">
        <f t="shared" si="5"/>
        <v>-295657</v>
      </c>
      <c r="U31" s="90">
        <f t="shared" si="5"/>
        <v>-884.1000000000004</v>
      </c>
      <c r="V31" s="91">
        <f t="shared" si="5"/>
        <v>-133045.8488372094</v>
      </c>
      <c r="W31" s="92">
        <f t="shared" si="5"/>
        <v>-759.076</v>
      </c>
      <c r="X31" s="93">
        <f t="shared" si="5"/>
        <v>-275913.5</v>
      </c>
      <c r="Y31" s="90">
        <f t="shared" si="5"/>
        <v>-7904.805999999997</v>
      </c>
      <c r="Z31" s="91">
        <f t="shared" si="5"/>
        <v>-3892185.8715644814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-670.4000000000001</v>
      </c>
      <c r="F32" s="95">
        <f t="shared" si="6"/>
        <v>-115368</v>
      </c>
      <c r="G32" s="96">
        <f t="shared" si="6"/>
        <v>-297.46900000000005</v>
      </c>
      <c r="H32" s="97">
        <f t="shared" si="6"/>
        <v>-96479</v>
      </c>
      <c r="I32" s="94">
        <f t="shared" si="6"/>
        <v>-613</v>
      </c>
      <c r="J32" s="95">
        <f t="shared" si="6"/>
        <v>-2666221.090909091</v>
      </c>
      <c r="K32" s="96">
        <f t="shared" si="6"/>
        <v>192.70000000000005</v>
      </c>
      <c r="L32" s="97">
        <f t="shared" si="6"/>
        <v>-111677</v>
      </c>
      <c r="M32" s="94">
        <f t="shared" si="6"/>
        <v>-1148.9480000000003</v>
      </c>
      <c r="N32" s="95">
        <f t="shared" si="6"/>
        <v>-362511.25</v>
      </c>
      <c r="O32" s="96">
        <f t="shared" si="6"/>
        <v>-68</v>
      </c>
      <c r="P32" s="97">
        <f t="shared" si="6"/>
        <v>13158</v>
      </c>
      <c r="Q32" s="94">
        <f t="shared" si="6"/>
        <v>699.7999999999993</v>
      </c>
      <c r="R32" s="95">
        <f t="shared" si="6"/>
        <v>298677.7000000002</v>
      </c>
      <c r="S32" s="96">
        <f t="shared" si="6"/>
        <v>-5216</v>
      </c>
      <c r="T32" s="97">
        <f t="shared" si="6"/>
        <v>-778571</v>
      </c>
      <c r="U32" s="94">
        <f t="shared" si="5"/>
        <v>-1156</v>
      </c>
      <c r="V32" s="95">
        <f t="shared" si="5"/>
        <v>-103104.5</v>
      </c>
      <c r="W32" s="96">
        <f t="shared" si="5"/>
        <v>-501.91600000000017</v>
      </c>
      <c r="X32" s="97">
        <f t="shared" si="5"/>
        <v>-163812</v>
      </c>
      <c r="Y32" s="94">
        <f t="shared" si="5"/>
        <v>-8779.233000000007</v>
      </c>
      <c r="Z32" s="95">
        <f t="shared" si="5"/>
        <v>-4085908.1409090906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304.80800000000045</v>
      </c>
      <c r="F33" s="95">
        <f t="shared" si="5"/>
        <v>1226</v>
      </c>
      <c r="G33" s="96">
        <f t="shared" si="5"/>
        <v>264.635</v>
      </c>
      <c r="H33" s="97">
        <f t="shared" si="5"/>
        <v>129578</v>
      </c>
      <c r="I33" s="94">
        <f t="shared" si="5"/>
        <v>-1673</v>
      </c>
      <c r="J33" s="95">
        <f t="shared" si="5"/>
        <v>-2454906.4636363634</v>
      </c>
      <c r="K33" s="96">
        <f t="shared" si="5"/>
        <v>-105.69999999999982</v>
      </c>
      <c r="L33" s="97">
        <f t="shared" si="5"/>
        <v>896357</v>
      </c>
      <c r="M33" s="94">
        <f t="shared" si="5"/>
        <v>-1788.1579999999994</v>
      </c>
      <c r="N33" s="95">
        <f t="shared" si="5"/>
        <v>-145067.25</v>
      </c>
      <c r="O33" s="96">
        <f t="shared" si="5"/>
        <v>-238</v>
      </c>
      <c r="P33" s="97">
        <f t="shared" si="5"/>
        <v>63374</v>
      </c>
      <c r="Q33" s="94">
        <f t="shared" si="5"/>
        <v>-833.7000000000044</v>
      </c>
      <c r="R33" s="95">
        <f t="shared" si="5"/>
        <v>108334.30000000075</v>
      </c>
      <c r="S33" s="96">
        <f t="shared" si="5"/>
        <v>10706.199999999997</v>
      </c>
      <c r="T33" s="97">
        <f t="shared" si="5"/>
        <v>1679832</v>
      </c>
      <c r="U33" s="94">
        <f t="shared" si="5"/>
        <v>-441.60000000000036</v>
      </c>
      <c r="V33" s="95">
        <f t="shared" si="5"/>
        <v>-165830.22093023267</v>
      </c>
      <c r="W33" s="96">
        <f t="shared" si="5"/>
        <v>-231.08430000000044</v>
      </c>
      <c r="X33" s="97">
        <f t="shared" si="5"/>
        <v>-284388.5</v>
      </c>
      <c r="Y33" s="94">
        <f t="shared" si="5"/>
        <v>5964.400699999998</v>
      </c>
      <c r="Z33" s="95">
        <f t="shared" si="5"/>
        <v>-171491.13456659392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-33.598376395384726</v>
      </c>
      <c r="F34" s="160"/>
      <c r="G34" s="159">
        <f aca="true" t="shared" si="7" ref="G34">+G23-G30</f>
        <v>-28.378516400813815</v>
      </c>
      <c r="H34" s="160"/>
      <c r="I34" s="159">
        <f aca="true" t="shared" si="8" ref="I34">+I23-I30</f>
        <v>13.266583746240102</v>
      </c>
      <c r="J34" s="160"/>
      <c r="K34" s="159">
        <f aca="true" t="shared" si="9" ref="K34">+K23-K30</f>
        <v>1.8726741197609087</v>
      </c>
      <c r="L34" s="160"/>
      <c r="M34" s="159">
        <f aca="true" t="shared" si="10" ref="M34">+M23-M30</f>
        <v>-2.316128726709948</v>
      </c>
      <c r="N34" s="160"/>
      <c r="O34" s="159">
        <f aca="true" t="shared" si="11" ref="O34">+O23-O30</f>
        <v>5.465665796447638</v>
      </c>
      <c r="P34" s="160"/>
      <c r="Q34" s="159">
        <f aca="true" t="shared" si="12" ref="Q34">+Q23-Q30</f>
        <v>0.09102566436573767</v>
      </c>
      <c r="R34" s="160"/>
      <c r="S34" s="159">
        <f aca="true" t="shared" si="13" ref="S34">+S23-S30</f>
        <v>-53.78999519600377</v>
      </c>
      <c r="T34" s="160"/>
      <c r="U34" s="159">
        <f aca="true" t="shared" si="14" ref="U34">+U23-U30</f>
        <v>-9.109686290942776</v>
      </c>
      <c r="V34" s="160"/>
      <c r="W34" s="159">
        <f aca="true" t="shared" si="15" ref="W34">+W23-W30</f>
        <v>-6.842599221789399</v>
      </c>
      <c r="X34" s="160"/>
      <c r="Y34" s="159">
        <f aca="true" t="shared" si="16" ref="Y34">+Y23-Y30</f>
        <v>-8.799812420015172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69.61745178627885</v>
      </c>
      <c r="F35" s="60">
        <f t="shared" si="17"/>
        <v>40.57889745027588</v>
      </c>
      <c r="G35" s="61">
        <f t="shared" si="17"/>
        <v>80.91724753672392</v>
      </c>
      <c r="H35" s="62">
        <f t="shared" si="17"/>
        <v>83.2323400562348</v>
      </c>
      <c r="I35" s="59">
        <f t="shared" si="17"/>
        <v>85.91609589041096</v>
      </c>
      <c r="J35" s="60">
        <f t="shared" si="17"/>
        <v>48.65006221876771</v>
      </c>
      <c r="K35" s="61">
        <f t="shared" si="17"/>
        <v>100.95693779904306</v>
      </c>
      <c r="L35" s="62">
        <f t="shared" si="17"/>
        <v>91.70900879103154</v>
      </c>
      <c r="M35" s="59">
        <f t="shared" si="17"/>
        <v>82.04587495375509</v>
      </c>
      <c r="N35" s="60">
        <f t="shared" si="17"/>
        <v>69.01060780623747</v>
      </c>
      <c r="O35" s="61">
        <f t="shared" si="17"/>
        <v>101.70454545454545</v>
      </c>
      <c r="P35" s="62">
        <f t="shared" si="17"/>
        <v>98.55436583104151</v>
      </c>
      <c r="Q35" s="59">
        <f t="shared" si="17"/>
        <v>97.47036024525514</v>
      </c>
      <c r="R35" s="60">
        <f t="shared" si="17"/>
        <v>100.07443548929096</v>
      </c>
      <c r="S35" s="61">
        <f t="shared" si="17"/>
        <v>93.80723119040876</v>
      </c>
      <c r="T35" s="62">
        <f t="shared" si="17"/>
        <v>96.50784190329863</v>
      </c>
      <c r="U35" s="59">
        <f t="shared" si="17"/>
        <v>81.52389709723934</v>
      </c>
      <c r="V35" s="60">
        <f t="shared" si="17"/>
        <v>91.3200692173688</v>
      </c>
      <c r="W35" s="61">
        <f t="shared" si="17"/>
        <v>89.7503079325754</v>
      </c>
      <c r="X35" s="62">
        <f t="shared" si="17"/>
        <v>83.6351353475347</v>
      </c>
      <c r="Y35" s="59">
        <f t="shared" si="17"/>
        <v>92.95372905609466</v>
      </c>
      <c r="Z35" s="60">
        <f t="shared" si="17"/>
        <v>86.71799872388489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66.23350458345925</v>
      </c>
      <c r="F36" s="64">
        <f t="shared" si="17"/>
        <v>57.40441950192915</v>
      </c>
      <c r="G36" s="65">
        <f t="shared" si="17"/>
        <v>78.31907588093856</v>
      </c>
      <c r="H36" s="66">
        <f t="shared" si="17"/>
        <v>80.67002460349899</v>
      </c>
      <c r="I36" s="63">
        <f t="shared" si="17"/>
        <v>75.92301649646504</v>
      </c>
      <c r="J36" s="64">
        <f t="shared" si="17"/>
        <v>36.84316108045211</v>
      </c>
      <c r="K36" s="65">
        <f t="shared" si="17"/>
        <v>110.23203950512399</v>
      </c>
      <c r="L36" s="66">
        <f t="shared" si="17"/>
        <v>97.28073644154547</v>
      </c>
      <c r="M36" s="63">
        <f t="shared" si="17"/>
        <v>88.78534630348675</v>
      </c>
      <c r="N36" s="64">
        <f t="shared" si="17"/>
        <v>84.32602202784932</v>
      </c>
      <c r="O36" s="65">
        <f t="shared" si="17"/>
        <v>98.46708746618576</v>
      </c>
      <c r="P36" s="66">
        <f t="shared" si="17"/>
        <v>100.87947843546681</v>
      </c>
      <c r="Q36" s="63">
        <f t="shared" si="17"/>
        <v>102.51598104565294</v>
      </c>
      <c r="R36" s="64">
        <f t="shared" si="17"/>
        <v>105.82778671783171</v>
      </c>
      <c r="S36" s="65">
        <f t="shared" si="17"/>
        <v>90.01072468208979</v>
      </c>
      <c r="T36" s="66">
        <f t="shared" si="17"/>
        <v>90.79599084624476</v>
      </c>
      <c r="U36" s="63">
        <f t="shared" si="17"/>
        <v>80.3133514986376</v>
      </c>
      <c r="V36" s="64">
        <f t="shared" si="17"/>
        <v>95.30081985948196</v>
      </c>
      <c r="W36" s="65">
        <f t="shared" si="17"/>
        <v>92.8647971201937</v>
      </c>
      <c r="X36" s="66">
        <f t="shared" si="17"/>
        <v>89.54135363788025</v>
      </c>
      <c r="Y36" s="63">
        <f t="shared" si="17"/>
        <v>92.39263271117683</v>
      </c>
      <c r="Z36" s="64">
        <f t="shared" si="17"/>
        <v>86.49369225824557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116.51986342203678</v>
      </c>
      <c r="F37" s="68">
        <f t="shared" si="17"/>
        <v>100.28738191791098</v>
      </c>
      <c r="G37" s="69">
        <f t="shared" si="17"/>
        <v>118.99252456644496</v>
      </c>
      <c r="H37" s="70">
        <f t="shared" si="17"/>
        <v>121.62332645252157</v>
      </c>
      <c r="I37" s="67">
        <f t="shared" si="17"/>
        <v>65.65386984192158</v>
      </c>
      <c r="J37" s="68">
        <f t="shared" si="17"/>
        <v>52.49974877821286</v>
      </c>
      <c r="K37" s="69">
        <f t="shared" si="17"/>
        <v>98.27897813309019</v>
      </c>
      <c r="L37" s="70">
        <f t="shared" si="17"/>
        <v>181.06773242747283</v>
      </c>
      <c r="M37" s="67">
        <f t="shared" si="17"/>
        <v>88.53016978723677</v>
      </c>
      <c r="N37" s="68">
        <f t="shared" si="17"/>
        <v>95.57817717284803</v>
      </c>
      <c r="O37" s="69">
        <f t="shared" si="17"/>
        <v>95.40007730962505</v>
      </c>
      <c r="P37" s="70">
        <f t="shared" si="17"/>
        <v>104.46660967171046</v>
      </c>
      <c r="Q37" s="67">
        <f t="shared" si="17"/>
        <v>98.62739674605604</v>
      </c>
      <c r="R37" s="68">
        <f t="shared" si="17"/>
        <v>101.00349206565046</v>
      </c>
      <c r="S37" s="69">
        <f t="shared" si="17"/>
        <v>135.3060282284659</v>
      </c>
      <c r="T37" s="70">
        <f t="shared" si="17"/>
        <v>162.63918569864032</v>
      </c>
      <c r="U37" s="67">
        <f t="shared" si="17"/>
        <v>89.9775311499966</v>
      </c>
      <c r="V37" s="68">
        <f t="shared" si="17"/>
        <v>87.23031293659808</v>
      </c>
      <c r="W37" s="69">
        <f t="shared" si="17"/>
        <v>97.16228428180591</v>
      </c>
      <c r="X37" s="70">
        <f t="shared" si="17"/>
        <v>86.72019119215152</v>
      </c>
      <c r="Y37" s="67">
        <f t="shared" si="17"/>
        <v>104.3024724173167</v>
      </c>
      <c r="Z37" s="68">
        <f t="shared" si="17"/>
        <v>99.406952309361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+'(令和5年10月)'!E20</f>
        <v>1259</v>
      </c>
      <c r="F39" s="143">
        <f>+'(令和5年10月)'!F20</f>
        <v>166122</v>
      </c>
      <c r="G39" s="142">
        <f>+'(令和5年10月)'!G20</f>
        <v>1077.338</v>
      </c>
      <c r="H39" s="143">
        <f>+'(令和5年10月)'!H20</f>
        <v>419904</v>
      </c>
      <c r="I39" s="142">
        <f>+'(令和5年10月)'!I20</f>
        <v>1935</v>
      </c>
      <c r="J39" s="143">
        <f>+'(令和5年10月)'!J20</f>
        <v>1325534.4545454546</v>
      </c>
      <c r="K39" s="142">
        <f>+'(令和5年10月)'!K20</f>
        <v>1685</v>
      </c>
      <c r="L39" s="143">
        <f>+'(令和5年10月)'!L20</f>
        <v>3245398</v>
      </c>
      <c r="M39" s="142">
        <f>+'(令和5年10月)'!M20</f>
        <v>6722.128</v>
      </c>
      <c r="N39" s="143">
        <f>+'(令和5年10月)'!N20</f>
        <v>1683269</v>
      </c>
      <c r="O39" s="142">
        <f>+'(令和5年10月)'!O20</f>
        <v>4008</v>
      </c>
      <c r="P39" s="143">
        <f>+'(令和5年10月)'!P20</f>
        <v>1373941</v>
      </c>
      <c r="Q39" s="142">
        <f>+'(令和5年10月)'!Q20</f>
        <v>28509</v>
      </c>
      <c r="R39" s="143">
        <f>+'(令和5年10月)'!R20</f>
        <v>5327583.2</v>
      </c>
      <c r="S39" s="144">
        <f>+'(令和5年10月)'!S20</f>
        <v>48213</v>
      </c>
      <c r="T39" s="145">
        <f>+'(令和5年10月)'!T20</f>
        <v>8392459</v>
      </c>
      <c r="U39" s="142">
        <f>+'(令和5年10月)'!U20</f>
        <v>3365</v>
      </c>
      <c r="V39" s="143">
        <f>+'(令和5年10月)'!V20</f>
        <v>1364334.2325581396</v>
      </c>
      <c r="W39" s="142">
        <f>+'(令和5年10月)'!W20</f>
        <v>6501.247</v>
      </c>
      <c r="X39" s="143">
        <f>+'(令和5年10月)'!X20</f>
        <v>1376899</v>
      </c>
      <c r="Y39" s="146">
        <f>+'(令和5年10月)'!Y20</f>
        <v>103274.713</v>
      </c>
      <c r="Z39" s="147">
        <f>+'(令和5年10月)'!Z20</f>
        <v>24675443.887103595</v>
      </c>
    </row>
    <row r="40" spans="1:26" ht="18.95" customHeight="1">
      <c r="A40" s="22"/>
      <c r="B40" s="162"/>
      <c r="C40" s="22"/>
      <c r="D40" s="82" t="s">
        <v>22</v>
      </c>
      <c r="E40" s="148">
        <f>+'(令和5年10月)'!E21</f>
        <v>1154</v>
      </c>
      <c r="F40" s="149">
        <f>+'(令和5年10月)'!F21</f>
        <v>129705</v>
      </c>
      <c r="G40" s="148">
        <f>+'(令和5年10月)'!G21</f>
        <v>1033.771</v>
      </c>
      <c r="H40" s="149">
        <f>+'(令和5年10月)'!H21</f>
        <v>392252</v>
      </c>
      <c r="I40" s="148">
        <f>+'(令和5年10月)'!I21</f>
        <v>2058</v>
      </c>
      <c r="J40" s="149">
        <f>+'(令和5年10月)'!J21</f>
        <v>1432975.481818182</v>
      </c>
      <c r="K40" s="148">
        <f>+'(令和5年10月)'!K21</f>
        <v>2379</v>
      </c>
      <c r="L40" s="149">
        <f>+'(令和5年10月)'!L21</f>
        <v>4594241</v>
      </c>
      <c r="M40" s="148">
        <f>+'(令和5年10月)'!M21</f>
        <v>7368.574</v>
      </c>
      <c r="N40" s="149">
        <f>+'(令和5年10月)'!N21</f>
        <v>1358268</v>
      </c>
      <c r="O40" s="148">
        <f>+'(令和5年10月)'!O21</f>
        <v>4042</v>
      </c>
      <c r="P40" s="149">
        <f>+'(令和5年10月)'!P21</f>
        <v>1383967</v>
      </c>
      <c r="Q40" s="148">
        <f>+'(令和5年10月)'!Q21</f>
        <v>29337</v>
      </c>
      <c r="R40" s="149">
        <f>+'(令和5年10月)'!R21</f>
        <v>5576506.2</v>
      </c>
      <c r="S40" s="144">
        <f>+'(令和5年10月)'!S21</f>
        <v>46606</v>
      </c>
      <c r="T40" s="145">
        <f>+'(令和5年10月)'!T21</f>
        <v>8303886</v>
      </c>
      <c r="U40" s="148">
        <f>+'(令和5年10月)'!U21</f>
        <v>4793</v>
      </c>
      <c r="V40" s="149">
        <f>+'(令和5年10月)'!V21</f>
        <v>1804920.558139535</v>
      </c>
      <c r="W40" s="148">
        <f>+'(令和5年10月)'!W21</f>
        <v>6594.457</v>
      </c>
      <c r="X40" s="149">
        <f>+'(令和5年10月)'!X21</f>
        <v>1478311</v>
      </c>
      <c r="Y40" s="150">
        <f>+'(令和5年10月)'!Y21</f>
        <v>105365.802</v>
      </c>
      <c r="Z40" s="151">
        <f>+'(令和5年10月)'!Z21</f>
        <v>26455032.239957716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+'(令和5年10月)'!E22</f>
        <v>2363.9080000000004</v>
      </c>
      <c r="F41" s="149">
        <f>+'(令和5年10月)'!F22</f>
        <v>466083</v>
      </c>
      <c r="G41" s="148">
        <f>+'(令和5年10月)'!G22</f>
        <v>1722.03</v>
      </c>
      <c r="H41" s="149">
        <f>+'(令和5年10月)'!H22</f>
        <v>751676</v>
      </c>
      <c r="I41" s="148">
        <f>+'(令和5年10月)'!I22</f>
        <v>3124</v>
      </c>
      <c r="J41" s="149">
        <f>+'(令和5年10月)'!J22</f>
        <v>2425693.8181818184</v>
      </c>
      <c r="K41" s="148">
        <f>+'(令和5年10月)'!K22</f>
        <v>6002</v>
      </c>
      <c r="L41" s="149">
        <f>+'(令和5年10月)'!L22</f>
        <v>1926435</v>
      </c>
      <c r="M41" s="148">
        <f>+'(令和5年10月)'!M22</f>
        <v>16865.91</v>
      </c>
      <c r="N41" s="149">
        <f>+'(令和5年10月)'!N22</f>
        <v>3731789.25</v>
      </c>
      <c r="O41" s="148">
        <f>+'(令和5年10月)'!O22</f>
        <v>4829</v>
      </c>
      <c r="P41" s="149">
        <f>+'(令和5年10月)'!P22</f>
        <v>1499297</v>
      </c>
      <c r="Q41" s="148">
        <f>+'(令和5年10月)'!Q22</f>
        <v>61107.9</v>
      </c>
      <c r="R41" s="149">
        <f>+'(令和5年10月)'!R22</f>
        <v>11153438.7</v>
      </c>
      <c r="S41" s="144">
        <f>+'(令和5年10月)'!S22</f>
        <v>38345.2</v>
      </c>
      <c r="T41" s="145">
        <f>+'(令和5年10月)'!T22</f>
        <v>3871407</v>
      </c>
      <c r="U41" s="148">
        <f>+'(令和5年10月)'!U22</f>
        <v>4779.5</v>
      </c>
      <c r="V41" s="149">
        <f>+'(令和5年10月)'!V22</f>
        <v>1824032.1279069767</v>
      </c>
      <c r="W41" s="148">
        <f>+'(令和5年10月)'!W22</f>
        <v>7797.916699999999</v>
      </c>
      <c r="X41" s="149">
        <f>+'(令和5年10月)'!X22</f>
        <v>1849495</v>
      </c>
      <c r="Y41" s="150">
        <f>+'(令和5年10月)'!Y22</f>
        <v>146937.3647</v>
      </c>
      <c r="Z41" s="151">
        <f>+'(令和5年10月)'!Z22</f>
        <v>29499346.896088794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+'(令和5年10月)'!E23</f>
        <v>52.19762153631032</v>
      </c>
      <c r="F42" s="158">
        <f>+'(令和5年10月)'!F23</f>
        <v>0</v>
      </c>
      <c r="G42" s="157">
        <f>+'(令和5年10月)'!G23</f>
        <v>62.08243922278328</v>
      </c>
      <c r="H42" s="158">
        <f>+'(令和5年10月)'!H23</f>
        <v>0</v>
      </c>
      <c r="I42" s="157">
        <f>+'(令和5年10月)'!I23</f>
        <v>62.67461936901585</v>
      </c>
      <c r="J42" s="158">
        <f>+'(令和5年10月)'!J23</f>
        <v>0</v>
      </c>
      <c r="K42" s="157">
        <f>+'(令和5年10月)'!K23</f>
        <v>32.005040163805326</v>
      </c>
      <c r="L42" s="158">
        <f>+'(令和5年10月)'!L23</f>
        <v>0</v>
      </c>
      <c r="M42" s="157">
        <f>+'(令和5年10月)'!M23</f>
        <v>40.98723885608424</v>
      </c>
      <c r="N42" s="158">
        <f>+'(令和5年10月)'!N23</f>
        <v>0</v>
      </c>
      <c r="O42" s="157">
        <f>+'(令和5年10月)'!O23</f>
        <v>83.05819232356583</v>
      </c>
      <c r="P42" s="158">
        <f>+'(令和5年10月)'!P23</f>
        <v>0</v>
      </c>
      <c r="Q42" s="157">
        <f>+'(令和5年10月)'!Q23</f>
        <v>47.01252724639519</v>
      </c>
      <c r="R42" s="158">
        <f>+'(令和5年10月)'!R23</f>
        <v>0</v>
      </c>
      <c r="S42" s="157">
        <f>+'(令和5年10月)'!S23</f>
        <v>126.28490451950765</v>
      </c>
      <c r="T42" s="158">
        <f>+'(令和5年10月)'!T23</f>
        <v>0</v>
      </c>
      <c r="U42" s="157">
        <f>+'(令和5年10月)'!U23</f>
        <v>74.25138800400474</v>
      </c>
      <c r="V42" s="158">
        <f>+'(令和5年10月)'!V23</f>
        <v>0</v>
      </c>
      <c r="W42" s="157">
        <f>+'(令和5年10月)'!W23</f>
        <v>83.47037907996355</v>
      </c>
      <c r="X42" s="158">
        <f>+'(令和5年10月)'!X23</f>
        <v>0</v>
      </c>
      <c r="Y42" s="157">
        <f>+'(令和5年10月)'!Y23</f>
        <v>70.49480109828792</v>
      </c>
      <c r="Z42" s="158">
        <f>+'(令和5年10月)'!Z23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-158</v>
      </c>
      <c r="F43" s="93">
        <f t="shared" si="18"/>
        <v>-48892</v>
      </c>
      <c r="G43" s="90">
        <f t="shared" si="18"/>
        <v>-66.80700000000002</v>
      </c>
      <c r="H43" s="91">
        <f t="shared" si="18"/>
        <v>-40114</v>
      </c>
      <c r="I43" s="92">
        <f t="shared" si="18"/>
        <v>72</v>
      </c>
      <c r="J43" s="93">
        <f t="shared" si="18"/>
        <v>517428.2727272727</v>
      </c>
      <c r="K43" s="90">
        <f t="shared" si="18"/>
        <v>425</v>
      </c>
      <c r="L43" s="91">
        <f t="shared" si="18"/>
        <v>825420</v>
      </c>
      <c r="M43" s="92">
        <f t="shared" si="18"/>
        <v>-689.9839999999995</v>
      </c>
      <c r="N43" s="93">
        <f t="shared" si="18"/>
        <v>-329103</v>
      </c>
      <c r="O43" s="90">
        <f t="shared" si="18"/>
        <v>467</v>
      </c>
      <c r="P43" s="91">
        <f t="shared" si="18"/>
        <v>118247</v>
      </c>
      <c r="Q43" s="92">
        <f t="shared" si="18"/>
        <v>-1198</v>
      </c>
      <c r="R43" s="93">
        <f t="shared" si="18"/>
        <v>-153217</v>
      </c>
      <c r="S43" s="90">
        <f t="shared" si="18"/>
        <v>1472</v>
      </c>
      <c r="T43" s="91">
        <f t="shared" si="18"/>
        <v>-221804</v>
      </c>
      <c r="U43" s="92">
        <f t="shared" si="18"/>
        <v>536</v>
      </c>
      <c r="V43" s="93">
        <f t="shared" si="18"/>
        <v>35418.418604651</v>
      </c>
      <c r="W43" s="90">
        <f t="shared" si="18"/>
        <v>145.51899999999932</v>
      </c>
      <c r="X43" s="91">
        <f t="shared" si="18"/>
        <v>33199</v>
      </c>
      <c r="Y43" s="90">
        <f t="shared" si="18"/>
        <v>1004.7280000000028</v>
      </c>
      <c r="Z43" s="91">
        <f t="shared" si="18"/>
        <v>736582.691331923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161</v>
      </c>
      <c r="F44" s="97">
        <f t="shared" si="18"/>
        <v>25772</v>
      </c>
      <c r="G44" s="94">
        <f t="shared" si="18"/>
        <v>40.79099999999994</v>
      </c>
      <c r="H44" s="95">
        <f t="shared" si="18"/>
        <v>10385</v>
      </c>
      <c r="I44" s="96">
        <f t="shared" si="18"/>
        <v>-125</v>
      </c>
      <c r="J44" s="97">
        <f t="shared" si="18"/>
        <v>122390.7272727273</v>
      </c>
      <c r="K44" s="94">
        <f t="shared" si="18"/>
        <v>-303</v>
      </c>
      <c r="L44" s="95">
        <f t="shared" si="18"/>
        <v>-599034</v>
      </c>
      <c r="M44" s="96">
        <f t="shared" si="18"/>
        <v>1727.5379999999996</v>
      </c>
      <c r="N44" s="97">
        <f t="shared" si="18"/>
        <v>592043</v>
      </c>
      <c r="O44" s="94">
        <f t="shared" si="18"/>
        <v>326</v>
      </c>
      <c r="P44" s="95">
        <f t="shared" si="18"/>
        <v>125305</v>
      </c>
      <c r="Q44" s="96">
        <f t="shared" si="18"/>
        <v>-823</v>
      </c>
      <c r="R44" s="97">
        <f t="shared" si="18"/>
        <v>-152766.2000000002</v>
      </c>
      <c r="S44" s="94">
        <f t="shared" si="18"/>
        <v>394</v>
      </c>
      <c r="T44" s="95">
        <f t="shared" si="18"/>
        <v>-623415</v>
      </c>
      <c r="U44" s="96">
        <f t="shared" si="18"/>
        <v>-77</v>
      </c>
      <c r="V44" s="97">
        <f t="shared" si="18"/>
        <v>286070.4418604651</v>
      </c>
      <c r="W44" s="94">
        <f t="shared" si="18"/>
        <v>-62.01100000000042</v>
      </c>
      <c r="X44" s="95">
        <f t="shared" si="18"/>
        <v>-75840</v>
      </c>
      <c r="Y44" s="94">
        <f t="shared" si="18"/>
        <v>1259.3179999999993</v>
      </c>
      <c r="Z44" s="95">
        <f t="shared" si="18"/>
        <v>-289089.03086680546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-214</v>
      </c>
      <c r="F45" s="97">
        <f t="shared" si="18"/>
        <v>-38247</v>
      </c>
      <c r="G45" s="94">
        <f t="shared" si="18"/>
        <v>-64.03099999999995</v>
      </c>
      <c r="H45" s="95">
        <f t="shared" si="18"/>
        <v>-22847</v>
      </c>
      <c r="I45" s="96">
        <f t="shared" si="18"/>
        <v>74</v>
      </c>
      <c r="J45" s="97">
        <f t="shared" si="18"/>
        <v>287596.5181818181</v>
      </c>
      <c r="K45" s="94">
        <f t="shared" si="18"/>
        <v>34</v>
      </c>
      <c r="L45" s="95">
        <f t="shared" si="18"/>
        <v>75611</v>
      </c>
      <c r="M45" s="96">
        <f t="shared" si="18"/>
        <v>-3063.967999999999</v>
      </c>
      <c r="N45" s="97">
        <f t="shared" si="18"/>
        <v>-596145</v>
      </c>
      <c r="O45" s="94">
        <f t="shared" si="18"/>
        <v>107</v>
      </c>
      <c r="P45" s="95">
        <f t="shared" si="18"/>
        <v>-17084</v>
      </c>
      <c r="Q45" s="96">
        <f t="shared" si="18"/>
        <v>-1203</v>
      </c>
      <c r="R45" s="97">
        <f t="shared" si="18"/>
        <v>-249373.79999999888</v>
      </c>
      <c r="S45" s="94">
        <f t="shared" si="18"/>
        <v>2685</v>
      </c>
      <c r="T45" s="95">
        <f t="shared" si="18"/>
        <v>490184</v>
      </c>
      <c r="U45" s="96">
        <f t="shared" si="18"/>
        <v>-815</v>
      </c>
      <c r="V45" s="97">
        <f t="shared" si="18"/>
        <v>-691238.3488372094</v>
      </c>
      <c r="W45" s="94">
        <f t="shared" si="18"/>
        <v>114.32000000000153</v>
      </c>
      <c r="X45" s="95">
        <f t="shared" si="18"/>
        <v>7627</v>
      </c>
      <c r="Y45" s="94">
        <f t="shared" si="18"/>
        <v>-2345.6790000000037</v>
      </c>
      <c r="Z45" s="95">
        <f t="shared" si="18"/>
        <v>-753916.6306553893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1.3269350694529507</v>
      </c>
      <c r="F46" s="158"/>
      <c r="G46" s="157">
        <f>G23-G42</f>
        <v>-0.3938264919457666</v>
      </c>
      <c r="H46" s="158"/>
      <c r="I46" s="157">
        <f>I23-I42</f>
        <v>-0.35256938483362177</v>
      </c>
      <c r="J46" s="158"/>
      <c r="K46" s="157">
        <f>K23-K42</f>
        <v>2.7681779787432674</v>
      </c>
      <c r="L46" s="158"/>
      <c r="M46" s="157">
        <f>M23-M42</f>
        <v>8.342124022020165</v>
      </c>
      <c r="N46" s="158"/>
      <c r="O46" s="157">
        <f t="shared" si="18"/>
        <v>7.499923395840213</v>
      </c>
      <c r="P46" s="158"/>
      <c r="Q46" s="157">
        <f t="shared" si="18"/>
        <v>-0.8810436347441879</v>
      </c>
      <c r="R46" s="158"/>
      <c r="S46" s="157">
        <f t="shared" si="18"/>
        <v>-4.477644335621946</v>
      </c>
      <c r="T46" s="158"/>
      <c r="U46" s="157">
        <f t="shared" si="18"/>
        <v>24.29618747632462</v>
      </c>
      <c r="V46" s="158"/>
      <c r="W46" s="157">
        <f t="shared" si="18"/>
        <v>0.4193937595556321</v>
      </c>
      <c r="X46" s="158"/>
      <c r="Y46" s="157">
        <f t="shared" si="18"/>
        <v>1.8494680956819138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87.450357426529</v>
      </c>
      <c r="F47" s="72">
        <f t="shared" si="19"/>
        <v>70.56861824442278</v>
      </c>
      <c r="G47" s="71">
        <f t="shared" si="19"/>
        <v>93.79888205929801</v>
      </c>
      <c r="H47" s="73">
        <f t="shared" si="19"/>
        <v>90.44686404511508</v>
      </c>
      <c r="I47" s="74">
        <f t="shared" si="19"/>
        <v>103.72093023255815</v>
      </c>
      <c r="J47" s="72">
        <f t="shared" si="19"/>
        <v>139.03544498243213</v>
      </c>
      <c r="K47" s="71">
        <f t="shared" si="19"/>
        <v>125.22255192878337</v>
      </c>
      <c r="L47" s="73">
        <f t="shared" si="19"/>
        <v>125.43355237169678</v>
      </c>
      <c r="M47" s="74">
        <f t="shared" si="19"/>
        <v>89.73563133579128</v>
      </c>
      <c r="N47" s="72">
        <f t="shared" si="19"/>
        <v>80.44857951996977</v>
      </c>
      <c r="O47" s="71">
        <f t="shared" si="19"/>
        <v>111.65169660678642</v>
      </c>
      <c r="P47" s="73">
        <f t="shared" si="19"/>
        <v>108.60641031892928</v>
      </c>
      <c r="Q47" s="74">
        <f t="shared" si="19"/>
        <v>95.79781823283875</v>
      </c>
      <c r="R47" s="72">
        <f t="shared" si="19"/>
        <v>97.1240805774746</v>
      </c>
      <c r="S47" s="71">
        <f t="shared" si="19"/>
        <v>103.05311845352914</v>
      </c>
      <c r="T47" s="73">
        <f t="shared" si="19"/>
        <v>97.35710356166173</v>
      </c>
      <c r="U47" s="74">
        <f t="shared" si="19"/>
        <v>115.92867756315009</v>
      </c>
      <c r="V47" s="72">
        <f t="shared" si="19"/>
        <v>102.59602213002023</v>
      </c>
      <c r="W47" s="71">
        <f t="shared" si="19"/>
        <v>102.23832443222045</v>
      </c>
      <c r="X47" s="73">
        <f t="shared" si="19"/>
        <v>102.41114271998164</v>
      </c>
      <c r="Y47" s="71">
        <f t="shared" si="19"/>
        <v>100.97286932184456</v>
      </c>
      <c r="Z47" s="73">
        <f t="shared" si="19"/>
        <v>102.98508385381831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113.95147313691507</v>
      </c>
      <c r="F48" s="66">
        <f t="shared" si="19"/>
        <v>119.8697043290544</v>
      </c>
      <c r="G48" s="63">
        <f t="shared" si="19"/>
        <v>103.94584487280065</v>
      </c>
      <c r="H48" s="64">
        <f t="shared" si="19"/>
        <v>102.64753270856491</v>
      </c>
      <c r="I48" s="65">
        <f t="shared" si="19"/>
        <v>93.92614188532555</v>
      </c>
      <c r="J48" s="66">
        <f t="shared" si="19"/>
        <v>108.5410203332604</v>
      </c>
      <c r="K48" s="63">
        <f t="shared" si="19"/>
        <v>87.26355611601512</v>
      </c>
      <c r="L48" s="64">
        <f t="shared" si="19"/>
        <v>86.96119772558731</v>
      </c>
      <c r="M48" s="65">
        <f t="shared" si="19"/>
        <v>123.44467192702413</v>
      </c>
      <c r="N48" s="66">
        <f t="shared" si="19"/>
        <v>143.58808423668967</v>
      </c>
      <c r="O48" s="63">
        <f t="shared" si="19"/>
        <v>108.06531420089065</v>
      </c>
      <c r="P48" s="64">
        <f t="shared" si="19"/>
        <v>109.05404536379841</v>
      </c>
      <c r="Q48" s="65">
        <f t="shared" si="19"/>
        <v>97.19466884821215</v>
      </c>
      <c r="R48" s="66">
        <f t="shared" si="19"/>
        <v>97.26053922436238</v>
      </c>
      <c r="S48" s="63">
        <f t="shared" si="19"/>
        <v>100.84538471441445</v>
      </c>
      <c r="T48" s="64">
        <f t="shared" si="19"/>
        <v>92.49249086512026</v>
      </c>
      <c r="U48" s="65">
        <f t="shared" si="19"/>
        <v>98.39349050698935</v>
      </c>
      <c r="V48" s="66">
        <f t="shared" si="19"/>
        <v>115.84947551128451</v>
      </c>
      <c r="W48" s="63">
        <f t="shared" si="19"/>
        <v>99.05964964211609</v>
      </c>
      <c r="X48" s="64">
        <f t="shared" si="19"/>
        <v>94.86982103224558</v>
      </c>
      <c r="Y48" s="63">
        <f t="shared" si="19"/>
        <v>101.19518665078826</v>
      </c>
      <c r="Z48" s="64">
        <f t="shared" si="19"/>
        <v>98.90724370227694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90.94719422244859</v>
      </c>
      <c r="F49" s="70">
        <f t="shared" si="19"/>
        <v>91.79395086282915</v>
      </c>
      <c r="G49" s="67">
        <f t="shared" si="19"/>
        <v>96.28165595256762</v>
      </c>
      <c r="H49" s="68">
        <f t="shared" si="19"/>
        <v>96.96052554558081</v>
      </c>
      <c r="I49" s="69">
        <f t="shared" si="19"/>
        <v>102.36875800256082</v>
      </c>
      <c r="J49" s="70">
        <f t="shared" si="19"/>
        <v>111.85625803331544</v>
      </c>
      <c r="K49" s="67">
        <f t="shared" si="19"/>
        <v>100.56647784071977</v>
      </c>
      <c r="L49" s="68">
        <f t="shared" si="19"/>
        <v>103.92491830765118</v>
      </c>
      <c r="M49" s="69">
        <f t="shared" si="19"/>
        <v>81.8333668328599</v>
      </c>
      <c r="N49" s="70">
        <f t="shared" si="19"/>
        <v>84.02522328933767</v>
      </c>
      <c r="O49" s="67">
        <f t="shared" si="19"/>
        <v>102.21577966452682</v>
      </c>
      <c r="P49" s="68">
        <f t="shared" si="19"/>
        <v>98.86053263629555</v>
      </c>
      <c r="Q49" s="69">
        <f t="shared" si="19"/>
        <v>98.03135110190335</v>
      </c>
      <c r="R49" s="70">
        <f t="shared" si="19"/>
        <v>97.76415322029789</v>
      </c>
      <c r="S49" s="67">
        <f t="shared" si="19"/>
        <v>107.0021801946528</v>
      </c>
      <c r="T49" s="68">
        <f t="shared" si="19"/>
        <v>112.66164988594586</v>
      </c>
      <c r="U49" s="69">
        <f t="shared" si="19"/>
        <v>82.94800711371482</v>
      </c>
      <c r="V49" s="70">
        <f t="shared" si="19"/>
        <v>62.10382820228144</v>
      </c>
      <c r="W49" s="67">
        <f t="shared" si="19"/>
        <v>101.46603258790905</v>
      </c>
      <c r="X49" s="68">
        <f t="shared" si="19"/>
        <v>100.41238283964</v>
      </c>
      <c r="Y49" s="67">
        <f t="shared" si="19"/>
        <v>98.40361979759938</v>
      </c>
      <c r="Z49" s="68">
        <f t="shared" si="19"/>
        <v>97.44429382348343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52.27805997473119</v>
      </c>
      <c r="F23" s="174"/>
      <c r="G23" s="173">
        <f>(G20+G21)/(G22+G41)*100</f>
        <v>74.40396098868244</v>
      </c>
      <c r="H23" s="174"/>
      <c r="I23" s="173">
        <f>(I20+I21)/(I22+I41)*100</f>
        <v>56.39360155113911</v>
      </c>
      <c r="J23" s="174"/>
      <c r="K23" s="173">
        <f>(K20+K21)/(K22+K41)*100</f>
        <v>19.87087417901915</v>
      </c>
      <c r="L23" s="174"/>
      <c r="M23" s="173">
        <f>(M20+M21)/(M22+M41)*100</f>
        <v>43.50276419893662</v>
      </c>
      <c r="N23" s="174"/>
      <c r="O23" s="173">
        <f>(O20+O21)/(O22+O41)*100</f>
        <v>65.91106395292756</v>
      </c>
      <c r="P23" s="174"/>
      <c r="Q23" s="173">
        <f>(Q20+Q21)/(Q22+Q41)*100</f>
        <v>40.492332856266614</v>
      </c>
      <c r="R23" s="174"/>
      <c r="S23" s="173">
        <f>(S20+S21)/(S22+S41)*100</f>
        <v>143.65136487316775</v>
      </c>
      <c r="T23" s="174"/>
      <c r="U23" s="173">
        <f>(U20+U21)/(U22+U41)*100</f>
        <v>70.39024736991755</v>
      </c>
      <c r="V23" s="174"/>
      <c r="W23" s="173">
        <f>(W20+W21)/(W22+W41)*100</f>
        <v>78.14299440423014</v>
      </c>
      <c r="X23" s="174"/>
      <c r="Y23" s="173">
        <f>(Y20+Y21)/(Y22+Y41)*100</f>
        <v>65.90326296762076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183444.07587851144</v>
      </c>
      <c r="F24" s="176"/>
      <c r="G24" s="169">
        <f>H22/G22*1000</f>
        <v>441380.1798158477</v>
      </c>
      <c r="H24" s="170"/>
      <c r="I24" s="171">
        <f>J22/I22*1000</f>
        <v>865230.229120473</v>
      </c>
      <c r="J24" s="172"/>
      <c r="K24" s="169">
        <f>L22/K22*1000</f>
        <v>544342.6418980259</v>
      </c>
      <c r="L24" s="170"/>
      <c r="M24" s="171">
        <f>N22/M22*1000</f>
        <v>200229.97481692108</v>
      </c>
      <c r="N24" s="172"/>
      <c r="O24" s="169">
        <f>P22/O22*1000</f>
        <v>282121.69417379197</v>
      </c>
      <c r="P24" s="170"/>
      <c r="Q24" s="171">
        <f>R22/Q22*1000</f>
        <v>180263.88891190337</v>
      </c>
      <c r="R24" s="172"/>
      <c r="S24" s="169">
        <f>T22/S22*1000</f>
        <v>89888.75927889714</v>
      </c>
      <c r="T24" s="170"/>
      <c r="U24" s="171">
        <f>V22/U22*1000</f>
        <v>335965.72409399773</v>
      </c>
      <c r="V24" s="172"/>
      <c r="W24" s="169">
        <f>X22/W22*1000</f>
        <v>262440.60177400406</v>
      </c>
      <c r="X24" s="170"/>
      <c r="Y24" s="171">
        <f>Z22/Y22*1000</f>
        <v>227384.53440618684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67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67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55.8</v>
      </c>
      <c r="F30" s="204"/>
      <c r="G30" s="202">
        <v>75.6</v>
      </c>
      <c r="H30" s="204"/>
      <c r="I30" s="202">
        <v>165.7</v>
      </c>
      <c r="J30" s="204"/>
      <c r="K30" s="202">
        <v>31.7</v>
      </c>
      <c r="L30" s="204"/>
      <c r="M30" s="202">
        <v>60.6</v>
      </c>
      <c r="N30" s="204"/>
      <c r="O30" s="202">
        <v>107.5</v>
      </c>
      <c r="P30" s="204"/>
      <c r="Q30" s="202">
        <v>47.7</v>
      </c>
      <c r="R30" s="204"/>
      <c r="S30" s="202">
        <v>132.1</v>
      </c>
      <c r="T30" s="204"/>
      <c r="U30" s="202">
        <v>92.4</v>
      </c>
      <c r="V30" s="204"/>
      <c r="W30" s="202">
        <v>95.7</v>
      </c>
      <c r="X30" s="204"/>
      <c r="Y30" s="202">
        <v>77.1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-3.5219400252688047</v>
      </c>
      <c r="F34" s="160"/>
      <c r="G34" s="159">
        <f aca="true" t="shared" si="7" ref="G34">+G23-G30</f>
        <v>-1.196039011317552</v>
      </c>
      <c r="H34" s="160"/>
      <c r="I34" s="159">
        <f aca="true" t="shared" si="8" ref="I34">+I23-I30</f>
        <v>-109.30639844886088</v>
      </c>
      <c r="J34" s="160"/>
      <c r="K34" s="159">
        <f aca="true" t="shared" si="9" ref="K34">+K23-K30</f>
        <v>-11.829125820980849</v>
      </c>
      <c r="L34" s="160"/>
      <c r="M34" s="159">
        <f aca="true" t="shared" si="10" ref="M34">+M23-M30</f>
        <v>-17.097235801063384</v>
      </c>
      <c r="N34" s="160"/>
      <c r="O34" s="159">
        <f aca="true" t="shared" si="11" ref="O34">+O23-O30</f>
        <v>-41.58893604707244</v>
      </c>
      <c r="P34" s="160"/>
      <c r="Q34" s="159">
        <f aca="true" t="shared" si="12" ref="Q34">+Q23-Q30</f>
        <v>-7.207667143733389</v>
      </c>
      <c r="R34" s="160"/>
      <c r="S34" s="159">
        <f aca="true" t="shared" si="13" ref="S34">+S23-S30</f>
        <v>11.551364873167756</v>
      </c>
      <c r="T34" s="160"/>
      <c r="U34" s="159">
        <f aca="true" t="shared" si="14" ref="U34">+U23-U30</f>
        <v>-22.00975263008246</v>
      </c>
      <c r="V34" s="160"/>
      <c r="W34" s="159">
        <f aca="true" t="shared" si="15" ref="W34">+W23-W30</f>
        <v>-17.557005595769866</v>
      </c>
      <c r="X34" s="160"/>
      <c r="Y34" s="159">
        <f aca="true" t="shared" si="16" ref="Y34">+Y23-Y30</f>
        <v>-11.196737032379232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62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+'(令和5年1月)'!E23</f>
        <v>51.53986928104576</v>
      </c>
      <c r="F42" s="201">
        <f>+'(令和5年1月)'!F23</f>
        <v>0</v>
      </c>
      <c r="G42" s="200">
        <f>+'(令和5年1月)'!G23</f>
        <v>74.91081678093627</v>
      </c>
      <c r="H42" s="201">
        <f>+'(令和5年1月)'!H23</f>
        <v>0</v>
      </c>
      <c r="I42" s="200">
        <f>+'(令和5年1月)'!I23</f>
        <v>44.95758718190386</v>
      </c>
      <c r="J42" s="201">
        <f>+'(令和5年1月)'!J23</f>
        <v>0</v>
      </c>
      <c r="K42" s="200">
        <f>+'(令和5年1月)'!K23</f>
        <v>19.380185802425363</v>
      </c>
      <c r="L42" s="201">
        <f>+'(令和5年1月)'!L23</f>
        <v>0</v>
      </c>
      <c r="M42" s="200">
        <f>+'(令和5年1月)'!M23</f>
        <v>35.5643733248984</v>
      </c>
      <c r="N42" s="201">
        <f>+'(令和5年1月)'!N23</f>
        <v>0</v>
      </c>
      <c r="O42" s="200">
        <f>+'(令和5年1月)'!O23</f>
        <v>65.25353283458021</v>
      </c>
      <c r="P42" s="201">
        <f>+'(令和5年1月)'!P23</f>
        <v>0</v>
      </c>
      <c r="Q42" s="200">
        <f>+'(令和5年1月)'!Q23</f>
        <v>38.62405570128005</v>
      </c>
      <c r="R42" s="201">
        <f>+'(令和5年1月)'!R23</f>
        <v>0</v>
      </c>
      <c r="S42" s="200">
        <f>+'(令和5年1月)'!S23</f>
        <v>116.50069156293223</v>
      </c>
      <c r="T42" s="201">
        <f>+'(令和5年1月)'!T23</f>
        <v>0</v>
      </c>
      <c r="U42" s="200">
        <f>+'(令和5年1月)'!U23</f>
        <v>78.50224959773709</v>
      </c>
      <c r="V42" s="201">
        <f>+'(令和5年1月)'!V23</f>
        <v>0</v>
      </c>
      <c r="W42" s="200">
        <f>+'(令和5年1月)'!W23</f>
        <v>73.48491654822817</v>
      </c>
      <c r="X42" s="201">
        <f>+'(令和5年1月)'!X23</f>
        <v>0</v>
      </c>
      <c r="Y42" s="200">
        <f>+'(令和5年1月)'!Y23</f>
        <v>58.15261664132888</v>
      </c>
      <c r="Z42" s="201">
        <f>+'(令和5年1月)'!Z23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0.7381906936854321</v>
      </c>
      <c r="F46" s="199"/>
      <c r="G46" s="157">
        <f>G23-G42</f>
        <v>-0.5068557922538304</v>
      </c>
      <c r="H46" s="199"/>
      <c r="I46" s="157">
        <f>I23-I42</f>
        <v>11.436014369235252</v>
      </c>
      <c r="J46" s="199"/>
      <c r="K46" s="157">
        <f>K23-K42</f>
        <v>0.4906883765937877</v>
      </c>
      <c r="L46" s="199"/>
      <c r="M46" s="157">
        <f>M23-M42</f>
        <v>7.93839087403822</v>
      </c>
      <c r="N46" s="199"/>
      <c r="O46" s="157">
        <f t="shared" si="18"/>
        <v>0.6575311183473502</v>
      </c>
      <c r="P46" s="199"/>
      <c r="Q46" s="157">
        <f t="shared" si="18"/>
        <v>1.8682771549865649</v>
      </c>
      <c r="R46" s="199"/>
      <c r="S46" s="157">
        <f t="shared" si="18"/>
        <v>27.15067331023552</v>
      </c>
      <c r="T46" s="199"/>
      <c r="U46" s="157">
        <f t="shared" si="18"/>
        <v>-8.112002227819545</v>
      </c>
      <c r="V46" s="199"/>
      <c r="W46" s="157">
        <f t="shared" si="18"/>
        <v>4.658077856001967</v>
      </c>
      <c r="X46" s="199"/>
      <c r="Y46" s="157">
        <f t="shared" si="18"/>
        <v>7.7506463262918786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51.53986928104576</v>
      </c>
      <c r="F23" s="174"/>
      <c r="G23" s="173">
        <f>(G20+G21)/(G22+G41)*100</f>
        <v>74.91081678093627</v>
      </c>
      <c r="H23" s="174"/>
      <c r="I23" s="173">
        <f>(I20+I21)/(I22+I41)*100</f>
        <v>44.95758718190386</v>
      </c>
      <c r="J23" s="174"/>
      <c r="K23" s="173">
        <f>(K20+K21)/(K22+K41)*100</f>
        <v>19.380185802425363</v>
      </c>
      <c r="L23" s="174"/>
      <c r="M23" s="173">
        <f>(M20+M21)/(M22+M41)*100</f>
        <v>35.5643733248984</v>
      </c>
      <c r="N23" s="174"/>
      <c r="O23" s="173">
        <f>(O20+O21)/(O22+O41)*100</f>
        <v>65.25353283458021</v>
      </c>
      <c r="P23" s="174"/>
      <c r="Q23" s="173">
        <f>(Q20+Q21)/(Q22+Q41)*100</f>
        <v>38.62405570128005</v>
      </c>
      <c r="R23" s="174"/>
      <c r="S23" s="173">
        <f>(S20+S21)/(S22+S41)*100</f>
        <v>116.50069156293223</v>
      </c>
      <c r="T23" s="174"/>
      <c r="U23" s="173">
        <f>(U20+U21)/(U22+U41)*100</f>
        <v>78.50224959773709</v>
      </c>
      <c r="V23" s="174"/>
      <c r="W23" s="173">
        <f>(W20+W21)/(W22+W41)*100</f>
        <v>73.48491654822817</v>
      </c>
      <c r="X23" s="174"/>
      <c r="Y23" s="173">
        <f>(Y20+Y21)/(Y22+Y41)*100</f>
        <v>58.15261664132888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184728.8213864231</v>
      </c>
      <c r="F24" s="176"/>
      <c r="G24" s="169">
        <f>H22/G22*1000</f>
        <v>438137.38354214263</v>
      </c>
      <c r="H24" s="170"/>
      <c r="I24" s="171">
        <f>J22/I22*1000</f>
        <v>973003.7528044055</v>
      </c>
      <c r="J24" s="172"/>
      <c r="K24" s="169">
        <f>L22/K22*1000</f>
        <v>454435.8904385045</v>
      </c>
      <c r="L24" s="170"/>
      <c r="M24" s="171">
        <f>N22/M22*1000</f>
        <v>203410.72555966125</v>
      </c>
      <c r="N24" s="172"/>
      <c r="O24" s="169">
        <f>P22/O22*1000</f>
        <v>272951.47995503934</v>
      </c>
      <c r="P24" s="170"/>
      <c r="Q24" s="171">
        <f>R22/Q22*1000</f>
        <v>178964.01863499472</v>
      </c>
      <c r="R24" s="172"/>
      <c r="S24" s="169">
        <f>T22/S22*1000</f>
        <v>82040.41848299913</v>
      </c>
      <c r="T24" s="170"/>
      <c r="U24" s="171">
        <f>V22/U22*1000</f>
        <v>320829.61521987437</v>
      </c>
      <c r="V24" s="172"/>
      <c r="W24" s="169">
        <f>X22/W22*1000</f>
        <v>267493.68856324884</v>
      </c>
      <c r="X24" s="170"/>
      <c r="Y24" s="171">
        <f>Z22/Y22*1000</f>
        <v>220110.8797962623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67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67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4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59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59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59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59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59">
        <f aca="true" t="shared" si="16" ref="Y34">+Y23-Y30</f>
        <v>-23.347383358671117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62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+'(令和4年12月)'!E23</f>
        <v>56.46028162958186</v>
      </c>
      <c r="F42" s="201">
        <f>+'(令和4年12月)'!F23</f>
        <v>0</v>
      </c>
      <c r="G42" s="200">
        <f>+'(令和4年12月)'!G23</f>
        <v>92.88152107865314</v>
      </c>
      <c r="H42" s="201">
        <f>+'(令和4年12月)'!H23</f>
        <v>0</v>
      </c>
      <c r="I42" s="200">
        <f>+'(令和4年12月)'!I23</f>
        <v>57.40254281811495</v>
      </c>
      <c r="J42" s="201">
        <f>+'(令和4年12月)'!J23</f>
        <v>0</v>
      </c>
      <c r="K42" s="200">
        <f>+'(令和4年12月)'!K23</f>
        <v>27.11514713412247</v>
      </c>
      <c r="L42" s="201">
        <f>+'(令和4年12月)'!L23</f>
        <v>0</v>
      </c>
      <c r="M42" s="200">
        <f>+'(令和4年12月)'!M23</f>
        <v>54.74309881280206</v>
      </c>
      <c r="N42" s="201">
        <f>+'(令和4年12月)'!N23</f>
        <v>0</v>
      </c>
      <c r="O42" s="200">
        <f>+'(令和4年12月)'!O23</f>
        <v>86.27028040889056</v>
      </c>
      <c r="P42" s="201">
        <f>+'(令和4年12月)'!P23</f>
        <v>0</v>
      </c>
      <c r="Q42" s="200">
        <f>+'(令和4年12月)'!Q23</f>
        <v>42.03313494733394</v>
      </c>
      <c r="R42" s="201">
        <f>+'(令和4年12月)'!R23</f>
        <v>0</v>
      </c>
      <c r="S42" s="200">
        <f>+'(令和4年12月)'!S23</f>
        <v>202.9165055724588</v>
      </c>
      <c r="T42" s="201">
        <f>+'(令和4年12月)'!T23</f>
        <v>0</v>
      </c>
      <c r="U42" s="200">
        <f>+'(令和4年12月)'!U23</f>
        <v>86.02602742926567</v>
      </c>
      <c r="V42" s="201">
        <f>+'(令和4年12月)'!V23</f>
        <v>0</v>
      </c>
      <c r="W42" s="200">
        <f>+'(令和4年12月)'!W23</f>
        <v>82.10004074961455</v>
      </c>
      <c r="X42" s="201">
        <f>+'(令和4年12月)'!X23</f>
        <v>0</v>
      </c>
      <c r="Y42" s="200">
        <f>+'(令和4年12月)'!Y23</f>
        <v>83.36832584540768</v>
      </c>
      <c r="Z42" s="201">
        <f>+'(令和4年12月)'!Z23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-4.920412348536097</v>
      </c>
      <c r="F46" s="199"/>
      <c r="G46" s="157">
        <f>G23-G42</f>
        <v>-17.970704297716864</v>
      </c>
      <c r="H46" s="199"/>
      <c r="I46" s="157">
        <f>I23-I42</f>
        <v>-12.444955636211091</v>
      </c>
      <c r="J46" s="199"/>
      <c r="K46" s="157">
        <f>K23-K42</f>
        <v>-7.734961331697107</v>
      </c>
      <c r="L46" s="199"/>
      <c r="M46" s="157">
        <f>M23-M42</f>
        <v>-19.178725487903662</v>
      </c>
      <c r="N46" s="199"/>
      <c r="O46" s="157">
        <f t="shared" si="18"/>
        <v>-21.016747574310344</v>
      </c>
      <c r="P46" s="199"/>
      <c r="Q46" s="157">
        <f t="shared" si="18"/>
        <v>-3.409079246053892</v>
      </c>
      <c r="R46" s="199"/>
      <c r="S46" s="157">
        <f t="shared" si="18"/>
        <v>-86.41581400952656</v>
      </c>
      <c r="T46" s="199"/>
      <c r="U46" s="157">
        <f t="shared" si="18"/>
        <v>-7.523777831528577</v>
      </c>
      <c r="V46" s="199"/>
      <c r="W46" s="157">
        <f t="shared" si="18"/>
        <v>-8.61512420138638</v>
      </c>
      <c r="X46" s="199"/>
      <c r="Y46" s="157">
        <f t="shared" si="18"/>
        <v>-25.2157092040788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56.46028162958186</v>
      </c>
      <c r="F23" s="174"/>
      <c r="G23" s="173">
        <f>(G20+G21)/(G22+G41)*100</f>
        <v>92.88152107865314</v>
      </c>
      <c r="H23" s="174"/>
      <c r="I23" s="173">
        <f>(I20+I21)/(I22+I41)*100</f>
        <v>57.40254281811495</v>
      </c>
      <c r="J23" s="174"/>
      <c r="K23" s="173">
        <f>(K20+K21)/(K22+K41)*100</f>
        <v>27.11514713412247</v>
      </c>
      <c r="L23" s="174"/>
      <c r="M23" s="173">
        <f>(M20+M21)/(M22+M41)*100</f>
        <v>54.74309881280206</v>
      </c>
      <c r="N23" s="174"/>
      <c r="O23" s="173">
        <f>(O20+O21)/(O22+O41)*100</f>
        <v>86.27028040889056</v>
      </c>
      <c r="P23" s="174"/>
      <c r="Q23" s="173">
        <f>(Q20+Q21)/(Q22+Q41)*100</f>
        <v>42.03313494733394</v>
      </c>
      <c r="R23" s="174"/>
      <c r="S23" s="173">
        <f>(S20+S21)/(S22+S41)*100</f>
        <v>202.9165055724588</v>
      </c>
      <c r="T23" s="174"/>
      <c r="U23" s="173">
        <f>(U20+U21)/(U22+U41)*100</f>
        <v>86.02602742926567</v>
      </c>
      <c r="V23" s="174"/>
      <c r="W23" s="173">
        <f>(W20+W21)/(W22+W41)*100</f>
        <v>82.10004074961455</v>
      </c>
      <c r="X23" s="174"/>
      <c r="Y23" s="173">
        <f>(Y20+Y21)/(Y22+Y41)*100</f>
        <v>83.36832584540768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221184.90485581793</v>
      </c>
      <c r="F24" s="176"/>
      <c r="G24" s="169">
        <f>H22/G22*1000</f>
        <v>433512.07207387924</v>
      </c>
      <c r="H24" s="170"/>
      <c r="I24" s="171">
        <f>J22/I22*1000</f>
        <v>1019992.5527335344</v>
      </c>
      <c r="J24" s="172"/>
      <c r="K24" s="169">
        <f>L22/K22*1000</f>
        <v>490298.7938980487</v>
      </c>
      <c r="L24" s="170"/>
      <c r="M24" s="171">
        <f>N22/M22*1000</f>
        <v>205987.0410918035</v>
      </c>
      <c r="N24" s="172"/>
      <c r="O24" s="169">
        <f>P22/O22*1000</f>
        <v>280782.65622153395</v>
      </c>
      <c r="P24" s="170"/>
      <c r="Q24" s="171">
        <f>R22/Q22*1000</f>
        <v>176287.16330584636</v>
      </c>
      <c r="R24" s="172"/>
      <c r="S24" s="169">
        <f>T22/S22*1000</f>
        <v>87001.44008229041</v>
      </c>
      <c r="T24" s="170"/>
      <c r="U24" s="171">
        <f>V22/U22*1000</f>
        <v>254761.8015936063</v>
      </c>
      <c r="V24" s="172"/>
      <c r="W24" s="169">
        <f>X22/W22*1000</f>
        <v>265363.6991674828</v>
      </c>
      <c r="X24" s="170"/>
      <c r="Y24" s="171">
        <f>Z22/Y22*1000</f>
        <v>219525.34209289693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67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67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59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59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59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59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59">
        <f aca="true" t="shared" si="16" ref="Y34">+Y23-Y30</f>
        <v>1.868325845407682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62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+'(令和4年11月)'!E23</f>
        <v>87.122933001148</v>
      </c>
      <c r="F42" s="201">
        <f>+'(令和4年11月)'!F23</f>
        <v>0</v>
      </c>
      <c r="G42" s="200">
        <f>+'(令和4年11月)'!G23</f>
        <v>90.06712913165133</v>
      </c>
      <c r="H42" s="201">
        <f>+'(令和4年11月)'!H23</f>
        <v>0</v>
      </c>
      <c r="I42" s="200">
        <f>+'(令和4年11月)'!I23</f>
        <v>49.05546623794213</v>
      </c>
      <c r="J42" s="201">
        <f>+'(令和4年11月)'!J23</f>
        <v>0</v>
      </c>
      <c r="K42" s="200">
        <f>+'(令和4年11月)'!K23</f>
        <v>32.900544022787685</v>
      </c>
      <c r="L42" s="201">
        <f>+'(令和4年11月)'!L23</f>
        <v>0</v>
      </c>
      <c r="M42" s="200">
        <f>+'(令和4年11月)'!M23</f>
        <v>51.64549160481435</v>
      </c>
      <c r="N42" s="201">
        <f>+'(令和4年11月)'!N23</f>
        <v>0</v>
      </c>
      <c r="O42" s="200">
        <f>+'(令和4年11月)'!O23</f>
        <v>85.09244992295841</v>
      </c>
      <c r="P42" s="201">
        <f>+'(令和4年11月)'!P23</f>
        <v>0</v>
      </c>
      <c r="Q42" s="200">
        <f>+'(令和4年11月)'!Q23</f>
        <v>46.04045794728526</v>
      </c>
      <c r="R42" s="201">
        <f>+'(令和4年11月)'!R23</f>
        <v>0</v>
      </c>
      <c r="S42" s="200">
        <f>+'(令和4年11月)'!S23</f>
        <v>175.59725537988948</v>
      </c>
      <c r="T42" s="201">
        <f>+'(令和4年11月)'!T23</f>
        <v>0</v>
      </c>
      <c r="U42" s="200">
        <f>+'(令和4年11月)'!U23</f>
        <v>107.65726177127213</v>
      </c>
      <c r="V42" s="201">
        <f>+'(令和4年11月)'!V23</f>
        <v>0</v>
      </c>
      <c r="W42" s="200">
        <f>+'(令和4年11月)'!W23</f>
        <v>90.73237206130858</v>
      </c>
      <c r="X42" s="201">
        <f>+'(令和4年11月)'!X23</f>
        <v>0</v>
      </c>
      <c r="Y42" s="200">
        <f>+'(令和4年11月)'!Y23</f>
        <v>81.14408161398501</v>
      </c>
      <c r="Z42" s="201">
        <f>+'(令和4年11月)'!Z23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-30.66265137156614</v>
      </c>
      <c r="F46" s="199"/>
      <c r="G46" s="157">
        <f>G23-G42</f>
        <v>2.814391947001809</v>
      </c>
      <c r="H46" s="199"/>
      <c r="I46" s="157">
        <f>I23-I42</f>
        <v>8.347076580172825</v>
      </c>
      <c r="J46" s="199"/>
      <c r="K46" s="157">
        <f>K23-K42</f>
        <v>-5.785396888665215</v>
      </c>
      <c r="L46" s="199"/>
      <c r="M46" s="157">
        <f>M23-M42</f>
        <v>3.097607207987707</v>
      </c>
      <c r="N46" s="199"/>
      <c r="O46" s="157">
        <f t="shared" si="18"/>
        <v>1.177830485932148</v>
      </c>
      <c r="P46" s="199"/>
      <c r="Q46" s="157">
        <f t="shared" si="18"/>
        <v>-4.00732299995132</v>
      </c>
      <c r="R46" s="199"/>
      <c r="S46" s="157">
        <f t="shared" si="18"/>
        <v>27.319250192569314</v>
      </c>
      <c r="T46" s="199"/>
      <c r="U46" s="157">
        <f t="shared" si="18"/>
        <v>-21.631234342006465</v>
      </c>
      <c r="V46" s="199"/>
      <c r="W46" s="157">
        <f t="shared" si="18"/>
        <v>-8.632331311694031</v>
      </c>
      <c r="X46" s="199"/>
      <c r="Y46" s="157">
        <f t="shared" si="18"/>
        <v>2.2242442314226736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87.122933001148</v>
      </c>
      <c r="F23" s="174"/>
      <c r="G23" s="173">
        <f>(G20+G21)/(G22+G41)*100</f>
        <v>90.06712913165133</v>
      </c>
      <c r="H23" s="174"/>
      <c r="I23" s="173">
        <f>(I20+I21)/(I22+I41)*100</f>
        <v>49.05546623794213</v>
      </c>
      <c r="J23" s="174"/>
      <c r="K23" s="173">
        <f>(K20+K21)/(K22+K41)*100</f>
        <v>32.900544022787685</v>
      </c>
      <c r="L23" s="174"/>
      <c r="M23" s="173">
        <f>(M20+M21)/(M22+M41)*100</f>
        <v>51.64549160481435</v>
      </c>
      <c r="N23" s="174"/>
      <c r="O23" s="173">
        <f>(O20+O21)/(O22+O41)*100</f>
        <v>85.09244992295841</v>
      </c>
      <c r="P23" s="174"/>
      <c r="Q23" s="173">
        <f>(Q20+Q21)/(Q22+Q41)*100</f>
        <v>46.04045794728526</v>
      </c>
      <c r="R23" s="174"/>
      <c r="S23" s="173">
        <f>(S20+S21)/(S22+S41)*100</f>
        <v>175.59725537988948</v>
      </c>
      <c r="T23" s="174"/>
      <c r="U23" s="173">
        <f>(U20+U21)/(U22+U41)*100</f>
        <v>107.65726177127213</v>
      </c>
      <c r="V23" s="174"/>
      <c r="W23" s="173">
        <f>(W20+W21)/(W22+W41)*100</f>
        <v>90.73237206130858</v>
      </c>
      <c r="X23" s="174"/>
      <c r="Y23" s="173">
        <f>(Y20+Y21)/(Y22+Y41)*100</f>
        <v>81.14408161398501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231212.4004119018</v>
      </c>
      <c r="F24" s="176"/>
      <c r="G24" s="169">
        <f>H22/G22*1000</f>
        <v>430074.98399556754</v>
      </c>
      <c r="H24" s="170"/>
      <c r="I24" s="171">
        <f>J22/I22*1000</f>
        <v>1061013.508519811</v>
      </c>
      <c r="J24" s="172"/>
      <c r="K24" s="169">
        <f>L22/K22*1000</f>
        <v>180029.7963104678</v>
      </c>
      <c r="L24" s="170"/>
      <c r="M24" s="171">
        <f>N22/M22*1000</f>
        <v>210435.56487771086</v>
      </c>
      <c r="N24" s="172"/>
      <c r="O24" s="169">
        <f>P22/O22*1000</f>
        <v>274224.77773482795</v>
      </c>
      <c r="P24" s="170"/>
      <c r="Q24" s="171">
        <f>R22/Q22*1000</f>
        <v>177740.8534276391</v>
      </c>
      <c r="R24" s="172"/>
      <c r="S24" s="169">
        <f>T22/S22*1000</f>
        <v>88436.84870069912</v>
      </c>
      <c r="T24" s="170"/>
      <c r="U24" s="171">
        <f>V22/U22*1000</f>
        <v>294733.21077596967</v>
      </c>
      <c r="V24" s="172"/>
      <c r="W24" s="169">
        <f>X22/W22*1000</f>
        <v>262977.5370515297</v>
      </c>
      <c r="X24" s="170"/>
      <c r="Y24" s="171">
        <f>Z22/Y22*1000</f>
        <v>208594.73227077915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67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67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28.722933001148</v>
      </c>
      <c r="F34" s="199"/>
      <c r="G34" s="205">
        <f aca="true" t="shared" si="7" ref="G34">+G23-G30</f>
        <v>9.76712913165133</v>
      </c>
      <c r="H34" s="206"/>
      <c r="I34" s="159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59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59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59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59">
        <f aca="true" t="shared" si="16" ref="Y34">+Y23-Y30</f>
        <v>-0.3559183860149915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62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+'(令和4年10月)'!E23</f>
        <v>37.84843205574913</v>
      </c>
      <c r="F42" s="201">
        <f>+'(令和4年10月)'!F23</f>
        <v>0</v>
      </c>
      <c r="G42" s="200">
        <f>+'(令和4年10月)'!G23</f>
        <v>88.74376779737223</v>
      </c>
      <c r="H42" s="201">
        <f>+'(令和4年10月)'!H23</f>
        <v>0</v>
      </c>
      <c r="I42" s="200">
        <f>+'(令和4年10月)'!I23</f>
        <v>52.46090880470143</v>
      </c>
      <c r="J42" s="201">
        <f>+'(令和4年10月)'!J23</f>
        <v>0</v>
      </c>
      <c r="K42" s="200">
        <f>+'(令和4年10月)'!K23</f>
        <v>30.308347956881427</v>
      </c>
      <c r="L42" s="201">
        <f>+'(令和4年10月)'!L23</f>
        <v>0</v>
      </c>
      <c r="M42" s="200">
        <f>+'(令和4年10月)'!M23</f>
        <v>66.43195893544606</v>
      </c>
      <c r="N42" s="201">
        <f>+'(令和4年10月)'!N23</f>
        <v>0</v>
      </c>
      <c r="O42" s="200">
        <f>+'(令和4年10月)'!O23</f>
        <v>83.05919432679995</v>
      </c>
      <c r="P42" s="201">
        <f>+'(令和4年10月)'!P23</f>
        <v>0</v>
      </c>
      <c r="Q42" s="200">
        <f>+'(令和4年10月)'!Q23</f>
        <v>44.004718470152355</v>
      </c>
      <c r="R42" s="201">
        <f>+'(令和4年10月)'!R23</f>
        <v>0</v>
      </c>
      <c r="S42" s="200">
        <f>+'(令和4年10月)'!S23</f>
        <v>164.92576603137834</v>
      </c>
      <c r="T42" s="201">
        <f>+'(令和4年10月)'!T23</f>
        <v>0</v>
      </c>
      <c r="U42" s="200">
        <f>+'(令和4年10月)'!U23</f>
        <v>82.86053010415785</v>
      </c>
      <c r="V42" s="201">
        <f>+'(令和4年10月)'!V23</f>
        <v>0</v>
      </c>
      <c r="W42" s="200">
        <f>+'(令和4年10月)'!W23</f>
        <v>75.26622800712843</v>
      </c>
      <c r="X42" s="201">
        <f>+'(令和4年10月)'!X23</f>
        <v>0</v>
      </c>
      <c r="Y42" s="200">
        <f>+'(令和4年10月)'!Y23</f>
        <v>76.35180442644933</v>
      </c>
      <c r="Z42" s="201">
        <f>+'(令和4年10月)'!Z23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49.27450094539887</v>
      </c>
      <c r="F46" s="199"/>
      <c r="G46" s="157">
        <f>G23-G42</f>
        <v>1.3233613342790989</v>
      </c>
      <c r="H46" s="199"/>
      <c r="I46" s="157">
        <f>I23-I42</f>
        <v>-3.405442566759305</v>
      </c>
      <c r="J46" s="199"/>
      <c r="K46" s="157">
        <f>K23-K42</f>
        <v>2.5921960659062577</v>
      </c>
      <c r="L46" s="199"/>
      <c r="M46" s="157">
        <f>M23-M42</f>
        <v>-14.786467330631709</v>
      </c>
      <c r="N46" s="199"/>
      <c r="O46" s="157">
        <f t="shared" si="18"/>
        <v>2.0332555961584546</v>
      </c>
      <c r="P46" s="199"/>
      <c r="Q46" s="157">
        <f t="shared" si="18"/>
        <v>2.035739477132907</v>
      </c>
      <c r="R46" s="199"/>
      <c r="S46" s="157">
        <f t="shared" si="18"/>
        <v>10.67148934851113</v>
      </c>
      <c r="T46" s="199"/>
      <c r="U46" s="157">
        <f t="shared" si="18"/>
        <v>24.796731667114287</v>
      </c>
      <c r="V46" s="199"/>
      <c r="W46" s="157">
        <f t="shared" si="18"/>
        <v>15.466144054180148</v>
      </c>
      <c r="X46" s="199"/>
      <c r="Y46" s="157">
        <f t="shared" si="18"/>
        <v>4.792277187535674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8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37.84843205574913</v>
      </c>
      <c r="F23" s="174"/>
      <c r="G23" s="173">
        <f>(G20+G21)/(G22+G41)*100</f>
        <v>88.74376779737223</v>
      </c>
      <c r="H23" s="174"/>
      <c r="I23" s="173">
        <f>(I20+I21)/(I22+I41)*100</f>
        <v>52.46090880470143</v>
      </c>
      <c r="J23" s="174"/>
      <c r="K23" s="173">
        <f>(K20+K21)/(K22+K41)*100</f>
        <v>30.308347956881427</v>
      </c>
      <c r="L23" s="174"/>
      <c r="M23" s="173">
        <f>(M20+M21)/(M22+M41)*100</f>
        <v>66.43195893544606</v>
      </c>
      <c r="N23" s="174"/>
      <c r="O23" s="173">
        <f>(O20+O21)/(O22+O41)*100</f>
        <v>83.05919432679995</v>
      </c>
      <c r="P23" s="174"/>
      <c r="Q23" s="173">
        <f>(Q20+Q21)/(Q22+Q41)*100</f>
        <v>44.004718470152355</v>
      </c>
      <c r="R23" s="174"/>
      <c r="S23" s="173">
        <f>(S20+S21)/(S22+S41)*100</f>
        <v>164.92576603137834</v>
      </c>
      <c r="T23" s="174"/>
      <c r="U23" s="173">
        <f>(U20+U21)/(U22+U41)*100</f>
        <v>82.86053010415785</v>
      </c>
      <c r="V23" s="174"/>
      <c r="W23" s="173">
        <f>(W20+W21)/(W22+W41)*100</f>
        <v>75.26622800712843</v>
      </c>
      <c r="X23" s="174"/>
      <c r="Y23" s="173">
        <f>(Y20+Y21)/(Y22+Y41)*100</f>
        <v>76.35180442644933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181663.40595820363</v>
      </c>
      <c r="F24" s="176"/>
      <c r="G24" s="169">
        <f>H22/G22*1000</f>
        <v>423372.786917675</v>
      </c>
      <c r="H24" s="170"/>
      <c r="I24" s="171">
        <f>J22/I22*1000</f>
        <v>1102456.6030308995</v>
      </c>
      <c r="J24" s="172"/>
      <c r="K24" s="169">
        <f>L22/K22*1000</f>
        <v>130367.48104465038</v>
      </c>
      <c r="L24" s="170"/>
      <c r="M24" s="171">
        <f>N22/M22*1000</f>
        <v>196465.72526105065</v>
      </c>
      <c r="N24" s="172"/>
      <c r="O24" s="169">
        <f>P22/O22*1000</f>
        <v>268882.3416506718</v>
      </c>
      <c r="P24" s="170"/>
      <c r="Q24" s="171">
        <f>R22/Q22*1000</f>
        <v>177593.62661688667</v>
      </c>
      <c r="R24" s="172"/>
      <c r="S24" s="169">
        <f>T22/S22*1000</f>
        <v>90430.73541842774</v>
      </c>
      <c r="T24" s="170"/>
      <c r="U24" s="171">
        <f>V22/U22*1000</f>
        <v>356803.386127799</v>
      </c>
      <c r="V24" s="172"/>
      <c r="W24" s="169">
        <f>X22/W22*1000</f>
        <v>260141.96636292478</v>
      </c>
      <c r="X24" s="170"/>
      <c r="Y24" s="171">
        <f>Z22/Y22*1000</f>
        <v>210540.07260521274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67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67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59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59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59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59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59">
        <f aca="true" t="shared" si="16" ref="Y34">+Y23-Y30</f>
        <v>-5.148195573550666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+(E39+E40)/(E41+'(令和4年9月)'!E41)*100</f>
        <v>52.987622705932566</v>
      </c>
      <c r="F42" s="201"/>
      <c r="G42" s="200">
        <f>+(G39+G40)/(G41+'(令和4年9月)'!G41)*100</f>
        <v>84.08479138627187</v>
      </c>
      <c r="H42" s="201"/>
      <c r="I42" s="200">
        <f>+(I39+I40)/(I41+'(令和4年9月)'!I41)*100</f>
        <v>79.4626798561151</v>
      </c>
      <c r="J42" s="201"/>
      <c r="K42" s="200">
        <f>+(K39+K40)/(K41+'(令和4年9月)'!K41)*100</f>
        <v>38.56929708222812</v>
      </c>
      <c r="L42" s="201"/>
      <c r="M42" s="200">
        <f>+(M39+M40)/(M41+'(令和4年9月)'!M41)*100</f>
        <v>42.56746711268634</v>
      </c>
      <c r="N42" s="201"/>
      <c r="O42" s="200">
        <f>+(O39+O40)/(O41+'(令和4年9月)'!O41)*100</f>
        <v>88.55957920291321</v>
      </c>
      <c r="P42" s="201"/>
      <c r="Q42" s="200">
        <f>+(Q39+Q40)/(Q41+'(令和4年9月)'!Q41)*100</f>
        <v>46.23276798395856</v>
      </c>
      <c r="R42" s="201"/>
      <c r="S42" s="200">
        <f>+(S39+S40)/(S41+'(令和4年9月)'!S41)*100</f>
        <v>191.79589156055022</v>
      </c>
      <c r="T42" s="201"/>
      <c r="U42" s="200">
        <f>+(U39+U40)/(U41+'(令和4年9月)'!U41)*100</f>
        <v>70.74889170360989</v>
      </c>
      <c r="V42" s="201"/>
      <c r="W42" s="200">
        <f>+(W39+W40)/(W41+'(令和4年9月)'!W41)*100</f>
        <v>90.51449082445102</v>
      </c>
      <c r="X42" s="201"/>
      <c r="Y42" s="200">
        <f>+(Y39+Y40)/(Y41+'(令和4年9月)'!Y41)*100</f>
        <v>80.09174995953485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-15.139190650183437</v>
      </c>
      <c r="F46" s="199"/>
      <c r="G46" s="157">
        <f>G23-G42</f>
        <v>4.658976411100355</v>
      </c>
      <c r="H46" s="199"/>
      <c r="I46" s="157">
        <f>I23-I42</f>
        <v>-27.00177105141367</v>
      </c>
      <c r="J46" s="199"/>
      <c r="K46" s="157">
        <f>K23-K42</f>
        <v>-8.260949125346691</v>
      </c>
      <c r="L46" s="199"/>
      <c r="M46" s="157">
        <f>M23-M42</f>
        <v>23.864491822759724</v>
      </c>
      <c r="N46" s="199"/>
      <c r="O46" s="157">
        <f t="shared" si="18"/>
        <v>-5.500384876113259</v>
      </c>
      <c r="P46" s="199"/>
      <c r="Q46" s="157">
        <f t="shared" si="18"/>
        <v>-2.228049513806205</v>
      </c>
      <c r="R46" s="199"/>
      <c r="S46" s="157">
        <f t="shared" si="18"/>
        <v>-26.870125529171872</v>
      </c>
      <c r="T46" s="199"/>
      <c r="U46" s="157">
        <f t="shared" si="18"/>
        <v>12.11163840054796</v>
      </c>
      <c r="V46" s="199"/>
      <c r="W46" s="157">
        <f t="shared" si="18"/>
        <v>-15.248262817322583</v>
      </c>
      <c r="X46" s="199"/>
      <c r="Y46" s="157">
        <f t="shared" si="18"/>
        <v>-3.7399455330855176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52.987622705932566</v>
      </c>
      <c r="F23" s="174"/>
      <c r="G23" s="173">
        <f>(G20+G21)/(G22+G41)*100</f>
        <v>84.08479138627187</v>
      </c>
      <c r="H23" s="174"/>
      <c r="I23" s="173">
        <f>(I20+I21)/(I22+I41)*100</f>
        <v>79.4626798561151</v>
      </c>
      <c r="J23" s="174"/>
      <c r="K23" s="173">
        <f>(K20+K21)/(K22+K41)*100</f>
        <v>38.56929708222812</v>
      </c>
      <c r="L23" s="174"/>
      <c r="M23" s="173">
        <f>(M20+M21)/(M22+M41)*100</f>
        <v>42.56746711268634</v>
      </c>
      <c r="N23" s="174"/>
      <c r="O23" s="173">
        <f>(O20+O21)/(O22+O41)*100</f>
        <v>88.55957920291321</v>
      </c>
      <c r="P23" s="174"/>
      <c r="Q23" s="173">
        <f>(Q20+Q21)/(Q22+Q41)*100</f>
        <v>46.23276798395856</v>
      </c>
      <c r="R23" s="174"/>
      <c r="S23" s="173">
        <f>(S20+S21)/(S22+S41)*100</f>
        <v>191.79589156055022</v>
      </c>
      <c r="T23" s="174"/>
      <c r="U23" s="173">
        <f>(U20+U21)/(U22+U41)*100</f>
        <v>70.74889170360989</v>
      </c>
      <c r="V23" s="174"/>
      <c r="W23" s="173">
        <f>(W20+W21)/(W22+W41)*100</f>
        <v>90.51449082445102</v>
      </c>
      <c r="X23" s="174"/>
      <c r="Y23" s="173">
        <f>(Y20+Y21)/(Y22+Y41)*100</f>
        <v>80.09174995953485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176002.98762270596</v>
      </c>
      <c r="F24" s="176"/>
      <c r="G24" s="169">
        <f>H22/G22*1000</f>
        <v>427144.68371467025</v>
      </c>
      <c r="H24" s="170"/>
      <c r="I24" s="171">
        <f>J22/I22*1000</f>
        <v>1225846.2230215827</v>
      </c>
      <c r="J24" s="172"/>
      <c r="K24" s="169">
        <f>L22/K22*1000</f>
        <v>167612.40053050398</v>
      </c>
      <c r="L24" s="170"/>
      <c r="M24" s="171">
        <f>N22/M22*1000</f>
        <v>191677.89459245393</v>
      </c>
      <c r="N24" s="172"/>
      <c r="O24" s="169">
        <f>P22/O22*1000</f>
        <v>267479.0612988064</v>
      </c>
      <c r="P24" s="170"/>
      <c r="Q24" s="171">
        <f>R22/Q22*1000</f>
        <v>178886.7073272621</v>
      </c>
      <c r="R24" s="172"/>
      <c r="S24" s="169">
        <f>T22/S22*1000</f>
        <v>80690.84540445871</v>
      </c>
      <c r="T24" s="170"/>
      <c r="U24" s="171">
        <f>V22/U22*1000</f>
        <v>343619.06269791006</v>
      </c>
      <c r="V24" s="172"/>
      <c r="W24" s="169">
        <f>X22/W22*1000</f>
        <v>259568.38903603234</v>
      </c>
      <c r="X24" s="170"/>
      <c r="Y24" s="171">
        <f>Z22/Y22*1000</f>
        <v>212150.9793353394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67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67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59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59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59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59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59">
        <f aca="true" t="shared" si="16" ref="Y34">+Y23-Y30</f>
        <v>-1.4082500404651483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+(E39+E40)/(E41+'(令和4年8月)'!E41)*100</f>
        <v>56.18918307309346</v>
      </c>
      <c r="F42" s="201"/>
      <c r="G42" s="200">
        <f>+(G39+G40)/(G41+'(令和4年8月)'!G41)*100</f>
        <v>83.32777592530843</v>
      </c>
      <c r="H42" s="201"/>
      <c r="I42" s="200">
        <f>+(I39+I40)/(I41+'(令和4年8月)'!I41)*100</f>
        <v>105.76002393776183</v>
      </c>
      <c r="J42" s="201"/>
      <c r="K42" s="200">
        <f>+(K39+K40)/(K41+'(令和4年8月)'!K41)*100</f>
        <v>40.63400576368876</v>
      </c>
      <c r="L42" s="201"/>
      <c r="M42" s="200">
        <f>+(M39+M40)/(M41+'(令和4年8月)'!M41)*100</f>
        <v>43.78798509692664</v>
      </c>
      <c r="N42" s="201"/>
      <c r="O42" s="200">
        <f>+(O39+O40)/(O41+'(令和4年8月)'!O41)*100</f>
        <v>88.48797250859106</v>
      </c>
      <c r="P42" s="201"/>
      <c r="Q42" s="200">
        <f>+(Q39+Q40)/(Q41+'(令和4年8月)'!Q41)*100</f>
        <v>45.68918539557772</v>
      </c>
      <c r="R42" s="201"/>
      <c r="S42" s="200">
        <f>+(S39+S40)/(S41+'(令和4年8月)'!S41)*100</f>
        <v>181.45744515594524</v>
      </c>
      <c r="T42" s="201"/>
      <c r="U42" s="200">
        <f>+(U39+U40)/(U41+'(令和4年8月)'!U41)*100</f>
        <v>79.59565372283576</v>
      </c>
      <c r="V42" s="201"/>
      <c r="W42" s="200">
        <f>+(W39+W40)/(W41+'(令和4年8月)'!W41)*100</f>
        <v>91.37662922681439</v>
      </c>
      <c r="X42" s="201"/>
      <c r="Y42" s="200">
        <f>+(Y39+Y40)/(Y41+'(令和4年8月)'!Y41)*100</f>
        <v>77.2587567956678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-3.2015603671608943</v>
      </c>
      <c r="F46" s="199"/>
      <c r="G46" s="157">
        <f>G23-G42</f>
        <v>0.7570154609634443</v>
      </c>
      <c r="H46" s="199"/>
      <c r="I46" s="157">
        <f>I23-I42</f>
        <v>-26.297344081646727</v>
      </c>
      <c r="J46" s="199"/>
      <c r="K46" s="157">
        <f>K23-K42</f>
        <v>-2.064708681460644</v>
      </c>
      <c r="L46" s="199"/>
      <c r="M46" s="157">
        <f>M23-M42</f>
        <v>-1.2205179842403027</v>
      </c>
      <c r="N46" s="199"/>
      <c r="O46" s="157">
        <f t="shared" si="18"/>
        <v>0.07160669432215627</v>
      </c>
      <c r="P46" s="199"/>
      <c r="Q46" s="157">
        <f t="shared" si="18"/>
        <v>0.5435825883808434</v>
      </c>
      <c r="R46" s="199"/>
      <c r="S46" s="157">
        <f t="shared" si="18"/>
        <v>10.33844640460498</v>
      </c>
      <c r="T46" s="199"/>
      <c r="U46" s="157">
        <f t="shared" si="18"/>
        <v>-8.846762019225878</v>
      </c>
      <c r="V46" s="199"/>
      <c r="W46" s="157">
        <f t="shared" si="18"/>
        <v>-0.8621384023633709</v>
      </c>
      <c r="X46" s="199"/>
      <c r="Y46" s="157">
        <f t="shared" si="18"/>
        <v>2.8329931638670587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47.033697199810156</v>
      </c>
      <c r="F23" s="174"/>
      <c r="G23" s="173">
        <f>(G20+G21)/(G22+G41)*100</f>
        <v>81.78294573643412</v>
      </c>
      <c r="H23" s="174"/>
      <c r="I23" s="173">
        <f>(I20+I21)/(I22+I41)*100</f>
        <v>72.93365660127837</v>
      </c>
      <c r="J23" s="174"/>
      <c r="K23" s="173">
        <f>(K20+K21)/(K22+K41)*100</f>
        <v>33.239683933274804</v>
      </c>
      <c r="L23" s="174"/>
      <c r="M23" s="173">
        <f>(M20+M21)/(M22+M41)*100</f>
        <v>42.29653373393914</v>
      </c>
      <c r="N23" s="174"/>
      <c r="O23" s="173">
        <f>(O20+O21)/(O22+O41)*100</f>
        <v>94.69644103279833</v>
      </c>
      <c r="P23" s="174"/>
      <c r="Q23" s="173">
        <f>(Q20+Q21)/(Q22+Q41)*100</f>
        <v>41.36118881684265</v>
      </c>
      <c r="R23" s="174"/>
      <c r="S23" s="173">
        <f>(S20+S21)/(S22+S41)*100</f>
        <v>177.50258341944732</v>
      </c>
      <c r="T23" s="174"/>
      <c r="U23" s="173">
        <f>(U20+U21)/(U22+U41)*100</f>
        <v>67.3635417652067</v>
      </c>
      <c r="V23" s="174"/>
      <c r="W23" s="173">
        <f>(W20+W21)/(W22+W41)*100</f>
        <v>92.78254958907496</v>
      </c>
      <c r="X23" s="174"/>
      <c r="Y23" s="173">
        <f>(Y20+Y21)/(Y22+Y41)*100</f>
        <v>77.2587567956678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166312.90926099158</v>
      </c>
      <c r="F24" s="176"/>
      <c r="G24" s="169">
        <f>H22/G22*1000</f>
        <v>430392.2931143399</v>
      </c>
      <c r="H24" s="170"/>
      <c r="I24" s="171">
        <f>J22/I22*1000</f>
        <v>1539698.3920034769</v>
      </c>
      <c r="J24" s="172"/>
      <c r="K24" s="169">
        <f>L22/K22*1000</f>
        <v>1719410.484006029</v>
      </c>
      <c r="L24" s="170"/>
      <c r="M24" s="171">
        <f>N22/M22*1000</f>
        <v>189055.51822239353</v>
      </c>
      <c r="N24" s="172"/>
      <c r="O24" s="169">
        <f>P22/O22*1000</f>
        <v>279631.69291338586</v>
      </c>
      <c r="P24" s="170"/>
      <c r="Q24" s="171">
        <f>R22/Q22*1000</f>
        <v>176721.10162295526</v>
      </c>
      <c r="R24" s="172"/>
      <c r="S24" s="169">
        <f>T22/S22*1000</f>
        <v>78762.72566852179</v>
      </c>
      <c r="T24" s="170"/>
      <c r="U24" s="171">
        <f>V22/U22*1000</f>
        <v>336809.86039936385</v>
      </c>
      <c r="V24" s="172"/>
      <c r="W24" s="169">
        <f>X22/W22*1000</f>
        <v>251913.37145638154</v>
      </c>
      <c r="X24" s="170"/>
      <c r="Y24" s="171">
        <f>Z22/Y22*1000</f>
        <v>262175.36445634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67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67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47.8</v>
      </c>
      <c r="F30" s="204"/>
      <c r="G30" s="202">
        <v>64.2</v>
      </c>
      <c r="H30" s="204"/>
      <c r="I30" s="202">
        <v>140.2</v>
      </c>
      <c r="J30" s="204"/>
      <c r="K30" s="202">
        <v>68.6</v>
      </c>
      <c r="L30" s="204"/>
      <c r="M30" s="202">
        <v>47</v>
      </c>
      <c r="N30" s="204"/>
      <c r="O30" s="202">
        <v>106.8</v>
      </c>
      <c r="P30" s="204"/>
      <c r="Q30" s="202">
        <v>48.4</v>
      </c>
      <c r="R30" s="204"/>
      <c r="S30" s="202">
        <v>155.2</v>
      </c>
      <c r="T30" s="204"/>
      <c r="U30" s="202">
        <v>53.2</v>
      </c>
      <c r="V30" s="204"/>
      <c r="W30" s="202">
        <v>82.2</v>
      </c>
      <c r="X30" s="204"/>
      <c r="Y30" s="202">
        <v>79.2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59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59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59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59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59">
        <f aca="true" t="shared" si="16" ref="Y34">+Y23-Y30</f>
        <v>-1.9412432043322099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62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+(E39+E40)/(E41+'(令和4年7月)'!E41)*100</f>
        <v>45.25</v>
      </c>
      <c r="F42" s="201"/>
      <c r="G42" s="200">
        <f>+(G39+G40)/(G41+'(令和4年7月)'!G41)*100</f>
        <v>73.13529221827575</v>
      </c>
      <c r="H42" s="201"/>
      <c r="I42" s="200">
        <f>+(I39+I40)/(I41+'(令和4年7月)'!I41)*100</f>
        <v>89.22512608895002</v>
      </c>
      <c r="J42" s="201"/>
      <c r="K42" s="200">
        <f>+(K39+K40)/(K41+'(令和4年7月)'!K41)*100</f>
        <v>29.03225806451613</v>
      </c>
      <c r="L42" s="201"/>
      <c r="M42" s="200">
        <f>+(M39+M40)/(M41+'(令和4年7月)'!M41)*100</f>
        <v>57.74874007842147</v>
      </c>
      <c r="N42" s="201"/>
      <c r="O42" s="200">
        <f>+(O39+O40)/(O41+'(令和4年7月)'!O41)*100</f>
        <v>87.14199273900766</v>
      </c>
      <c r="P42" s="201"/>
      <c r="Q42" s="200">
        <f>+(Q39+Q40)/(Q41+'(令和4年7月)'!Q41)*100</f>
        <v>44.91769965454176</v>
      </c>
      <c r="R42" s="201"/>
      <c r="S42" s="200">
        <f>+(S39+S40)/(S41+'(令和4年7月)'!S41)*100</f>
        <v>183.00807705814478</v>
      </c>
      <c r="T42" s="201"/>
      <c r="U42" s="200">
        <f>+(U39+U40)/(U41+'(令和4年7月)'!U41)*100</f>
        <v>61.98416006669446</v>
      </c>
      <c r="V42" s="201"/>
      <c r="W42" s="200">
        <f>+(W39+W40)/(W41+'(令和4年7月)'!W41)*100</f>
        <v>87.24570593251309</v>
      </c>
      <c r="X42" s="201"/>
      <c r="Y42" s="200">
        <f>+(Y39+Y40)/(Y41+'(令和4年7月)'!Y41)*100</f>
        <v>81.59917028089181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1.783697199810156</v>
      </c>
      <c r="F46" s="199"/>
      <c r="G46" s="157">
        <f>G23-G42</f>
        <v>8.647653518158364</v>
      </c>
      <c r="H46" s="199"/>
      <c r="I46" s="157">
        <f>I23-I42</f>
        <v>-16.291469487671648</v>
      </c>
      <c r="J46" s="199"/>
      <c r="K46" s="157">
        <f>K23-K42</f>
        <v>4.207425868758673</v>
      </c>
      <c r="L46" s="199"/>
      <c r="M46" s="157">
        <f>M23-M42</f>
        <v>-15.452206344482327</v>
      </c>
      <c r="N46" s="199"/>
      <c r="O46" s="157">
        <f t="shared" si="18"/>
        <v>7.554448293790671</v>
      </c>
      <c r="P46" s="199"/>
      <c r="Q46" s="157">
        <f t="shared" si="18"/>
        <v>-3.5565108376991077</v>
      </c>
      <c r="R46" s="199"/>
      <c r="S46" s="157">
        <f t="shared" si="18"/>
        <v>-5.505493638697459</v>
      </c>
      <c r="T46" s="199"/>
      <c r="U46" s="157">
        <f t="shared" si="18"/>
        <v>5.379381698512248</v>
      </c>
      <c r="V46" s="199"/>
      <c r="W46" s="157">
        <f t="shared" si="18"/>
        <v>5.536843656561871</v>
      </c>
      <c r="X46" s="199"/>
      <c r="Y46" s="157">
        <f t="shared" si="18"/>
        <v>-4.340413485224019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45.25</v>
      </c>
      <c r="F23" s="174"/>
      <c r="G23" s="173">
        <f>(G20+G21)/(G22+G41)*100</f>
        <v>73.13529221827575</v>
      </c>
      <c r="H23" s="174"/>
      <c r="I23" s="173">
        <f>(I20+I21)/(I22+I41)*100</f>
        <v>89.22512608895002</v>
      </c>
      <c r="J23" s="174"/>
      <c r="K23" s="173">
        <f>(K20+K21)/(K22+K41)*100</f>
        <v>29.03225806451613</v>
      </c>
      <c r="L23" s="174"/>
      <c r="M23" s="173">
        <f>(M20+M21)/(M22+M41)*100</f>
        <v>57.74874007842147</v>
      </c>
      <c r="N23" s="174"/>
      <c r="O23" s="173">
        <f>(O20+O21)/(O22+O41)*100</f>
        <v>87.14199273900766</v>
      </c>
      <c r="P23" s="174"/>
      <c r="Q23" s="173">
        <f>(Q20+Q21)/(Q22+Q41)*100</f>
        <v>44.91769965454176</v>
      </c>
      <c r="R23" s="174"/>
      <c r="S23" s="173">
        <f>(S20+S21)/(S22+S41)*100</f>
        <v>183.00807705814478</v>
      </c>
      <c r="T23" s="174"/>
      <c r="U23" s="173">
        <f>(U20+U21)/(U22+U41)*100</f>
        <v>61.98416006669446</v>
      </c>
      <c r="V23" s="174"/>
      <c r="W23" s="173">
        <f>(W20+W21)/(W22+W41)*100</f>
        <v>87.24570593251309</v>
      </c>
      <c r="X23" s="174"/>
      <c r="Y23" s="173">
        <f>(Y20+Y21)/(Y22+Y41)*100</f>
        <v>81.59917028089181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169712.42774566475</v>
      </c>
      <c r="F24" s="176"/>
      <c r="G24" s="169">
        <f>H22/G22*1000</f>
        <v>431842.6966292135</v>
      </c>
      <c r="H24" s="170"/>
      <c r="I24" s="171">
        <f>J22/I22*1000</f>
        <v>1337982.1109123435</v>
      </c>
      <c r="J24" s="172"/>
      <c r="K24" s="169">
        <f>L22/K22*1000</f>
        <v>1906506.9200959587</v>
      </c>
      <c r="L24" s="170"/>
      <c r="M24" s="171">
        <f>N22/M22*1000</f>
        <v>214691.18131511527</v>
      </c>
      <c r="N24" s="172"/>
      <c r="O24" s="169">
        <f>P22/O22*1000</f>
        <v>268670.16764290043</v>
      </c>
      <c r="P24" s="170"/>
      <c r="Q24" s="171">
        <f>R22/Q22*1000</f>
        <v>175075.9437888655</v>
      </c>
      <c r="R24" s="172"/>
      <c r="S24" s="169">
        <f>T22/S22*1000</f>
        <v>77520.7337045529</v>
      </c>
      <c r="T24" s="170"/>
      <c r="U24" s="171">
        <f>V22/U22*1000</f>
        <v>428330.82247557</v>
      </c>
      <c r="V24" s="172"/>
      <c r="W24" s="169">
        <f>X22/W22*1000</f>
        <v>253102.71220492214</v>
      </c>
      <c r="X24" s="170"/>
      <c r="Y24" s="171">
        <f>Z22/Y22*1000</f>
        <v>264874.29240562685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67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67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39.9</v>
      </c>
      <c r="F30" s="204"/>
      <c r="G30" s="202">
        <v>63</v>
      </c>
      <c r="H30" s="204"/>
      <c r="I30" s="202">
        <v>107.6</v>
      </c>
      <c r="J30" s="204"/>
      <c r="K30" s="202">
        <v>66.5</v>
      </c>
      <c r="L30" s="204"/>
      <c r="M30" s="202">
        <v>54</v>
      </c>
      <c r="N30" s="204"/>
      <c r="O30" s="202">
        <v>108.8</v>
      </c>
      <c r="P30" s="204"/>
      <c r="Q30" s="202">
        <v>49.6</v>
      </c>
      <c r="R30" s="204"/>
      <c r="S30" s="202">
        <v>179</v>
      </c>
      <c r="T30" s="204"/>
      <c r="U30" s="202">
        <v>55</v>
      </c>
      <c r="V30" s="204"/>
      <c r="W30" s="202">
        <v>82.3</v>
      </c>
      <c r="X30" s="204"/>
      <c r="Y30" s="202">
        <v>86.8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59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59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59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59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59">
        <f aca="true" t="shared" si="15" ref="Y34">+Y23-Y30</f>
        <v>-5.200829719108185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62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+(E39+E40)/(E41+'(令和4年6月) '!E41)*100</f>
        <v>51.85107718050617</v>
      </c>
      <c r="F42" s="201"/>
      <c r="G42" s="200">
        <f>+(G39+G40)/(G41+'(令和4年6月) '!G41)*100</f>
        <v>88.09823677581863</v>
      </c>
      <c r="H42" s="201"/>
      <c r="I42" s="200">
        <f>+(I39+I40)/(I41+'(令和4年6月) '!I41)*100</f>
        <v>94.13566739606128</v>
      </c>
      <c r="J42" s="201"/>
      <c r="K42" s="200">
        <f>+(K39+K40)/(K41+'(令和4年6月) '!K41)*100</f>
        <v>57.61141985398278</v>
      </c>
      <c r="L42" s="201"/>
      <c r="M42" s="200">
        <f>+(M39+M40)/(M41+'(令和4年6月) '!M41)*100</f>
        <v>53.432125400894925</v>
      </c>
      <c r="N42" s="201"/>
      <c r="O42" s="200">
        <f>+(O39+O40)/(O41+'(令和4年6月) '!O41)*100</f>
        <v>78.98690488275302</v>
      </c>
      <c r="P42" s="201"/>
      <c r="Q42" s="200">
        <f>+(Q39+Q40)/(Q41+'(令和4年6月) '!Q41)*100</f>
        <v>47.41866814001105</v>
      </c>
      <c r="R42" s="201"/>
      <c r="S42" s="200">
        <f>+(S39+S40)/(S41+'(令和4年6月) '!S41)*100</f>
        <v>171.16727123400176</v>
      </c>
      <c r="T42" s="201"/>
      <c r="U42" s="200">
        <f>+(U39+U40)/(U41+'(令和4年6月) '!U41)*100</f>
        <v>69.49245241741413</v>
      </c>
      <c r="V42" s="201"/>
      <c r="W42" s="200">
        <f>+(W39+W40)/(W41+'(令和4年6月) '!W41)*100</f>
        <v>93.29802883200942</v>
      </c>
      <c r="X42" s="201"/>
      <c r="Y42" s="200">
        <f>+(Y39+Y40)/(Y41+'(令和4年6月) '!Y41)*100</f>
        <v>81.07035949720081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-6.6010771805061665</v>
      </c>
      <c r="F46" s="199"/>
      <c r="G46" s="157">
        <f>G23-G42</f>
        <v>-14.962944557542883</v>
      </c>
      <c r="H46" s="199"/>
      <c r="I46" s="157">
        <f>I23-I42</f>
        <v>-4.910541307111259</v>
      </c>
      <c r="J46" s="199"/>
      <c r="K46" s="157">
        <f>K23-K42</f>
        <v>-28.57916178946665</v>
      </c>
      <c r="L46" s="199"/>
      <c r="M46" s="157">
        <f>M23-M42</f>
        <v>4.316614677526545</v>
      </c>
      <c r="N46" s="199"/>
      <c r="O46" s="157">
        <f t="shared" si="17"/>
        <v>8.155087856254639</v>
      </c>
      <c r="P46" s="199"/>
      <c r="Q46" s="157">
        <f t="shared" si="17"/>
        <v>-2.5009684854692935</v>
      </c>
      <c r="R46" s="199"/>
      <c r="S46" s="157">
        <f t="shared" si="17"/>
        <v>11.840805824143018</v>
      </c>
      <c r="T46" s="199"/>
      <c r="U46" s="157">
        <f t="shared" si="17"/>
        <v>-7.508292350719671</v>
      </c>
      <c r="V46" s="199"/>
      <c r="W46" s="157">
        <f t="shared" si="17"/>
        <v>-6.052322899496332</v>
      </c>
      <c r="X46" s="199"/>
      <c r="Y46" s="157">
        <f t="shared" si="17"/>
        <v>0.5288107836910001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51.85107718050617</v>
      </c>
      <c r="F23" s="174"/>
      <c r="G23" s="173">
        <f>(G20+G21)/(G22+G41)*100</f>
        <v>88.09823677581863</v>
      </c>
      <c r="H23" s="174"/>
      <c r="I23" s="173">
        <f>(I20+I21)/(I22+I41)*100</f>
        <v>94.13566739606128</v>
      </c>
      <c r="J23" s="174"/>
      <c r="K23" s="173">
        <f>(K20+K21)/(K22+K41)*100</f>
        <v>57.61141985398278</v>
      </c>
      <c r="L23" s="174"/>
      <c r="M23" s="173">
        <f>(M20+M21)/(M22+M41)*100</f>
        <v>53.432125400894925</v>
      </c>
      <c r="N23" s="174"/>
      <c r="O23" s="173">
        <f>(O20+O21)/(O22+O41)*100</f>
        <v>78.98690488275302</v>
      </c>
      <c r="P23" s="174"/>
      <c r="Q23" s="173">
        <f>(Q20+Q21)/(Q22+Q41)*100</f>
        <v>47.41866814001105</v>
      </c>
      <c r="R23" s="174"/>
      <c r="S23" s="173">
        <f>(S20+S21)/(S22+S41)*100</f>
        <v>171.16727123400176</v>
      </c>
      <c r="T23" s="174"/>
      <c r="U23" s="173">
        <f>(U20+U21)/(U22+U41)*100</f>
        <v>69.49245241741413</v>
      </c>
      <c r="V23" s="174"/>
      <c r="W23" s="173">
        <f>(W20+W21)/(W22+W41)*100</f>
        <v>93.29802883200942</v>
      </c>
      <c r="X23" s="174"/>
      <c r="Y23" s="173">
        <f>(Y20+Y21)/(Y22+Y41)*100</f>
        <v>81.07035949720081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162486.23063683306</v>
      </c>
      <c r="F24" s="176"/>
      <c r="G24" s="169">
        <f>H22/G22*1000</f>
        <v>428030.93434343435</v>
      </c>
      <c r="H24" s="170"/>
      <c r="I24" s="171">
        <f>J22/I22*1000</f>
        <v>1305547.5070555033</v>
      </c>
      <c r="J24" s="172"/>
      <c r="K24" s="169">
        <f>L22/K22*1000</f>
        <v>1889320.6404999024</v>
      </c>
      <c r="L24" s="170"/>
      <c r="M24" s="171">
        <f>N22/M22*1000</f>
        <v>208932.47576532207</v>
      </c>
      <c r="N24" s="172"/>
      <c r="O24" s="169">
        <f>P22/O22*1000</f>
        <v>274605.8408862034</v>
      </c>
      <c r="P24" s="170"/>
      <c r="Q24" s="171">
        <f>R22/Q22*1000</f>
        <v>174241.33687414989</v>
      </c>
      <c r="R24" s="172"/>
      <c r="S24" s="169">
        <f>T22/S22*1000</f>
        <v>89388.77310464997</v>
      </c>
      <c r="T24" s="170"/>
      <c r="U24" s="171">
        <f>V22/U22*1000</f>
        <v>349609.5217762596</v>
      </c>
      <c r="V24" s="172"/>
      <c r="W24" s="169">
        <f>X22/W22*1000</f>
        <v>242186.4206292879</v>
      </c>
      <c r="X24" s="170"/>
      <c r="Y24" s="171">
        <f>Z22/Y22*1000</f>
        <v>258594.19550117367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67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67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53.9</v>
      </c>
      <c r="F30" s="204"/>
      <c r="G30" s="202">
        <v>75.6</v>
      </c>
      <c r="H30" s="204"/>
      <c r="I30" s="202">
        <v>124.2</v>
      </c>
      <c r="J30" s="204"/>
      <c r="K30" s="202">
        <v>84.3</v>
      </c>
      <c r="L30" s="204"/>
      <c r="M30" s="202">
        <v>49.3</v>
      </c>
      <c r="N30" s="204"/>
      <c r="O30" s="202">
        <v>109</v>
      </c>
      <c r="P30" s="204"/>
      <c r="Q30" s="202">
        <v>49.5</v>
      </c>
      <c r="R30" s="204"/>
      <c r="S30" s="202">
        <v>154.8</v>
      </c>
      <c r="T30" s="204"/>
      <c r="U30" s="202">
        <v>68</v>
      </c>
      <c r="V30" s="204"/>
      <c r="W30" s="202">
        <v>89</v>
      </c>
      <c r="X30" s="204"/>
      <c r="Y30" s="202">
        <v>82.3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59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59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59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59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59">
        <f aca="true" t="shared" si="15" ref="Y34">+Y23-Y30</f>
        <v>-1.2296405027991852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62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+(E39+E40)/(E41+'(令和4年5月) '!E41)*100</f>
        <v>34.577034416211</v>
      </c>
      <c r="F42" s="201"/>
      <c r="G42" s="200">
        <f>+(G39+G40)/(G41+'(令和4年5月) '!G41)*100</f>
        <v>79.38877043354655</v>
      </c>
      <c r="H42" s="201"/>
      <c r="I42" s="200">
        <f>+(I39+I40)/(I41+'(令和4年5月) '!I41)*100</f>
        <v>106.86027898467871</v>
      </c>
      <c r="J42" s="201"/>
      <c r="K42" s="200">
        <f>+(K39+K40)/(K41+'(令和4年5月) '!K41)*100</f>
        <v>54.30239346176299</v>
      </c>
      <c r="L42" s="201"/>
      <c r="M42" s="200">
        <f>+(M39+M40)/(M41+'(令和4年5月) '!M41)*100</f>
        <v>57.64006383445023</v>
      </c>
      <c r="N42" s="201"/>
      <c r="O42" s="200">
        <f>+(O39+O40)/(O41+'(令和4年5月) '!O41)*100</f>
        <v>75.61052631578947</v>
      </c>
      <c r="P42" s="201"/>
      <c r="Q42" s="200">
        <f>+(Q39+Q40)/(Q41+'(令和4年5月) '!Q41)*100</f>
        <v>47.68284358474583</v>
      </c>
      <c r="R42" s="201"/>
      <c r="S42" s="200">
        <f>+(S39+S40)/(S41+'(令和4年5月) '!S41)*100</f>
        <v>143.9522283912307</v>
      </c>
      <c r="T42" s="201"/>
      <c r="U42" s="200">
        <f>+(U39+U40)/(U41+'(令和4年5月) '!U41)*100</f>
        <v>61.53846153846154</v>
      </c>
      <c r="V42" s="201"/>
      <c r="W42" s="200">
        <f>+(W39+W40)/(W41+'(令和4年5月) '!W41)*100</f>
        <v>82.62997672058736</v>
      </c>
      <c r="X42" s="201"/>
      <c r="Y42" s="200">
        <f>+(Y39+Y40)/(Y41+'(令和4年5月) '!Y41)*100</f>
        <v>74.85003410856375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17.274042764295167</v>
      </c>
      <c r="F46" s="199"/>
      <c r="G46" s="157">
        <f>G23-G42</f>
        <v>8.70946634227208</v>
      </c>
      <c r="H46" s="199"/>
      <c r="I46" s="157">
        <f>I23-I42</f>
        <v>-12.724611588617435</v>
      </c>
      <c r="J46" s="199"/>
      <c r="K46" s="157">
        <f>K23-K42</f>
        <v>3.309026392219792</v>
      </c>
      <c r="L46" s="199"/>
      <c r="M46" s="157">
        <f>M23-M42</f>
        <v>-4.207938433555306</v>
      </c>
      <c r="N46" s="199"/>
      <c r="O46" s="157">
        <f t="shared" si="17"/>
        <v>3.3763785669635524</v>
      </c>
      <c r="P46" s="199"/>
      <c r="Q46" s="157">
        <f t="shared" si="17"/>
        <v>-0.26417544473478216</v>
      </c>
      <c r="R46" s="199"/>
      <c r="S46" s="157">
        <f t="shared" si="17"/>
        <v>27.215042842771055</v>
      </c>
      <c r="T46" s="199"/>
      <c r="U46" s="157">
        <f t="shared" si="17"/>
        <v>7.953990878952588</v>
      </c>
      <c r="V46" s="199"/>
      <c r="W46" s="157">
        <f t="shared" si="17"/>
        <v>10.668052111422057</v>
      </c>
      <c r="X46" s="199"/>
      <c r="Y46" s="157">
        <f t="shared" si="17"/>
        <v>6.220325388637065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34.577034416211</v>
      </c>
      <c r="F23" s="174"/>
      <c r="G23" s="173">
        <f>(G20+G21)/(G22+G41)*100</f>
        <v>79.38877043354655</v>
      </c>
      <c r="H23" s="174"/>
      <c r="I23" s="173">
        <f>(I20+I21)/(I22+I41)*100</f>
        <v>106.86027898467871</v>
      </c>
      <c r="J23" s="174"/>
      <c r="K23" s="173">
        <f>(K20+K21)/(K22+K41)*100</f>
        <v>54.30239346176299</v>
      </c>
      <c r="L23" s="174"/>
      <c r="M23" s="173">
        <f>(M20+M21)/(M22+M41)*100</f>
        <v>57.64006383445023</v>
      </c>
      <c r="N23" s="174"/>
      <c r="O23" s="173">
        <f>(O20+O21)/(O22+O41)*100</f>
        <v>75.61052631578947</v>
      </c>
      <c r="P23" s="174"/>
      <c r="Q23" s="173">
        <f>(Q20+Q21)/(Q22+Q41)*100</f>
        <v>47.68284358474583</v>
      </c>
      <c r="R23" s="174"/>
      <c r="S23" s="173">
        <f>(S20+S21)/(S22+S41)*100</f>
        <v>143.9522283912307</v>
      </c>
      <c r="T23" s="174"/>
      <c r="U23" s="173">
        <f>(U20+U21)/(U22+U41)*100</f>
        <v>61.53846153846154</v>
      </c>
      <c r="V23" s="174"/>
      <c r="W23" s="173">
        <f>(W20+W21)/(W22+W41)*100</f>
        <v>82.62997672058736</v>
      </c>
      <c r="X23" s="174"/>
      <c r="Y23" s="173">
        <f>(Y20+Y21)/(Y22+Y41)*100</f>
        <v>74.85003410856375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178827.0248270248</v>
      </c>
      <c r="F24" s="176"/>
      <c r="G24" s="169">
        <f>H22/G22*1000</f>
        <v>443252.51256281405</v>
      </c>
      <c r="H24" s="170"/>
      <c r="I24" s="171">
        <f>J22/I22*1000</f>
        <v>1025896.8903436989</v>
      </c>
      <c r="J24" s="172"/>
      <c r="K24" s="169">
        <f>L22/K22*1000</f>
        <v>1786441.814595661</v>
      </c>
      <c r="L24" s="170"/>
      <c r="M24" s="171">
        <f>N22/M22*1000</f>
        <v>194921.81050684123</v>
      </c>
      <c r="N24" s="172"/>
      <c r="O24" s="169">
        <f>P22/O22*1000</f>
        <v>275971.55137126485</v>
      </c>
      <c r="P24" s="170"/>
      <c r="Q24" s="171">
        <f>R22/Q22*1000</f>
        <v>172281.6210045662</v>
      </c>
      <c r="R24" s="172"/>
      <c r="S24" s="169">
        <f>T22/S22*1000</f>
        <v>87928.80891173951</v>
      </c>
      <c r="T24" s="170"/>
      <c r="U24" s="171">
        <f>V22/U22*1000</f>
        <v>336661.5074024226</v>
      </c>
      <c r="V24" s="172"/>
      <c r="W24" s="169">
        <f>X22/W22*1000</f>
        <v>232131.3663505444</v>
      </c>
      <c r="X24" s="170"/>
      <c r="Y24" s="171">
        <f>Z22/Y22*1000</f>
        <v>236667.3381893738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67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67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45.5</v>
      </c>
      <c r="F30" s="204"/>
      <c r="G30" s="202">
        <v>71.5</v>
      </c>
      <c r="H30" s="204"/>
      <c r="I30" s="202">
        <v>109.5</v>
      </c>
      <c r="J30" s="204"/>
      <c r="K30" s="202">
        <v>66.5</v>
      </c>
      <c r="L30" s="204"/>
      <c r="M30" s="202">
        <v>60</v>
      </c>
      <c r="N30" s="204"/>
      <c r="O30" s="202">
        <v>107.5</v>
      </c>
      <c r="P30" s="204"/>
      <c r="Q30" s="202">
        <v>44.4</v>
      </c>
      <c r="R30" s="204"/>
      <c r="S30" s="202">
        <v>122.9</v>
      </c>
      <c r="T30" s="204"/>
      <c r="U30" s="202">
        <v>53.1</v>
      </c>
      <c r="V30" s="204"/>
      <c r="W30" s="202">
        <v>71.6</v>
      </c>
      <c r="X30" s="204"/>
      <c r="Y30" s="207">
        <v>70</v>
      </c>
      <c r="Z30" s="208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67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-10.922965583789</v>
      </c>
      <c r="F34" s="199"/>
      <c r="G34" s="205">
        <f aca="true" t="shared" si="9" ref="G34">+G23-G30</f>
        <v>7.888770433546554</v>
      </c>
      <c r="H34" s="206"/>
      <c r="I34" s="159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59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59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59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59">
        <f aca="true" t="shared" si="18" ref="Y34">+Y23-Y30</f>
        <v>4.850034108563747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62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62"/>
      <c r="C42" s="22"/>
      <c r="D42" s="89" t="s">
        <v>44</v>
      </c>
      <c r="E42" s="200">
        <v>43.7</v>
      </c>
      <c r="F42" s="209"/>
      <c r="G42" s="200">
        <v>105.2</v>
      </c>
      <c r="H42" s="209"/>
      <c r="I42" s="200">
        <v>165.7</v>
      </c>
      <c r="J42" s="209"/>
      <c r="K42" s="200">
        <v>42.5</v>
      </c>
      <c r="L42" s="209"/>
      <c r="M42" s="200">
        <v>67.8</v>
      </c>
      <c r="N42" s="209"/>
      <c r="O42" s="200">
        <v>119.8</v>
      </c>
      <c r="P42" s="209"/>
      <c r="Q42" s="200">
        <v>49</v>
      </c>
      <c r="R42" s="209"/>
      <c r="S42" s="200">
        <v>180.8</v>
      </c>
      <c r="T42" s="209"/>
      <c r="U42" s="200">
        <v>84.9</v>
      </c>
      <c r="V42" s="209"/>
      <c r="W42" s="200">
        <v>97.2</v>
      </c>
      <c r="X42" s="209"/>
      <c r="Y42" s="200">
        <v>89.3</v>
      </c>
      <c r="Z42" s="209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62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62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-9.122965583789004</v>
      </c>
      <c r="F46" s="199"/>
      <c r="G46" s="157">
        <f>G23-G42</f>
        <v>-25.81122956645345</v>
      </c>
      <c r="H46" s="199"/>
      <c r="I46" s="157">
        <f>I23-I42</f>
        <v>-58.839721015321274</v>
      </c>
      <c r="J46" s="199"/>
      <c r="K46" s="157">
        <f>K23-K42</f>
        <v>11.802393461762989</v>
      </c>
      <c r="L46" s="199"/>
      <c r="M46" s="157">
        <f>M23-M42</f>
        <v>-10.159936165549766</v>
      </c>
      <c r="N46" s="199"/>
      <c r="O46" s="157">
        <f t="shared" si="22"/>
        <v>-44.189473684210526</v>
      </c>
      <c r="P46" s="199"/>
      <c r="Q46" s="157">
        <f t="shared" si="22"/>
        <v>-1.3171564152541677</v>
      </c>
      <c r="R46" s="199"/>
      <c r="S46" s="157">
        <f t="shared" si="22"/>
        <v>-36.84777160876931</v>
      </c>
      <c r="T46" s="199"/>
      <c r="U46" s="157">
        <f t="shared" si="22"/>
        <v>-23.361538461538466</v>
      </c>
      <c r="V46" s="199"/>
      <c r="W46" s="157">
        <f t="shared" si="22"/>
        <v>-14.570023279412638</v>
      </c>
      <c r="X46" s="199"/>
      <c r="Y46" s="157">
        <f t="shared" si="22"/>
        <v>-14.44996589143625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62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28B5-469A-4451-9871-E91BC11559BA}">
  <dimension ref="A1:AL49"/>
  <sheetViews>
    <sheetView zoomScaleSheetLayoutView="100" workbookViewId="0" topLeftCell="A1">
      <pane xSplit="4" ySplit="4" topLeftCell="E1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0" sqref="E30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802</v>
      </c>
      <c r="F5" s="14">
        <v>68679</v>
      </c>
      <c r="G5" s="15">
        <v>30</v>
      </c>
      <c r="H5" s="16">
        <v>5460</v>
      </c>
      <c r="I5" s="13">
        <v>1163</v>
      </c>
      <c r="J5" s="14">
        <v>1065139</v>
      </c>
      <c r="K5" s="17">
        <v>1610</v>
      </c>
      <c r="L5" s="18">
        <v>3183203</v>
      </c>
      <c r="M5" s="13">
        <v>629</v>
      </c>
      <c r="N5" s="75">
        <v>181429</v>
      </c>
      <c r="O5" s="19">
        <v>728</v>
      </c>
      <c r="P5" s="18">
        <v>66023</v>
      </c>
      <c r="Q5" s="13">
        <v>13118</v>
      </c>
      <c r="R5" s="14">
        <v>2019984</v>
      </c>
      <c r="S5" s="19">
        <v>18620</v>
      </c>
      <c r="T5" s="18">
        <v>5160206</v>
      </c>
      <c r="U5" s="13">
        <v>3106</v>
      </c>
      <c r="V5" s="14">
        <v>1330167</v>
      </c>
      <c r="W5" s="13">
        <v>312</v>
      </c>
      <c r="X5" s="18">
        <v>67969</v>
      </c>
      <c r="Y5" s="20">
        <f aca="true" t="shared" si="0" ref="Y5:Z19">+W5+U5+S5+Q5+O5+M5+K5+I5+G5+E5</f>
        <v>40118</v>
      </c>
      <c r="Z5" s="21">
        <f t="shared" si="0"/>
        <v>13148259</v>
      </c>
    </row>
    <row r="6" spans="1:26" ht="18.95" customHeight="1">
      <c r="A6" s="7"/>
      <c r="B6" s="22"/>
      <c r="C6" s="83"/>
      <c r="D6" s="81" t="s">
        <v>22</v>
      </c>
      <c r="E6" s="23">
        <v>869</v>
      </c>
      <c r="F6" s="24">
        <v>72700</v>
      </c>
      <c r="G6" s="25">
        <v>30</v>
      </c>
      <c r="H6" s="26">
        <v>5400</v>
      </c>
      <c r="I6" s="27">
        <v>1281</v>
      </c>
      <c r="J6" s="21">
        <v>1169200</v>
      </c>
      <c r="K6" s="25">
        <v>2288</v>
      </c>
      <c r="L6" s="26">
        <v>4545073</v>
      </c>
      <c r="M6" s="27">
        <v>691</v>
      </c>
      <c r="N6" s="76">
        <v>197625</v>
      </c>
      <c r="O6" s="25">
        <v>709</v>
      </c>
      <c r="P6" s="26">
        <v>58649</v>
      </c>
      <c r="Q6" s="27">
        <v>13687</v>
      </c>
      <c r="R6" s="21">
        <v>2097725</v>
      </c>
      <c r="S6" s="25">
        <v>18677</v>
      </c>
      <c r="T6" s="26">
        <v>5186895</v>
      </c>
      <c r="U6" s="27">
        <v>3883</v>
      </c>
      <c r="V6" s="21">
        <v>1710337</v>
      </c>
      <c r="W6" s="27">
        <v>290</v>
      </c>
      <c r="X6" s="26">
        <v>87816</v>
      </c>
      <c r="Y6" s="20">
        <f t="shared" si="0"/>
        <v>42405</v>
      </c>
      <c r="Z6" s="21">
        <f t="shared" si="0"/>
        <v>15131420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1450.9</v>
      </c>
      <c r="F7" s="36">
        <v>271429</v>
      </c>
      <c r="G7" s="29">
        <v>151</v>
      </c>
      <c r="H7" s="30">
        <v>74178</v>
      </c>
      <c r="I7" s="31">
        <v>1816</v>
      </c>
      <c r="J7" s="32">
        <v>2053508</v>
      </c>
      <c r="K7" s="77">
        <v>5750</v>
      </c>
      <c r="L7" s="30">
        <v>1770958</v>
      </c>
      <c r="M7" s="23">
        <v>1403.3</v>
      </c>
      <c r="N7" s="24">
        <v>219982.25</v>
      </c>
      <c r="O7" s="33">
        <v>3067</v>
      </c>
      <c r="P7" s="34">
        <v>712239</v>
      </c>
      <c r="Q7" s="23">
        <v>32900.4</v>
      </c>
      <c r="R7" s="24">
        <v>5115419</v>
      </c>
      <c r="S7" s="33">
        <v>30309.2</v>
      </c>
      <c r="T7" s="34">
        <v>2906996</v>
      </c>
      <c r="U7" s="23">
        <v>3368.5</v>
      </c>
      <c r="V7" s="24">
        <v>1642045.5</v>
      </c>
      <c r="W7" s="23">
        <v>1181.2</v>
      </c>
      <c r="X7" s="34">
        <v>284381</v>
      </c>
      <c r="Y7" s="31">
        <f t="shared" si="0"/>
        <v>81397.5</v>
      </c>
      <c r="Z7" s="24">
        <f t="shared" si="0"/>
        <v>15051135.75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237</v>
      </c>
      <c r="F8" s="14">
        <v>42635</v>
      </c>
      <c r="G8" s="15">
        <v>172.338</v>
      </c>
      <c r="H8" s="16">
        <v>100400</v>
      </c>
      <c r="I8" s="13">
        <v>582</v>
      </c>
      <c r="J8" s="14">
        <v>116460.45454545456</v>
      </c>
      <c r="K8" s="17">
        <v>0</v>
      </c>
      <c r="L8" s="18">
        <v>0</v>
      </c>
      <c r="M8" s="13">
        <v>4398</v>
      </c>
      <c r="N8" s="75">
        <v>861859</v>
      </c>
      <c r="O8" s="19">
        <v>0</v>
      </c>
      <c r="P8" s="18">
        <v>0</v>
      </c>
      <c r="Q8" s="13">
        <v>7423</v>
      </c>
      <c r="R8" s="14">
        <v>1446815</v>
      </c>
      <c r="S8" s="19">
        <v>29306</v>
      </c>
      <c r="T8" s="18">
        <v>3168868</v>
      </c>
      <c r="U8" s="13">
        <v>232</v>
      </c>
      <c r="V8" s="14">
        <v>30200.232558139534</v>
      </c>
      <c r="W8" s="13">
        <v>43</v>
      </c>
      <c r="X8" s="18">
        <v>1400</v>
      </c>
      <c r="Y8" s="13">
        <f t="shared" si="0"/>
        <v>42393.338</v>
      </c>
      <c r="Z8" s="14">
        <f t="shared" si="0"/>
        <v>5768637.687103594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191</v>
      </c>
      <c r="F9" s="24">
        <v>33466</v>
      </c>
      <c r="G9" s="25">
        <v>167.771</v>
      </c>
      <c r="H9" s="26">
        <v>94600</v>
      </c>
      <c r="I9" s="27">
        <v>549</v>
      </c>
      <c r="J9" s="21">
        <v>119221.18181818182</v>
      </c>
      <c r="K9" s="25">
        <v>23</v>
      </c>
      <c r="L9" s="26">
        <v>418</v>
      </c>
      <c r="M9" s="27">
        <v>4660.45</v>
      </c>
      <c r="N9" s="76">
        <v>677670</v>
      </c>
      <c r="O9" s="25">
        <v>0</v>
      </c>
      <c r="P9" s="26">
        <v>0</v>
      </c>
      <c r="Q9" s="27">
        <v>7776</v>
      </c>
      <c r="R9" s="21">
        <v>1603517</v>
      </c>
      <c r="S9" s="25">
        <v>27666</v>
      </c>
      <c r="T9" s="26">
        <v>3058312</v>
      </c>
      <c r="U9" s="27">
        <v>876</v>
      </c>
      <c r="V9" s="21">
        <v>64162.558139534885</v>
      </c>
      <c r="W9" s="27">
        <v>54</v>
      </c>
      <c r="X9" s="26">
        <v>1940</v>
      </c>
      <c r="Y9" s="20">
        <f t="shared" si="0"/>
        <v>41963.221</v>
      </c>
      <c r="Z9" s="21">
        <f t="shared" si="0"/>
        <v>5653306.739957716</v>
      </c>
    </row>
    <row r="10" spans="1:26" ht="18.95" customHeight="1" thickBot="1">
      <c r="A10" s="7"/>
      <c r="B10" s="22"/>
      <c r="C10" s="84"/>
      <c r="D10" s="28" t="s">
        <v>24</v>
      </c>
      <c r="E10" s="35">
        <v>279</v>
      </c>
      <c r="F10" s="36">
        <v>50064</v>
      </c>
      <c r="G10" s="29">
        <v>173.03</v>
      </c>
      <c r="H10" s="30">
        <v>100481</v>
      </c>
      <c r="I10" s="37">
        <v>862</v>
      </c>
      <c r="J10" s="38">
        <v>115090.81818181818</v>
      </c>
      <c r="K10" s="77">
        <v>54</v>
      </c>
      <c r="L10" s="30">
        <v>1877</v>
      </c>
      <c r="M10" s="35">
        <v>8662.55</v>
      </c>
      <c r="N10" s="36">
        <v>2002137</v>
      </c>
      <c r="O10" s="29">
        <v>0</v>
      </c>
      <c r="P10" s="30">
        <v>0</v>
      </c>
      <c r="Q10" s="35">
        <v>12633</v>
      </c>
      <c r="R10" s="36">
        <v>1697021</v>
      </c>
      <c r="S10" s="29">
        <v>7877</v>
      </c>
      <c r="T10" s="30">
        <v>929626</v>
      </c>
      <c r="U10" s="35">
        <v>842</v>
      </c>
      <c r="V10" s="36">
        <v>62609.62790697675</v>
      </c>
      <c r="W10" s="35">
        <v>360</v>
      </c>
      <c r="X10" s="30">
        <v>19168</v>
      </c>
      <c r="Y10" s="37">
        <f t="shared" si="0"/>
        <v>31742.579999999998</v>
      </c>
      <c r="Z10" s="36">
        <f t="shared" si="0"/>
        <v>4978074.446088795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2789</v>
      </c>
      <c r="R11" s="14">
        <v>743576.2</v>
      </c>
      <c r="S11" s="19">
        <v>0</v>
      </c>
      <c r="T11" s="18">
        <v>0</v>
      </c>
      <c r="U11" s="13">
        <v>26</v>
      </c>
      <c r="V11" s="14">
        <v>3747</v>
      </c>
      <c r="W11" s="13">
        <v>0</v>
      </c>
      <c r="X11" s="18">
        <v>20</v>
      </c>
      <c r="Y11" s="13">
        <f>+W11+U11+S11+Q11+O11+M11+K11+I11+G11+E11</f>
        <v>2905</v>
      </c>
      <c r="Z11" s="14">
        <f t="shared" si="0"/>
        <v>837343.2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13</v>
      </c>
      <c r="J12" s="21">
        <v>2251.3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2680</v>
      </c>
      <c r="R12" s="21">
        <v>729771.2</v>
      </c>
      <c r="S12" s="25">
        <v>0</v>
      </c>
      <c r="T12" s="26">
        <v>50</v>
      </c>
      <c r="U12" s="27">
        <v>30</v>
      </c>
      <c r="V12" s="21">
        <v>29541</v>
      </c>
      <c r="W12" s="27">
        <v>6</v>
      </c>
      <c r="X12" s="26">
        <v>6000</v>
      </c>
      <c r="Y12" s="20">
        <f aca="true" t="shared" si="1" ref="Y12:Y19">+W12+U12+S12+Q12+O12+M12+K12+I12+G12+E12</f>
        <v>2819</v>
      </c>
      <c r="Z12" s="21">
        <f t="shared" si="0"/>
        <v>857613.5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54</v>
      </c>
      <c r="J13" s="38">
        <v>15613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7878.5</v>
      </c>
      <c r="R13" s="36">
        <v>2128851.7</v>
      </c>
      <c r="S13" s="29">
        <v>2</v>
      </c>
      <c r="T13" s="30">
        <v>1835</v>
      </c>
      <c r="U13" s="35">
        <v>517</v>
      </c>
      <c r="V13" s="36">
        <v>107937</v>
      </c>
      <c r="W13" s="35">
        <v>13</v>
      </c>
      <c r="X13" s="30">
        <v>35950</v>
      </c>
      <c r="Y13" s="37">
        <f t="shared" si="1"/>
        <v>8678.5</v>
      </c>
      <c r="Z13" s="36">
        <f t="shared" si="0"/>
        <v>2504186.7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744</v>
      </c>
      <c r="N14" s="75">
        <v>41132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744</v>
      </c>
      <c r="Z14" s="14">
        <f t="shared" si="0"/>
        <v>41132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1348</v>
      </c>
      <c r="N15" s="76">
        <v>85789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1348</v>
      </c>
      <c r="Z15" s="24">
        <f t="shared" si="0"/>
        <v>85789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5408</v>
      </c>
      <c r="N16" s="36">
        <v>861556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5408</v>
      </c>
      <c r="Z16" s="36">
        <f t="shared" si="0"/>
        <v>861556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220</v>
      </c>
      <c r="F17" s="14">
        <v>54808</v>
      </c>
      <c r="G17" s="19">
        <v>800</v>
      </c>
      <c r="H17" s="18">
        <v>239044</v>
      </c>
      <c r="I17" s="13">
        <v>190</v>
      </c>
      <c r="J17" s="14">
        <v>143935</v>
      </c>
      <c r="K17" s="19">
        <v>75</v>
      </c>
      <c r="L17" s="18">
        <v>62195</v>
      </c>
      <c r="M17" s="13">
        <v>936.128</v>
      </c>
      <c r="N17" s="75">
        <v>583849</v>
      </c>
      <c r="O17" s="19">
        <v>3280</v>
      </c>
      <c r="P17" s="18">
        <v>1307918</v>
      </c>
      <c r="Q17" s="13">
        <v>5179</v>
      </c>
      <c r="R17" s="14">
        <v>1117208</v>
      </c>
      <c r="S17" s="19">
        <v>287</v>
      </c>
      <c r="T17" s="18">
        <v>63385</v>
      </c>
      <c r="U17" s="13">
        <v>1</v>
      </c>
      <c r="V17" s="14">
        <v>220</v>
      </c>
      <c r="W17" s="13">
        <v>6146.247</v>
      </c>
      <c r="X17" s="18">
        <v>1307510</v>
      </c>
      <c r="Y17" s="41">
        <f t="shared" si="1"/>
        <v>17114.375</v>
      </c>
      <c r="Z17" s="42">
        <f t="shared" si="0"/>
        <v>4880072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94</v>
      </c>
      <c r="F18" s="21">
        <v>23539</v>
      </c>
      <c r="G18" s="25">
        <v>761</v>
      </c>
      <c r="H18" s="26">
        <v>217252</v>
      </c>
      <c r="I18" s="27">
        <v>215</v>
      </c>
      <c r="J18" s="21">
        <v>142303</v>
      </c>
      <c r="K18" s="25">
        <v>68</v>
      </c>
      <c r="L18" s="26">
        <v>48750</v>
      </c>
      <c r="M18" s="27">
        <v>654.124</v>
      </c>
      <c r="N18" s="21">
        <v>382184</v>
      </c>
      <c r="O18" s="25">
        <v>3333</v>
      </c>
      <c r="P18" s="26">
        <v>1325318</v>
      </c>
      <c r="Q18" s="27">
        <v>5194</v>
      </c>
      <c r="R18" s="21">
        <v>1145493</v>
      </c>
      <c r="S18" s="25">
        <v>263</v>
      </c>
      <c r="T18" s="26">
        <v>58629</v>
      </c>
      <c r="U18" s="27">
        <v>4</v>
      </c>
      <c r="V18" s="21">
        <v>880</v>
      </c>
      <c r="W18" s="27">
        <v>6244.457</v>
      </c>
      <c r="X18" s="26">
        <v>1382555</v>
      </c>
      <c r="Y18" s="23">
        <f t="shared" si="1"/>
        <v>16830.581</v>
      </c>
      <c r="Z18" s="24">
        <f t="shared" si="0"/>
        <v>4726903</v>
      </c>
    </row>
    <row r="19" spans="1:26" ht="18.95" customHeight="1" thickBot="1">
      <c r="A19" s="7"/>
      <c r="B19" s="22"/>
      <c r="C19" s="84"/>
      <c r="D19" s="43" t="s">
        <v>24</v>
      </c>
      <c r="E19" s="23">
        <v>634.008</v>
      </c>
      <c r="F19" s="24">
        <v>144590</v>
      </c>
      <c r="G19" s="33">
        <v>1203</v>
      </c>
      <c r="H19" s="34">
        <v>382017</v>
      </c>
      <c r="I19" s="23">
        <v>392</v>
      </c>
      <c r="J19" s="24">
        <v>241482</v>
      </c>
      <c r="K19" s="78">
        <v>198</v>
      </c>
      <c r="L19" s="34">
        <v>153600</v>
      </c>
      <c r="M19" s="23">
        <v>1373.06</v>
      </c>
      <c r="N19" s="24">
        <v>629114</v>
      </c>
      <c r="O19" s="33">
        <v>1762</v>
      </c>
      <c r="P19" s="34">
        <v>787058</v>
      </c>
      <c r="Q19" s="23">
        <v>7696</v>
      </c>
      <c r="R19" s="24">
        <v>2212147</v>
      </c>
      <c r="S19" s="33">
        <v>157</v>
      </c>
      <c r="T19" s="34">
        <v>32950</v>
      </c>
      <c r="U19" s="23">
        <v>52</v>
      </c>
      <c r="V19" s="24">
        <v>11440</v>
      </c>
      <c r="W19" s="23">
        <v>6243.716699999999</v>
      </c>
      <c r="X19" s="34">
        <v>1509996</v>
      </c>
      <c r="Y19" s="35">
        <f t="shared" si="1"/>
        <v>19710.7847</v>
      </c>
      <c r="Z19" s="36">
        <f t="shared" si="0"/>
        <v>6104394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1259</v>
      </c>
      <c r="F20" s="14">
        <f aca="true" t="shared" si="2" ref="F20:X22">F5+F8+F11+F14+F17</f>
        <v>166122</v>
      </c>
      <c r="G20" s="19">
        <f>G5+G8+G11+G14+G17</f>
        <v>1077.338</v>
      </c>
      <c r="H20" s="18">
        <f t="shared" si="2"/>
        <v>419904</v>
      </c>
      <c r="I20" s="13">
        <f t="shared" si="2"/>
        <v>1935</v>
      </c>
      <c r="J20" s="14">
        <f t="shared" si="2"/>
        <v>1325534.4545454546</v>
      </c>
      <c r="K20" s="19">
        <f t="shared" si="2"/>
        <v>1685</v>
      </c>
      <c r="L20" s="18">
        <f t="shared" si="2"/>
        <v>3245398</v>
      </c>
      <c r="M20" s="13">
        <f t="shared" si="2"/>
        <v>6722.128</v>
      </c>
      <c r="N20" s="14">
        <f t="shared" si="2"/>
        <v>1683269</v>
      </c>
      <c r="O20" s="19">
        <f t="shared" si="2"/>
        <v>4008</v>
      </c>
      <c r="P20" s="18">
        <f t="shared" si="2"/>
        <v>1373941</v>
      </c>
      <c r="Q20" s="13">
        <f t="shared" si="2"/>
        <v>28509</v>
      </c>
      <c r="R20" s="14">
        <f t="shared" si="2"/>
        <v>5327583.2</v>
      </c>
      <c r="S20" s="19">
        <f t="shared" si="2"/>
        <v>48213</v>
      </c>
      <c r="T20" s="18">
        <f t="shared" si="2"/>
        <v>8392459</v>
      </c>
      <c r="U20" s="13">
        <f t="shared" si="2"/>
        <v>3365</v>
      </c>
      <c r="V20" s="14">
        <f t="shared" si="2"/>
        <v>1364334.2325581396</v>
      </c>
      <c r="W20" s="13">
        <f t="shared" si="2"/>
        <v>6501.247</v>
      </c>
      <c r="X20" s="18">
        <f t="shared" si="2"/>
        <v>1376899</v>
      </c>
      <c r="Y20" s="31">
        <f aca="true" t="shared" si="3" ref="Y20:Z22">+Y17+Y14+Y11+Y8+Y5</f>
        <v>103274.713</v>
      </c>
      <c r="Z20" s="32">
        <f t="shared" si="3"/>
        <v>24675443.887103595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1154</v>
      </c>
      <c r="F21" s="21">
        <f t="shared" si="4"/>
        <v>129705</v>
      </c>
      <c r="G21" s="25">
        <f t="shared" si="4"/>
        <v>1033.771</v>
      </c>
      <c r="H21" s="26">
        <f t="shared" si="4"/>
        <v>392252</v>
      </c>
      <c r="I21" s="27">
        <f t="shared" si="4"/>
        <v>2058</v>
      </c>
      <c r="J21" s="21">
        <f t="shared" si="4"/>
        <v>1432975.481818182</v>
      </c>
      <c r="K21" s="25">
        <f t="shared" si="4"/>
        <v>2379</v>
      </c>
      <c r="L21" s="26">
        <f t="shared" si="4"/>
        <v>4594241</v>
      </c>
      <c r="M21" s="27">
        <f t="shared" si="4"/>
        <v>7368.574</v>
      </c>
      <c r="N21" s="21">
        <f t="shared" si="4"/>
        <v>1358268</v>
      </c>
      <c r="O21" s="25">
        <f t="shared" si="4"/>
        <v>4042</v>
      </c>
      <c r="P21" s="26">
        <f t="shared" si="4"/>
        <v>1383967</v>
      </c>
      <c r="Q21" s="27">
        <f t="shared" si="4"/>
        <v>29337</v>
      </c>
      <c r="R21" s="21">
        <f t="shared" si="4"/>
        <v>5576506.2</v>
      </c>
      <c r="S21" s="25">
        <f t="shared" si="4"/>
        <v>46606</v>
      </c>
      <c r="T21" s="26">
        <f t="shared" si="4"/>
        <v>8303886</v>
      </c>
      <c r="U21" s="27">
        <f t="shared" si="2"/>
        <v>4793</v>
      </c>
      <c r="V21" s="21">
        <f t="shared" si="2"/>
        <v>1804920.558139535</v>
      </c>
      <c r="W21" s="27">
        <f t="shared" si="2"/>
        <v>6594.457</v>
      </c>
      <c r="X21" s="26">
        <f t="shared" si="2"/>
        <v>1478311</v>
      </c>
      <c r="Y21" s="23">
        <f t="shared" si="3"/>
        <v>105365.802</v>
      </c>
      <c r="Z21" s="24">
        <f t="shared" si="3"/>
        <v>26455032.239957716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2363.9080000000004</v>
      </c>
      <c r="F22" s="24">
        <f t="shared" si="2"/>
        <v>466083</v>
      </c>
      <c r="G22" s="33">
        <f t="shared" si="2"/>
        <v>1722.03</v>
      </c>
      <c r="H22" s="34">
        <f t="shared" si="2"/>
        <v>751676</v>
      </c>
      <c r="I22" s="23">
        <f t="shared" si="2"/>
        <v>3124</v>
      </c>
      <c r="J22" s="24">
        <f t="shared" si="2"/>
        <v>2425693.8181818184</v>
      </c>
      <c r="K22" s="33">
        <f t="shared" si="2"/>
        <v>6002</v>
      </c>
      <c r="L22" s="34">
        <f t="shared" si="2"/>
        <v>1926435</v>
      </c>
      <c r="M22" s="23">
        <f t="shared" si="2"/>
        <v>16865.91</v>
      </c>
      <c r="N22" s="24">
        <f t="shared" si="2"/>
        <v>3731789.25</v>
      </c>
      <c r="O22" s="33">
        <f t="shared" si="2"/>
        <v>4829</v>
      </c>
      <c r="P22" s="34">
        <f t="shared" si="2"/>
        <v>1499297</v>
      </c>
      <c r="Q22" s="23">
        <f t="shared" si="2"/>
        <v>61107.9</v>
      </c>
      <c r="R22" s="24">
        <f t="shared" si="2"/>
        <v>11153438.7</v>
      </c>
      <c r="S22" s="33">
        <f t="shared" si="2"/>
        <v>38345.2</v>
      </c>
      <c r="T22" s="34">
        <f t="shared" si="2"/>
        <v>3871407</v>
      </c>
      <c r="U22" s="23">
        <f t="shared" si="2"/>
        <v>4779.5</v>
      </c>
      <c r="V22" s="24">
        <f t="shared" si="2"/>
        <v>1824032.1279069767</v>
      </c>
      <c r="W22" s="23">
        <f t="shared" si="2"/>
        <v>7797.916699999999</v>
      </c>
      <c r="X22" s="34">
        <f t="shared" si="2"/>
        <v>1849495</v>
      </c>
      <c r="Y22" s="23">
        <f t="shared" si="3"/>
        <v>146937.3647</v>
      </c>
      <c r="Z22" s="24">
        <f t="shared" si="3"/>
        <v>29499346.896088794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52.19762153631032</v>
      </c>
      <c r="F23" s="174"/>
      <c r="G23" s="173">
        <f>(G20+G21)/(G22+G41)*100</f>
        <v>62.08243922278328</v>
      </c>
      <c r="H23" s="174"/>
      <c r="I23" s="173">
        <f>(I20+I21)/(I22+I41)*100</f>
        <v>62.67461936901585</v>
      </c>
      <c r="J23" s="174"/>
      <c r="K23" s="173">
        <f>(K20+K21)/(K22+K41)*100</f>
        <v>32.005040163805326</v>
      </c>
      <c r="L23" s="174"/>
      <c r="M23" s="173">
        <f>(M20+M21)/(M22+M41)*100</f>
        <v>40.98723885608424</v>
      </c>
      <c r="N23" s="174"/>
      <c r="O23" s="173">
        <f>(O20+O21)/(O22+O41)*100</f>
        <v>83.05819232356583</v>
      </c>
      <c r="P23" s="174"/>
      <c r="Q23" s="173">
        <f>(Q20+Q21)/(Q22+Q41)*100</f>
        <v>47.01252724639519</v>
      </c>
      <c r="R23" s="174"/>
      <c r="S23" s="173">
        <f>(S20+S21)/(S22+S41)*100</f>
        <v>126.28490451950765</v>
      </c>
      <c r="T23" s="174"/>
      <c r="U23" s="173">
        <f>(U20+U21)/(U22+U41)*100</f>
        <v>74.25138800400474</v>
      </c>
      <c r="V23" s="174"/>
      <c r="W23" s="173">
        <f>(W20+W21)/(W22+W41)*100</f>
        <v>83.47037907996355</v>
      </c>
      <c r="X23" s="174"/>
      <c r="Y23" s="173">
        <f>(Y20+Y21)/(Y22+Y41)*100</f>
        <v>70.49480109828792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197166.30258030343</v>
      </c>
      <c r="F24" s="176"/>
      <c r="G24" s="169">
        <f>H22/G22*1000</f>
        <v>436505.7519323125</v>
      </c>
      <c r="H24" s="170"/>
      <c r="I24" s="171">
        <f>J22/I22*1000</f>
        <v>776470.4923757421</v>
      </c>
      <c r="J24" s="172"/>
      <c r="K24" s="169">
        <f>L22/K22*1000</f>
        <v>320965.5114961679</v>
      </c>
      <c r="L24" s="170"/>
      <c r="M24" s="171">
        <f>N22/M22*1000</f>
        <v>221262.2532670932</v>
      </c>
      <c r="N24" s="172"/>
      <c r="O24" s="169">
        <f>P22/O22*1000</f>
        <v>310477.7386622489</v>
      </c>
      <c r="P24" s="170"/>
      <c r="Q24" s="171">
        <f>R22/Q22*1000</f>
        <v>182520.40570859087</v>
      </c>
      <c r="R24" s="172"/>
      <c r="S24" s="169">
        <f>T22/S22*1000</f>
        <v>100961.97177221661</v>
      </c>
      <c r="T24" s="170"/>
      <c r="U24" s="171">
        <f>V22/U22*1000</f>
        <v>381636.59962485125</v>
      </c>
      <c r="V24" s="172"/>
      <c r="W24" s="169">
        <f>X22/W22*1000</f>
        <v>237178.09142536754</v>
      </c>
      <c r="X24" s="170"/>
      <c r="Y24" s="171">
        <f>Z22/Y22*1000</f>
        <v>200761.37173357647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1.6087861687368348</v>
      </c>
      <c r="F25" s="49"/>
      <c r="G25" s="50">
        <f>G22/Y22*100</f>
        <v>1.1719483356162301</v>
      </c>
      <c r="H25" s="51"/>
      <c r="I25" s="48">
        <f>I22/Y22*100</f>
        <v>2.126075968749152</v>
      </c>
      <c r="J25" s="49"/>
      <c r="K25" s="50">
        <f>K22/Y22*100</f>
        <v>4.084733663390657</v>
      </c>
      <c r="L25" s="51"/>
      <c r="M25" s="48">
        <f>M22/Y22*100</f>
        <v>11.478298957133807</v>
      </c>
      <c r="N25" s="49"/>
      <c r="O25" s="50">
        <f>O22/Y22*100</f>
        <v>3.2864343319749216</v>
      </c>
      <c r="P25" s="51"/>
      <c r="Q25" s="48">
        <f>Q22/Y22*100</f>
        <v>41.5877201314745</v>
      </c>
      <c r="R25" s="49"/>
      <c r="S25" s="50">
        <f>S22/Y22*100</f>
        <v>26.096289448425093</v>
      </c>
      <c r="T25" s="51"/>
      <c r="U25" s="48">
        <f>U22/Y22*100</f>
        <v>3.252746508526432</v>
      </c>
      <c r="V25" s="49"/>
      <c r="W25" s="50">
        <f>W22/Y22*100</f>
        <v>5.306966485972372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+'(令和4年10月)'!E20</f>
        <v>822</v>
      </c>
      <c r="F27" s="128">
        <f>+'(令和4年10月)'!F20</f>
        <v>74866</v>
      </c>
      <c r="G27" s="129">
        <f>+'(令和4年10月)'!G20</f>
        <v>1347.563</v>
      </c>
      <c r="H27" s="130">
        <f>+'(令和4年10月)'!H20</f>
        <v>498696</v>
      </c>
      <c r="I27" s="131">
        <f>+'(令和4年10月)'!I20</f>
        <v>2816</v>
      </c>
      <c r="J27" s="128">
        <f>+'(令和4年10月)'!J20</f>
        <v>4639230</v>
      </c>
      <c r="K27" s="129">
        <f>+'(令和4年10月)'!K20</f>
        <v>1765</v>
      </c>
      <c r="L27" s="130">
        <f>+'(令和4年10月)'!L20</f>
        <v>3821208</v>
      </c>
      <c r="M27" s="131">
        <f>+'(令和4年10月)'!M20</f>
        <v>12346.272</v>
      </c>
      <c r="N27" s="128">
        <f>+'(令和4年10月)'!N20</f>
        <v>3009437</v>
      </c>
      <c r="O27" s="129">
        <f>+'(令和4年10月)'!O20</f>
        <v>4350</v>
      </c>
      <c r="P27" s="130">
        <f>+'(令和4年10月)'!P20</f>
        <v>1439242</v>
      </c>
      <c r="Q27" s="131">
        <f>+'(令和4年10月)'!Q20</f>
        <v>26830</v>
      </c>
      <c r="R27" s="128">
        <f>+'(令和4年10月)'!R20</f>
        <v>5115434</v>
      </c>
      <c r="S27" s="129">
        <f>+'(令和4年10月)'!S20</f>
        <v>48073</v>
      </c>
      <c r="T27" s="130">
        <f>+'(令和4年10月)'!T20</f>
        <v>7969145</v>
      </c>
      <c r="U27" s="131">
        <f>+'(令和4年10月)'!U20</f>
        <v>4481</v>
      </c>
      <c r="V27" s="128">
        <f>+'(令和4年10月)'!V20</f>
        <v>1563340</v>
      </c>
      <c r="W27" s="131">
        <f>+'(令和4年10月)'!W20</f>
        <v>5806.865</v>
      </c>
      <c r="X27" s="130">
        <f>+'(令和4年10月)'!X20</f>
        <v>1158934</v>
      </c>
      <c r="Y27" s="131">
        <f>+'(令和4年10月)'!Y20</f>
        <v>108637.70000000001</v>
      </c>
      <c r="Z27" s="128">
        <f>+'(令和4年10月)'!Z20</f>
        <v>29289532</v>
      </c>
    </row>
    <row r="28" spans="1:26" ht="18.95" customHeight="1">
      <c r="A28" s="22"/>
      <c r="B28" s="167"/>
      <c r="C28" s="7"/>
      <c r="D28" s="55" t="s">
        <v>22</v>
      </c>
      <c r="E28" s="154">
        <f>+'(令和4年10月)'!E21</f>
        <v>916</v>
      </c>
      <c r="F28" s="135">
        <f>+'(令和4年10月)'!F21</f>
        <v>78680</v>
      </c>
      <c r="G28" s="136">
        <f>+'(令和4年10月)'!G21</f>
        <v>1317.013</v>
      </c>
      <c r="H28" s="137">
        <f>+'(令和4年10月)'!H21</f>
        <v>491367</v>
      </c>
      <c r="I28" s="134">
        <f>+'(令和4年10月)'!I21</f>
        <v>2183</v>
      </c>
      <c r="J28" s="135">
        <f>+'(令和4年10月)'!J21</f>
        <v>4490212</v>
      </c>
      <c r="K28" s="136">
        <f>+'(令和4年10月)'!K21</f>
        <v>1862</v>
      </c>
      <c r="L28" s="137">
        <f>+'(令和4年10月)'!L21</f>
        <v>4058515</v>
      </c>
      <c r="M28" s="134">
        <f>+'(令和4年10月)'!M21</f>
        <v>11943.192</v>
      </c>
      <c r="N28" s="135">
        <f>+'(令和4年10月)'!N21</f>
        <v>2843682</v>
      </c>
      <c r="O28" s="136">
        <f>+'(令和4年10月)'!O21</f>
        <v>4083</v>
      </c>
      <c r="P28" s="137">
        <f>+'(令和4年10月)'!P21</f>
        <v>1360514</v>
      </c>
      <c r="Q28" s="134">
        <f>+'(令和4年10月)'!Q21</f>
        <v>26142</v>
      </c>
      <c r="R28" s="135">
        <f>+'(令和4年10月)'!R21</f>
        <v>5070634</v>
      </c>
      <c r="S28" s="136">
        <f>+'(令和4年10月)'!S21</f>
        <v>45905</v>
      </c>
      <c r="T28" s="137">
        <f>+'(令和4年10月)'!T21</f>
        <v>7506150</v>
      </c>
      <c r="U28" s="134">
        <f>+'(令和4年10月)'!U21</f>
        <v>5304</v>
      </c>
      <c r="V28" s="135">
        <f>+'(令和4年10月)'!V21</f>
        <v>1773717</v>
      </c>
      <c r="W28" s="134">
        <f>+'(令和4年10月)'!W21</f>
        <v>6152.195</v>
      </c>
      <c r="X28" s="137">
        <f>+'(令和4年10月)'!X21</f>
        <v>1244113</v>
      </c>
      <c r="Y28" s="138">
        <f>+'(令和4年10月)'!Y21</f>
        <v>105807.4</v>
      </c>
      <c r="Z28" s="139">
        <f>+'(令和4年10月)'!Z21</f>
        <v>28917584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+'(令和4年10月)'!E22</f>
        <v>2249</v>
      </c>
      <c r="F29" s="139">
        <f>+'(令和4年10月)'!F22</f>
        <v>408561</v>
      </c>
      <c r="G29" s="140">
        <f>+'(令和4年10月)'!G22</f>
        <v>1516.55</v>
      </c>
      <c r="H29" s="141">
        <f>+'(令和4年10月)'!H22</f>
        <v>642066</v>
      </c>
      <c r="I29" s="138">
        <f>+'(令和4年10月)'!I22</f>
        <v>5081</v>
      </c>
      <c r="J29" s="139">
        <f>+'(令和4年10月)'!J22</f>
        <v>5601582</v>
      </c>
      <c r="K29" s="140">
        <f>+'(令和4年10月)'!K22</f>
        <v>5935</v>
      </c>
      <c r="L29" s="141">
        <f>+'(令和4年10月)'!L22</f>
        <v>773731</v>
      </c>
      <c r="M29" s="138">
        <f>+'(令和4年10月)'!M22</f>
        <v>18483.000000000004</v>
      </c>
      <c r="N29" s="139">
        <f>+'(令和4年10月)'!N22</f>
        <v>3631276</v>
      </c>
      <c r="O29" s="140">
        <f>+'(令和4年10月)'!O22</f>
        <v>5210</v>
      </c>
      <c r="P29" s="141">
        <f>+'(令和4年10月)'!P22</f>
        <v>1400877</v>
      </c>
      <c r="Q29" s="138">
        <f>+'(令和4年10月)'!Q22</f>
        <v>60533</v>
      </c>
      <c r="R29" s="139">
        <f>+'(令和4年10月)'!R22</f>
        <v>10750275</v>
      </c>
      <c r="S29" s="140">
        <f>+'(令和4年10月)'!S22</f>
        <v>29575</v>
      </c>
      <c r="T29" s="141">
        <f>+'(令和4年10月)'!T22</f>
        <v>2674489</v>
      </c>
      <c r="U29" s="138">
        <f>+'(令和4年10月)'!U22</f>
        <v>5493</v>
      </c>
      <c r="V29" s="139">
        <f>+'(令和4年10月)'!V22</f>
        <v>1959921</v>
      </c>
      <c r="W29" s="138">
        <f>+'(令和4年10月)'!W22</f>
        <v>7771.841</v>
      </c>
      <c r="X29" s="141">
        <f>+'(令和4年10月)'!X22</f>
        <v>2021782</v>
      </c>
      <c r="Y29" s="138">
        <f>+'(令和4年10月)'!Y22</f>
        <v>141847.391</v>
      </c>
      <c r="Z29" s="139">
        <f>+'(令和4年10月)'!Z22</f>
        <v>29864560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37.84843205574913</v>
      </c>
      <c r="F30" s="165"/>
      <c r="G30" s="164">
        <v>88.74376779737223</v>
      </c>
      <c r="H30" s="165"/>
      <c r="I30" s="164">
        <v>52.46090880470143</v>
      </c>
      <c r="J30" s="165"/>
      <c r="K30" s="164">
        <v>30.308347956881427</v>
      </c>
      <c r="L30" s="165"/>
      <c r="M30" s="164">
        <v>66.43195893544606</v>
      </c>
      <c r="N30" s="165"/>
      <c r="O30" s="164">
        <v>83.05919432679995</v>
      </c>
      <c r="P30" s="165"/>
      <c r="Q30" s="164">
        <v>44.004718470152355</v>
      </c>
      <c r="R30" s="165"/>
      <c r="S30" s="164">
        <v>164.92576603137834</v>
      </c>
      <c r="T30" s="165"/>
      <c r="U30" s="164">
        <v>82.86053010415785</v>
      </c>
      <c r="V30" s="165"/>
      <c r="W30" s="164">
        <v>75.26622800712843</v>
      </c>
      <c r="X30" s="165"/>
      <c r="Y30" s="164">
        <v>76.35180442644933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437</v>
      </c>
      <c r="F31" s="91">
        <f aca="true" t="shared" si="5" ref="F31:Z33">F20-F27</f>
        <v>91256</v>
      </c>
      <c r="G31" s="92">
        <f t="shared" si="5"/>
        <v>-270.22500000000014</v>
      </c>
      <c r="H31" s="93">
        <f t="shared" si="5"/>
        <v>-78792</v>
      </c>
      <c r="I31" s="90">
        <f t="shared" si="5"/>
        <v>-881</v>
      </c>
      <c r="J31" s="91">
        <f t="shared" si="5"/>
        <v>-3313695.5454545454</v>
      </c>
      <c r="K31" s="92">
        <f t="shared" si="5"/>
        <v>-80</v>
      </c>
      <c r="L31" s="93">
        <f t="shared" si="5"/>
        <v>-575810</v>
      </c>
      <c r="M31" s="90">
        <f t="shared" si="5"/>
        <v>-5624.144000000001</v>
      </c>
      <c r="N31" s="91">
        <f t="shared" si="5"/>
        <v>-1326168</v>
      </c>
      <c r="O31" s="92">
        <f t="shared" si="5"/>
        <v>-342</v>
      </c>
      <c r="P31" s="93">
        <f t="shared" si="5"/>
        <v>-65301</v>
      </c>
      <c r="Q31" s="90">
        <f t="shared" si="5"/>
        <v>1679</v>
      </c>
      <c r="R31" s="91">
        <f t="shared" si="5"/>
        <v>212149.2000000002</v>
      </c>
      <c r="S31" s="92">
        <f t="shared" si="5"/>
        <v>140</v>
      </c>
      <c r="T31" s="93">
        <f t="shared" si="5"/>
        <v>423314</v>
      </c>
      <c r="U31" s="90">
        <f t="shared" si="5"/>
        <v>-1116</v>
      </c>
      <c r="V31" s="91">
        <f t="shared" si="5"/>
        <v>-199005.7674418604</v>
      </c>
      <c r="W31" s="92">
        <f t="shared" si="5"/>
        <v>694.3820000000005</v>
      </c>
      <c r="X31" s="93">
        <f t="shared" si="5"/>
        <v>217965</v>
      </c>
      <c r="Y31" s="90">
        <f t="shared" si="5"/>
        <v>-5362.987000000008</v>
      </c>
      <c r="Z31" s="91">
        <f t="shared" si="5"/>
        <v>-4614088.112896405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238</v>
      </c>
      <c r="F32" s="95">
        <f t="shared" si="6"/>
        <v>51025</v>
      </c>
      <c r="G32" s="96">
        <f t="shared" si="6"/>
        <v>-283.24199999999996</v>
      </c>
      <c r="H32" s="97">
        <f t="shared" si="6"/>
        <v>-99115</v>
      </c>
      <c r="I32" s="94">
        <f t="shared" si="6"/>
        <v>-125</v>
      </c>
      <c r="J32" s="95">
        <f t="shared" si="6"/>
        <v>-3057236.518181818</v>
      </c>
      <c r="K32" s="96">
        <f t="shared" si="6"/>
        <v>517</v>
      </c>
      <c r="L32" s="97">
        <f t="shared" si="6"/>
        <v>535726</v>
      </c>
      <c r="M32" s="94">
        <f t="shared" si="6"/>
        <v>-4574.6179999999995</v>
      </c>
      <c r="N32" s="95">
        <f t="shared" si="6"/>
        <v>-1485414</v>
      </c>
      <c r="O32" s="96">
        <f t="shared" si="6"/>
        <v>-41</v>
      </c>
      <c r="P32" s="97">
        <f t="shared" si="6"/>
        <v>23453</v>
      </c>
      <c r="Q32" s="94">
        <f t="shared" si="6"/>
        <v>3195</v>
      </c>
      <c r="R32" s="95">
        <f t="shared" si="6"/>
        <v>505872.2000000002</v>
      </c>
      <c r="S32" s="96">
        <f t="shared" si="6"/>
        <v>701</v>
      </c>
      <c r="T32" s="97">
        <f t="shared" si="6"/>
        <v>797736</v>
      </c>
      <c r="U32" s="94">
        <f t="shared" si="5"/>
        <v>-511</v>
      </c>
      <c r="V32" s="95">
        <f t="shared" si="5"/>
        <v>31203.5581395349</v>
      </c>
      <c r="W32" s="96">
        <f t="shared" si="5"/>
        <v>442.2620000000006</v>
      </c>
      <c r="X32" s="97">
        <f t="shared" si="5"/>
        <v>234198</v>
      </c>
      <c r="Y32" s="94">
        <f t="shared" si="5"/>
        <v>-441.59799999999814</v>
      </c>
      <c r="Z32" s="95">
        <f t="shared" si="5"/>
        <v>-2462551.7600422837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114.90800000000036</v>
      </c>
      <c r="F33" s="95">
        <f t="shared" si="5"/>
        <v>57522</v>
      </c>
      <c r="G33" s="96">
        <f t="shared" si="5"/>
        <v>205.48000000000002</v>
      </c>
      <c r="H33" s="97">
        <f t="shared" si="5"/>
        <v>109610</v>
      </c>
      <c r="I33" s="94">
        <f t="shared" si="5"/>
        <v>-1957</v>
      </c>
      <c r="J33" s="95">
        <f t="shared" si="5"/>
        <v>-3175888.1818181816</v>
      </c>
      <c r="K33" s="96">
        <f t="shared" si="5"/>
        <v>67</v>
      </c>
      <c r="L33" s="97">
        <f t="shared" si="5"/>
        <v>1152704</v>
      </c>
      <c r="M33" s="94">
        <f t="shared" si="5"/>
        <v>-1617.0900000000038</v>
      </c>
      <c r="N33" s="95">
        <f t="shared" si="5"/>
        <v>100513.25</v>
      </c>
      <c r="O33" s="96">
        <f t="shared" si="5"/>
        <v>-381</v>
      </c>
      <c r="P33" s="97">
        <f t="shared" si="5"/>
        <v>98420</v>
      </c>
      <c r="Q33" s="94">
        <f t="shared" si="5"/>
        <v>574.9000000000015</v>
      </c>
      <c r="R33" s="95">
        <f t="shared" si="5"/>
        <v>403163.69999999925</v>
      </c>
      <c r="S33" s="96">
        <f t="shared" si="5"/>
        <v>8770.199999999997</v>
      </c>
      <c r="T33" s="97">
        <f t="shared" si="5"/>
        <v>1196918</v>
      </c>
      <c r="U33" s="94">
        <f t="shared" si="5"/>
        <v>-713.5</v>
      </c>
      <c r="V33" s="95">
        <f t="shared" si="5"/>
        <v>-135888.87209302327</v>
      </c>
      <c r="W33" s="96">
        <f t="shared" si="5"/>
        <v>26.075699999998506</v>
      </c>
      <c r="X33" s="97">
        <f t="shared" si="5"/>
        <v>-172287</v>
      </c>
      <c r="Y33" s="94">
        <f t="shared" si="5"/>
        <v>5089.973700000002</v>
      </c>
      <c r="Z33" s="95">
        <f t="shared" si="5"/>
        <v>-365213.1039112061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14.349189480561193</v>
      </c>
      <c r="F34" s="160"/>
      <c r="G34" s="159">
        <f aca="true" t="shared" si="7" ref="G34">+G23-G30</f>
        <v>-26.66132857458895</v>
      </c>
      <c r="H34" s="160"/>
      <c r="I34" s="159">
        <f aca="true" t="shared" si="8" ref="I34">+I23-I30</f>
        <v>10.213710564314418</v>
      </c>
      <c r="J34" s="160"/>
      <c r="K34" s="159">
        <f aca="true" t="shared" si="9" ref="K34">+K23-K30</f>
        <v>1.696692206923899</v>
      </c>
      <c r="L34" s="160"/>
      <c r="M34" s="159">
        <f aca="true" t="shared" si="10" ref="M34">+M23-M30</f>
        <v>-25.444720079361822</v>
      </c>
      <c r="N34" s="160"/>
      <c r="O34" s="159">
        <f aca="true" t="shared" si="11" ref="O34">+O23-O30</f>
        <v>-0.0010020032341202523</v>
      </c>
      <c r="P34" s="160"/>
      <c r="Q34" s="159">
        <f aca="true" t="shared" si="12" ref="Q34">+Q23-Q30</f>
        <v>3.0078087762428325</v>
      </c>
      <c r="R34" s="160"/>
      <c r="S34" s="159">
        <f aca="true" t="shared" si="13" ref="S34">+S23-S30</f>
        <v>-38.640861511870696</v>
      </c>
      <c r="T34" s="160"/>
      <c r="U34" s="159">
        <f aca="true" t="shared" si="14" ref="U34">+U23-U30</f>
        <v>-8.609142100153107</v>
      </c>
      <c r="V34" s="160"/>
      <c r="W34" s="159">
        <f aca="true" t="shared" si="15" ref="W34">+W23-W30</f>
        <v>8.204151072835117</v>
      </c>
      <c r="X34" s="160"/>
      <c r="Y34" s="159">
        <f aca="true" t="shared" si="16" ref="Y34">+Y23-Y30</f>
        <v>-5.857003328161412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153.16301703163018</v>
      </c>
      <c r="F35" s="60">
        <f t="shared" si="17"/>
        <v>221.89244784014105</v>
      </c>
      <c r="G35" s="61">
        <f t="shared" si="17"/>
        <v>79.94713419706537</v>
      </c>
      <c r="H35" s="62">
        <f t="shared" si="17"/>
        <v>84.20039462919293</v>
      </c>
      <c r="I35" s="59">
        <f t="shared" si="17"/>
        <v>68.71448863636364</v>
      </c>
      <c r="J35" s="60">
        <f t="shared" si="17"/>
        <v>28.572294422683385</v>
      </c>
      <c r="K35" s="61">
        <f t="shared" si="17"/>
        <v>95.46742209631728</v>
      </c>
      <c r="L35" s="62">
        <f t="shared" si="17"/>
        <v>84.931205001141</v>
      </c>
      <c r="M35" s="59">
        <f t="shared" si="17"/>
        <v>54.44662161987035</v>
      </c>
      <c r="N35" s="60">
        <f t="shared" si="17"/>
        <v>55.93302002999232</v>
      </c>
      <c r="O35" s="61">
        <f t="shared" si="17"/>
        <v>92.13793103448276</v>
      </c>
      <c r="P35" s="62">
        <f t="shared" si="17"/>
        <v>95.46282001220086</v>
      </c>
      <c r="Q35" s="59">
        <f t="shared" si="17"/>
        <v>106.25792023853894</v>
      </c>
      <c r="R35" s="60">
        <f t="shared" si="17"/>
        <v>104.1472375559923</v>
      </c>
      <c r="S35" s="61">
        <f t="shared" si="17"/>
        <v>100.29122376385912</v>
      </c>
      <c r="T35" s="62">
        <f t="shared" si="17"/>
        <v>105.31191238206858</v>
      </c>
      <c r="U35" s="59">
        <f t="shared" si="17"/>
        <v>75.09484490069181</v>
      </c>
      <c r="V35" s="60">
        <f t="shared" si="17"/>
        <v>87.27047427674975</v>
      </c>
      <c r="W35" s="61">
        <f t="shared" si="17"/>
        <v>111.95794977152045</v>
      </c>
      <c r="X35" s="62">
        <f t="shared" si="17"/>
        <v>118.80736953096553</v>
      </c>
      <c r="Y35" s="59">
        <f t="shared" si="17"/>
        <v>95.06341997299279</v>
      </c>
      <c r="Z35" s="60">
        <f t="shared" si="17"/>
        <v>84.24663080005374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125.9825327510917</v>
      </c>
      <c r="F36" s="64">
        <f t="shared" si="17"/>
        <v>164.8512963904423</v>
      </c>
      <c r="G36" s="65">
        <f t="shared" si="17"/>
        <v>78.49360636531303</v>
      </c>
      <c r="H36" s="66">
        <f t="shared" si="17"/>
        <v>79.82872272659743</v>
      </c>
      <c r="I36" s="63">
        <f t="shared" si="17"/>
        <v>94.27393495190105</v>
      </c>
      <c r="J36" s="64">
        <f t="shared" si="17"/>
        <v>31.913314601140925</v>
      </c>
      <c r="K36" s="65">
        <f t="shared" si="17"/>
        <v>127.765843179377</v>
      </c>
      <c r="L36" s="66">
        <f t="shared" si="17"/>
        <v>113.20004977189933</v>
      </c>
      <c r="M36" s="63">
        <f t="shared" si="17"/>
        <v>61.69685625082474</v>
      </c>
      <c r="N36" s="64">
        <f t="shared" si="17"/>
        <v>47.76441247650054</v>
      </c>
      <c r="O36" s="65">
        <f t="shared" si="17"/>
        <v>98.99583639480774</v>
      </c>
      <c r="P36" s="66">
        <f t="shared" si="17"/>
        <v>101.7238337863484</v>
      </c>
      <c r="Q36" s="63">
        <f t="shared" si="17"/>
        <v>112.22171218728482</v>
      </c>
      <c r="R36" s="64">
        <f t="shared" si="17"/>
        <v>109.97650786864128</v>
      </c>
      <c r="S36" s="65">
        <f t="shared" si="17"/>
        <v>101.52706676832588</v>
      </c>
      <c r="T36" s="66">
        <f t="shared" si="17"/>
        <v>110.62776523250935</v>
      </c>
      <c r="U36" s="63">
        <f t="shared" si="17"/>
        <v>90.3657616892911</v>
      </c>
      <c r="V36" s="64">
        <f t="shared" si="17"/>
        <v>101.75921853032557</v>
      </c>
      <c r="W36" s="65">
        <f t="shared" si="17"/>
        <v>107.18868631439675</v>
      </c>
      <c r="X36" s="66">
        <f t="shared" si="17"/>
        <v>118.82449584563459</v>
      </c>
      <c r="Y36" s="63">
        <f t="shared" si="17"/>
        <v>99.58263977755809</v>
      </c>
      <c r="Z36" s="64">
        <f t="shared" si="17"/>
        <v>91.48424100698632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105.10929301911962</v>
      </c>
      <c r="F37" s="68">
        <f t="shared" si="17"/>
        <v>114.07917055225536</v>
      </c>
      <c r="G37" s="69">
        <f t="shared" si="17"/>
        <v>113.54917411229435</v>
      </c>
      <c r="H37" s="70">
        <f t="shared" si="17"/>
        <v>117.07145371348118</v>
      </c>
      <c r="I37" s="67">
        <f t="shared" si="17"/>
        <v>61.48395985042314</v>
      </c>
      <c r="J37" s="68">
        <f t="shared" si="17"/>
        <v>43.30372773587566</v>
      </c>
      <c r="K37" s="69">
        <f t="shared" si="17"/>
        <v>101.12889637742207</v>
      </c>
      <c r="L37" s="70">
        <f t="shared" si="17"/>
        <v>248.97994264156407</v>
      </c>
      <c r="M37" s="67">
        <f t="shared" si="17"/>
        <v>91.2509332900503</v>
      </c>
      <c r="N37" s="68">
        <f t="shared" si="17"/>
        <v>102.76798706570362</v>
      </c>
      <c r="O37" s="69">
        <f t="shared" si="17"/>
        <v>92.68714011516315</v>
      </c>
      <c r="P37" s="70">
        <f t="shared" si="17"/>
        <v>107.0255989640775</v>
      </c>
      <c r="Q37" s="67">
        <f t="shared" si="17"/>
        <v>100.94972989939373</v>
      </c>
      <c r="R37" s="68">
        <f t="shared" si="17"/>
        <v>103.75026406301234</v>
      </c>
      <c r="S37" s="69">
        <f t="shared" si="17"/>
        <v>129.65409974640744</v>
      </c>
      <c r="T37" s="70">
        <f t="shared" si="17"/>
        <v>144.7531472367245</v>
      </c>
      <c r="U37" s="67">
        <f t="shared" si="17"/>
        <v>87.01074094301838</v>
      </c>
      <c r="V37" s="68">
        <f t="shared" si="17"/>
        <v>93.06661482309627</v>
      </c>
      <c r="W37" s="69">
        <f t="shared" si="17"/>
        <v>100.3355150986748</v>
      </c>
      <c r="X37" s="70">
        <f t="shared" si="17"/>
        <v>91.47845811269464</v>
      </c>
      <c r="Y37" s="67">
        <f t="shared" si="17"/>
        <v>103.58834495588292</v>
      </c>
      <c r="Z37" s="68">
        <f t="shared" si="17"/>
        <v>98.77710201017123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+'(令和5年9月)'!E20</f>
        <v>1215</v>
      </c>
      <c r="F39" s="143">
        <f>+'(令和5年9月)'!F20</f>
        <v>161878</v>
      </c>
      <c r="G39" s="142">
        <f>+'(令和5年9月)'!G20</f>
        <v>1123.824</v>
      </c>
      <c r="H39" s="143">
        <f>+'(令和5年9月)'!H20</f>
        <v>399775</v>
      </c>
      <c r="I39" s="142">
        <f>+'(令和5年9月)'!I20</f>
        <v>2023</v>
      </c>
      <c r="J39" s="143">
        <f>+'(令和5年9月)'!J20</f>
        <v>1244467</v>
      </c>
      <c r="K39" s="142">
        <f>+'(令和5年9月)'!K20</f>
        <v>1702</v>
      </c>
      <c r="L39" s="143">
        <f>+'(令和5年9月)'!L20</f>
        <v>3282453</v>
      </c>
      <c r="M39" s="142">
        <f>+'(令和5年9月)'!M20</f>
        <v>9356.016</v>
      </c>
      <c r="N39" s="143">
        <f>+'(令和5年9月)'!N20</f>
        <v>1594578</v>
      </c>
      <c r="O39" s="142">
        <f>+'(令和5年9月)'!O20</f>
        <v>4071</v>
      </c>
      <c r="P39" s="143">
        <f>+'(令和5年9月)'!P20</f>
        <v>1376053</v>
      </c>
      <c r="Q39" s="142">
        <f>+'(令和5年9月)'!Q20</f>
        <v>27462</v>
      </c>
      <c r="R39" s="143">
        <f>+'(令和5年9月)'!R20</f>
        <v>5442686.2</v>
      </c>
      <c r="S39" s="144">
        <f>+'(令和5年9月)'!S20</f>
        <v>57135</v>
      </c>
      <c r="T39" s="145">
        <f>+'(令和5年9月)'!T20</f>
        <v>9801688</v>
      </c>
      <c r="U39" s="142">
        <f>+'(令和5年9月)'!U20</f>
        <v>4024</v>
      </c>
      <c r="V39" s="143">
        <f>+'(令和5年9月)'!V20</f>
        <v>1387011.7674418604</v>
      </c>
      <c r="W39" s="142">
        <f>+'(令和5年9月)'!W20</f>
        <v>6214.886</v>
      </c>
      <c r="X39" s="143">
        <f>+'(令和5年9月)'!X20</f>
        <v>1380962</v>
      </c>
      <c r="Y39" s="146">
        <f>+'(令和5年9月)'!Y20</f>
        <v>114326.726</v>
      </c>
      <c r="Z39" s="147">
        <f>+'(令和5年9月)'!Z20</f>
        <v>26071551.96744186</v>
      </c>
    </row>
    <row r="40" spans="1:26" ht="18.95" customHeight="1">
      <c r="A40" s="22"/>
      <c r="B40" s="162"/>
      <c r="C40" s="22"/>
      <c r="D40" s="82" t="s">
        <v>22</v>
      </c>
      <c r="E40" s="148">
        <f>+'(令和5年9月)'!E21</f>
        <v>1029</v>
      </c>
      <c r="F40" s="149">
        <f>+'(令和5年9月)'!F21</f>
        <v>111483</v>
      </c>
      <c r="G40" s="148">
        <f>+'(令和5年9月)'!G21</f>
        <v>1219.79</v>
      </c>
      <c r="H40" s="149">
        <f>+'(令和5年9月)'!H21</f>
        <v>451739</v>
      </c>
      <c r="I40" s="148">
        <f>+'(令和5年9月)'!I21</f>
        <v>1979</v>
      </c>
      <c r="J40" s="149">
        <f>+'(令和5年9月)'!J21</f>
        <v>1318810.9090909092</v>
      </c>
      <c r="K40" s="148">
        <f>+'(令和5年9月)'!K21</f>
        <v>2266</v>
      </c>
      <c r="L40" s="149">
        <f>+'(令和5年9月)'!L21</f>
        <v>4362234</v>
      </c>
      <c r="M40" s="148">
        <f>+'(令和5年9月)'!M21</f>
        <v>6185.112</v>
      </c>
      <c r="N40" s="149">
        <f>+'(令和5年9月)'!N21</f>
        <v>1215618</v>
      </c>
      <c r="O40" s="148">
        <f>+'(令和5年9月)'!O21</f>
        <v>4116</v>
      </c>
      <c r="P40" s="149">
        <f>+'(令和5年9月)'!P21</f>
        <v>1364019</v>
      </c>
      <c r="Q40" s="148">
        <f>+'(令和5年9月)'!Q21</f>
        <v>27414</v>
      </c>
      <c r="R40" s="149">
        <f>+'(令和5年9月)'!R21</f>
        <v>5491500.2</v>
      </c>
      <c r="S40" s="144">
        <f>+'(令和5年9月)'!S21</f>
        <v>57307</v>
      </c>
      <c r="T40" s="145">
        <f>+'(令和5年9月)'!T21</f>
        <v>9745462</v>
      </c>
      <c r="U40" s="148">
        <f>+'(令和5年9月)'!U21</f>
        <v>3705</v>
      </c>
      <c r="V40" s="149">
        <f>+'(令和5年9月)'!V21</f>
        <v>1161853.3488372094</v>
      </c>
      <c r="W40" s="148">
        <f>+'(令和5年9月)'!W21</f>
        <v>6445.3965</v>
      </c>
      <c r="X40" s="149">
        <f>+'(令和5年9月)'!X21</f>
        <v>1367896</v>
      </c>
      <c r="Y40" s="150">
        <f>+'(令和5年9月)'!Y21</f>
        <v>111666.2985</v>
      </c>
      <c r="Z40" s="151">
        <f>+'(令和5年9月)'!Z21</f>
        <v>26590615.457928117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+'(令和5年9月)'!E22</f>
        <v>2258.908</v>
      </c>
      <c r="F41" s="149">
        <f>+'(令和5年9月)'!F22</f>
        <v>429666</v>
      </c>
      <c r="G41" s="148">
        <f>+'(令和5年9月)'!G22</f>
        <v>1678.463</v>
      </c>
      <c r="H41" s="149">
        <f>+'(令和5年9月)'!H22</f>
        <v>724024</v>
      </c>
      <c r="I41" s="148">
        <f>+'(令和5年9月)'!I22</f>
        <v>3247</v>
      </c>
      <c r="J41" s="149">
        <f>+'(令和5年9月)'!J22</f>
        <v>2533134.845454545</v>
      </c>
      <c r="K41" s="148">
        <f>+'(令和5年9月)'!K22</f>
        <v>6696</v>
      </c>
      <c r="L41" s="149">
        <f>+'(令和5年9月)'!L22</f>
        <v>3275278</v>
      </c>
      <c r="M41" s="148">
        <f>+'(令和5年9月)'!M22</f>
        <v>17512.356</v>
      </c>
      <c r="N41" s="149">
        <f>+'(令和5年9月)'!N22</f>
        <v>3406788.25</v>
      </c>
      <c r="O41" s="148">
        <f>+'(令和5年9月)'!O22</f>
        <v>4863</v>
      </c>
      <c r="P41" s="149">
        <f>+'(令和5年9月)'!P22</f>
        <v>1509323</v>
      </c>
      <c r="Q41" s="148">
        <f>+'(令和5年9月)'!Q22</f>
        <v>61935.9</v>
      </c>
      <c r="R41" s="149">
        <f>+'(令和5年9月)'!R22</f>
        <v>11402361.7</v>
      </c>
      <c r="S41" s="144">
        <f>+'(令和5年9月)'!S22</f>
        <v>36738.2</v>
      </c>
      <c r="T41" s="145">
        <f>+'(令和5年9月)'!T22</f>
        <v>3782834</v>
      </c>
      <c r="U41" s="148">
        <f>+'(令和5年9月)'!U22</f>
        <v>6207.5</v>
      </c>
      <c r="V41" s="149">
        <f>+'(令和5年9月)'!V22</f>
        <v>2264618.4534883723</v>
      </c>
      <c r="W41" s="148">
        <f>+'(令和5年9月)'!W22</f>
        <v>7891.126700000001</v>
      </c>
      <c r="X41" s="149">
        <f>+'(令和5年9月)'!X22</f>
        <v>1950907</v>
      </c>
      <c r="Y41" s="150">
        <f>+'(令和5年9月)'!Y22</f>
        <v>149028.4537</v>
      </c>
      <c r="Z41" s="151">
        <f>+'(令和5年9月)'!Z22</f>
        <v>31278935.24894292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+'(令和5年9月)'!E23</f>
        <v>51.802754318281295</v>
      </c>
      <c r="F42" s="158">
        <f>+'(令和5年9月)'!F23</f>
        <v>0</v>
      </c>
      <c r="G42" s="157">
        <f>+'(令和5年9月)'!G23</f>
        <v>67.87394450796607</v>
      </c>
      <c r="H42" s="158">
        <f>+'(令和5年9月)'!H23</f>
        <v>0</v>
      </c>
      <c r="I42" s="157">
        <f>+'(令和5年9月)'!I23</f>
        <v>62.04651162790697</v>
      </c>
      <c r="J42" s="158">
        <f>+'(令和5年9月)'!J23</f>
        <v>0</v>
      </c>
      <c r="K42" s="157">
        <f>+'(令和5年9月)'!K23</f>
        <v>28.432215534537114</v>
      </c>
      <c r="L42" s="158">
        <f>+'(令和5年9月)'!L23</f>
        <v>0</v>
      </c>
      <c r="M42" s="157">
        <f>+'(令和5年9月)'!M23</f>
        <v>48.78876400346231</v>
      </c>
      <c r="N42" s="158">
        <f>+'(令和5年9月)'!N23</f>
        <v>0</v>
      </c>
      <c r="O42" s="157">
        <f>+'(令和5年9月)'!O23</f>
        <v>83.78876266502917</v>
      </c>
      <c r="P42" s="158">
        <f>+'(令和5年9月)'!P23</f>
        <v>0</v>
      </c>
      <c r="Q42" s="157">
        <f>+'(令和5年9月)'!Q23</f>
        <v>44.317812892190354</v>
      </c>
      <c r="R42" s="158">
        <f>+'(令和5年9月)'!R23</f>
        <v>0</v>
      </c>
      <c r="S42" s="157">
        <f>+'(令和5年9月)'!S23</f>
        <v>155.3896622329881</v>
      </c>
      <c r="T42" s="158">
        <f>+'(令和5年9月)'!T23</f>
        <v>0</v>
      </c>
      <c r="U42" s="157">
        <f>+'(令和5年9月)'!U23</f>
        <v>63.89715608465608</v>
      </c>
      <c r="V42" s="158">
        <f>+'(令和5年9月)'!V23</f>
        <v>0</v>
      </c>
      <c r="W42" s="157">
        <f>+'(令和5年9月)'!W23</f>
        <v>79.06369305801107</v>
      </c>
      <c r="X42" s="158">
        <f>+'(令和5年9月)'!X23</f>
        <v>0</v>
      </c>
      <c r="Y42" s="157">
        <f>+'(令和5年9月)'!Y23</f>
        <v>76.50495634597561</v>
      </c>
      <c r="Z42" s="158">
        <f>+'(令和5年9月)'!Z23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44</v>
      </c>
      <c r="F43" s="93">
        <f t="shared" si="18"/>
        <v>4244</v>
      </c>
      <c r="G43" s="90">
        <f t="shared" si="18"/>
        <v>-46.486000000000104</v>
      </c>
      <c r="H43" s="91">
        <f t="shared" si="18"/>
        <v>20129</v>
      </c>
      <c r="I43" s="92">
        <f t="shared" si="18"/>
        <v>-88</v>
      </c>
      <c r="J43" s="93">
        <f t="shared" si="18"/>
        <v>81067.45454545459</v>
      </c>
      <c r="K43" s="90">
        <f t="shared" si="18"/>
        <v>-17</v>
      </c>
      <c r="L43" s="91">
        <f t="shared" si="18"/>
        <v>-37055</v>
      </c>
      <c r="M43" s="92">
        <f t="shared" si="18"/>
        <v>-2633.888</v>
      </c>
      <c r="N43" s="93">
        <f t="shared" si="18"/>
        <v>88691</v>
      </c>
      <c r="O43" s="90">
        <f t="shared" si="18"/>
        <v>-63</v>
      </c>
      <c r="P43" s="91">
        <f t="shared" si="18"/>
        <v>-2112</v>
      </c>
      <c r="Q43" s="92">
        <f t="shared" si="18"/>
        <v>1047</v>
      </c>
      <c r="R43" s="93">
        <f t="shared" si="18"/>
        <v>-115103</v>
      </c>
      <c r="S43" s="90">
        <f t="shared" si="18"/>
        <v>-8922</v>
      </c>
      <c r="T43" s="91">
        <f t="shared" si="18"/>
        <v>-1409229</v>
      </c>
      <c r="U43" s="92">
        <f t="shared" si="18"/>
        <v>-659</v>
      </c>
      <c r="V43" s="93">
        <f t="shared" si="18"/>
        <v>-22677.5348837208</v>
      </c>
      <c r="W43" s="90">
        <f t="shared" si="18"/>
        <v>286.3609999999999</v>
      </c>
      <c r="X43" s="91">
        <f t="shared" si="18"/>
        <v>-4063</v>
      </c>
      <c r="Y43" s="90">
        <f t="shared" si="18"/>
        <v>-11052.012999999992</v>
      </c>
      <c r="Z43" s="91">
        <f t="shared" si="18"/>
        <v>-1396108.0803382657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125</v>
      </c>
      <c r="F44" s="97">
        <f t="shared" si="18"/>
        <v>18222</v>
      </c>
      <c r="G44" s="94">
        <f t="shared" si="18"/>
        <v>-186.019</v>
      </c>
      <c r="H44" s="95">
        <f t="shared" si="18"/>
        <v>-59487</v>
      </c>
      <c r="I44" s="96">
        <f t="shared" si="18"/>
        <v>79</v>
      </c>
      <c r="J44" s="97">
        <f t="shared" si="18"/>
        <v>114164.57272727275</v>
      </c>
      <c r="K44" s="94">
        <f t="shared" si="18"/>
        <v>113</v>
      </c>
      <c r="L44" s="95">
        <f t="shared" si="18"/>
        <v>232007</v>
      </c>
      <c r="M44" s="96">
        <f t="shared" si="18"/>
        <v>1183.4619999999995</v>
      </c>
      <c r="N44" s="97">
        <f t="shared" si="18"/>
        <v>142650</v>
      </c>
      <c r="O44" s="94">
        <f t="shared" si="18"/>
        <v>-74</v>
      </c>
      <c r="P44" s="95">
        <f t="shared" si="18"/>
        <v>19948</v>
      </c>
      <c r="Q44" s="96">
        <f t="shared" si="18"/>
        <v>1923</v>
      </c>
      <c r="R44" s="97">
        <f t="shared" si="18"/>
        <v>85006</v>
      </c>
      <c r="S44" s="94">
        <f t="shared" si="18"/>
        <v>-10701</v>
      </c>
      <c r="T44" s="95">
        <f t="shared" si="18"/>
        <v>-1441576</v>
      </c>
      <c r="U44" s="96">
        <f t="shared" si="18"/>
        <v>1088</v>
      </c>
      <c r="V44" s="97">
        <f t="shared" si="18"/>
        <v>643067.2093023255</v>
      </c>
      <c r="W44" s="94">
        <f t="shared" si="18"/>
        <v>149.0605000000005</v>
      </c>
      <c r="X44" s="95">
        <f t="shared" si="18"/>
        <v>110415</v>
      </c>
      <c r="Y44" s="94">
        <f t="shared" si="18"/>
        <v>-6300.496500000008</v>
      </c>
      <c r="Z44" s="95">
        <f t="shared" si="18"/>
        <v>-135583.21797040105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105.00000000000045</v>
      </c>
      <c r="F45" s="97">
        <f t="shared" si="18"/>
        <v>36417</v>
      </c>
      <c r="G45" s="94">
        <f t="shared" si="18"/>
        <v>43.56700000000001</v>
      </c>
      <c r="H45" s="95">
        <f t="shared" si="18"/>
        <v>27652</v>
      </c>
      <c r="I45" s="96">
        <f t="shared" si="18"/>
        <v>-123</v>
      </c>
      <c r="J45" s="97">
        <f t="shared" si="18"/>
        <v>-107441.02727272687</v>
      </c>
      <c r="K45" s="94">
        <f t="shared" si="18"/>
        <v>-694</v>
      </c>
      <c r="L45" s="95">
        <f t="shared" si="18"/>
        <v>-1348843</v>
      </c>
      <c r="M45" s="96">
        <f t="shared" si="18"/>
        <v>-646.4459999999999</v>
      </c>
      <c r="N45" s="97">
        <f t="shared" si="18"/>
        <v>325001</v>
      </c>
      <c r="O45" s="94">
        <f t="shared" si="18"/>
        <v>-34</v>
      </c>
      <c r="P45" s="95">
        <f t="shared" si="18"/>
        <v>-10026</v>
      </c>
      <c r="Q45" s="96">
        <f t="shared" si="18"/>
        <v>-828</v>
      </c>
      <c r="R45" s="97">
        <f t="shared" si="18"/>
        <v>-248923</v>
      </c>
      <c r="S45" s="94">
        <f t="shared" si="18"/>
        <v>1607</v>
      </c>
      <c r="T45" s="95">
        <f t="shared" si="18"/>
        <v>88573</v>
      </c>
      <c r="U45" s="96">
        <f t="shared" si="18"/>
        <v>-1428</v>
      </c>
      <c r="V45" s="97">
        <f t="shared" si="18"/>
        <v>-440586.32558139553</v>
      </c>
      <c r="W45" s="94">
        <f t="shared" si="18"/>
        <v>-93.21000000000186</v>
      </c>
      <c r="X45" s="95">
        <f t="shared" si="18"/>
        <v>-101412</v>
      </c>
      <c r="Y45" s="94">
        <f t="shared" si="18"/>
        <v>-2091.089000000007</v>
      </c>
      <c r="Z45" s="95">
        <f t="shared" si="18"/>
        <v>-1779588.3528541252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0.39486721802902736</v>
      </c>
      <c r="F46" s="158"/>
      <c r="G46" s="157">
        <f>G23-G42</f>
        <v>-5.791505285182794</v>
      </c>
      <c r="H46" s="158"/>
      <c r="I46" s="157">
        <f>I23-I42</f>
        <v>0.6281077411088773</v>
      </c>
      <c r="J46" s="158"/>
      <c r="K46" s="157">
        <f>K23-K42</f>
        <v>3.5728246292682115</v>
      </c>
      <c r="L46" s="158"/>
      <c r="M46" s="157">
        <f>M23-M42</f>
        <v>-7.801525147378072</v>
      </c>
      <c r="N46" s="158"/>
      <c r="O46" s="157">
        <f t="shared" si="18"/>
        <v>-0.7305703414633342</v>
      </c>
      <c r="P46" s="158"/>
      <c r="Q46" s="157">
        <f t="shared" si="18"/>
        <v>2.6947143542048337</v>
      </c>
      <c r="R46" s="158"/>
      <c r="S46" s="157">
        <f t="shared" si="18"/>
        <v>-29.10475771348044</v>
      </c>
      <c r="T46" s="158"/>
      <c r="U46" s="157">
        <f t="shared" si="18"/>
        <v>10.354231919348656</v>
      </c>
      <c r="V46" s="158"/>
      <c r="W46" s="157">
        <f t="shared" si="18"/>
        <v>4.406686021952481</v>
      </c>
      <c r="X46" s="158"/>
      <c r="Y46" s="157">
        <f t="shared" si="18"/>
        <v>-6.010155247687692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103.62139917695474</v>
      </c>
      <c r="F47" s="72">
        <f t="shared" si="19"/>
        <v>102.62172747377656</v>
      </c>
      <c r="G47" s="71">
        <f t="shared" si="19"/>
        <v>95.86358718091088</v>
      </c>
      <c r="H47" s="73">
        <f t="shared" si="19"/>
        <v>105.03508223375648</v>
      </c>
      <c r="I47" s="74">
        <f t="shared" si="19"/>
        <v>95.65002471576865</v>
      </c>
      <c r="J47" s="72">
        <f t="shared" si="19"/>
        <v>106.51423095553795</v>
      </c>
      <c r="K47" s="71">
        <f t="shared" si="19"/>
        <v>99.0011750881316</v>
      </c>
      <c r="L47" s="73">
        <f t="shared" si="19"/>
        <v>98.87111864206433</v>
      </c>
      <c r="M47" s="74">
        <f t="shared" si="19"/>
        <v>71.84818837419688</v>
      </c>
      <c r="N47" s="72">
        <f t="shared" si="19"/>
        <v>105.56203584898324</v>
      </c>
      <c r="O47" s="71">
        <f t="shared" si="19"/>
        <v>98.45246868091378</v>
      </c>
      <c r="P47" s="73">
        <f t="shared" si="19"/>
        <v>99.84651753965872</v>
      </c>
      <c r="Q47" s="74">
        <f t="shared" si="19"/>
        <v>103.81254096569805</v>
      </c>
      <c r="R47" s="72">
        <f t="shared" si="19"/>
        <v>97.88518029938966</v>
      </c>
      <c r="S47" s="71">
        <f t="shared" si="19"/>
        <v>84.38435284851667</v>
      </c>
      <c r="T47" s="73">
        <f t="shared" si="19"/>
        <v>85.62258868064357</v>
      </c>
      <c r="U47" s="74">
        <f t="shared" si="19"/>
        <v>83.62326043737575</v>
      </c>
      <c r="V47" s="72">
        <f t="shared" si="19"/>
        <v>98.365007751481</v>
      </c>
      <c r="W47" s="71">
        <f t="shared" si="19"/>
        <v>104.60766295632776</v>
      </c>
      <c r="X47" s="73">
        <f t="shared" si="19"/>
        <v>99.70578480798167</v>
      </c>
      <c r="Y47" s="71">
        <f t="shared" si="19"/>
        <v>90.3329576673087</v>
      </c>
      <c r="Z47" s="73">
        <f t="shared" si="19"/>
        <v>94.64509024210862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112.14771622934889</v>
      </c>
      <c r="F48" s="66">
        <f t="shared" si="19"/>
        <v>116.34509297381663</v>
      </c>
      <c r="G48" s="63">
        <f t="shared" si="19"/>
        <v>84.74991596914224</v>
      </c>
      <c r="H48" s="64">
        <f t="shared" si="19"/>
        <v>86.83155538928452</v>
      </c>
      <c r="I48" s="65">
        <f t="shared" si="19"/>
        <v>103.99191510864073</v>
      </c>
      <c r="J48" s="66">
        <f t="shared" si="19"/>
        <v>108.6566293879059</v>
      </c>
      <c r="K48" s="63">
        <f t="shared" si="19"/>
        <v>104.98676081200354</v>
      </c>
      <c r="L48" s="64">
        <f t="shared" si="19"/>
        <v>105.31853632794572</v>
      </c>
      <c r="M48" s="65">
        <f t="shared" si="19"/>
        <v>119.13404316688201</v>
      </c>
      <c r="N48" s="66">
        <f t="shared" si="19"/>
        <v>111.73477194315977</v>
      </c>
      <c r="O48" s="63">
        <f t="shared" si="19"/>
        <v>98.20213799805636</v>
      </c>
      <c r="P48" s="64">
        <f t="shared" si="19"/>
        <v>101.46244297183544</v>
      </c>
      <c r="Q48" s="65">
        <f t="shared" si="19"/>
        <v>107.0146640402714</v>
      </c>
      <c r="R48" s="66">
        <f t="shared" si="19"/>
        <v>101.54795587551833</v>
      </c>
      <c r="S48" s="63">
        <f t="shared" si="19"/>
        <v>81.32688851274713</v>
      </c>
      <c r="T48" s="64">
        <f t="shared" si="19"/>
        <v>85.20772027021397</v>
      </c>
      <c r="U48" s="65">
        <f t="shared" si="19"/>
        <v>129.36572199730094</v>
      </c>
      <c r="V48" s="66">
        <f t="shared" si="19"/>
        <v>155.3483974501525</v>
      </c>
      <c r="W48" s="63">
        <f t="shared" si="19"/>
        <v>102.31266610207767</v>
      </c>
      <c r="X48" s="64">
        <f t="shared" si="19"/>
        <v>108.07188558194483</v>
      </c>
      <c r="Y48" s="63">
        <f t="shared" si="19"/>
        <v>94.35774572576165</v>
      </c>
      <c r="Z48" s="64">
        <f t="shared" si="19"/>
        <v>99.49010876342851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104.64826367430638</v>
      </c>
      <c r="F49" s="70">
        <f t="shared" si="19"/>
        <v>108.47565318177375</v>
      </c>
      <c r="G49" s="67">
        <f t="shared" si="19"/>
        <v>102.59564851891282</v>
      </c>
      <c r="H49" s="68">
        <f t="shared" si="19"/>
        <v>103.81921041291449</v>
      </c>
      <c r="I49" s="69">
        <f t="shared" si="19"/>
        <v>96.21188789651987</v>
      </c>
      <c r="J49" s="70">
        <f t="shared" si="19"/>
        <v>95.75857450046456</v>
      </c>
      <c r="K49" s="67">
        <f t="shared" si="19"/>
        <v>89.63560334528077</v>
      </c>
      <c r="L49" s="68">
        <f t="shared" si="19"/>
        <v>58.81744999966415</v>
      </c>
      <c r="M49" s="69">
        <f t="shared" si="19"/>
        <v>96.30862917588017</v>
      </c>
      <c r="N49" s="70">
        <f t="shared" si="19"/>
        <v>109.53980629703064</v>
      </c>
      <c r="O49" s="67">
        <f t="shared" si="19"/>
        <v>99.30084310096649</v>
      </c>
      <c r="P49" s="68">
        <f t="shared" si="19"/>
        <v>99.33572866775368</v>
      </c>
      <c r="Q49" s="69">
        <f t="shared" si="19"/>
        <v>98.66313398206856</v>
      </c>
      <c r="R49" s="70">
        <f t="shared" si="19"/>
        <v>97.81691717427276</v>
      </c>
      <c r="S49" s="67">
        <f t="shared" si="19"/>
        <v>104.3741936186313</v>
      </c>
      <c r="T49" s="68">
        <f t="shared" si="19"/>
        <v>102.34144559343603</v>
      </c>
      <c r="U49" s="69">
        <f t="shared" si="19"/>
        <v>76.99556987515102</v>
      </c>
      <c r="V49" s="70">
        <f t="shared" si="19"/>
        <v>80.54478780287579</v>
      </c>
      <c r="W49" s="67">
        <f t="shared" si="19"/>
        <v>98.81879985528553</v>
      </c>
      <c r="X49" s="68">
        <f t="shared" si="19"/>
        <v>94.8018024436839</v>
      </c>
      <c r="Y49" s="67">
        <f t="shared" si="19"/>
        <v>98.5968525150174</v>
      </c>
      <c r="Z49" s="68">
        <f t="shared" si="19"/>
        <v>94.31058525908657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1" sqref="E1:H1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749</v>
      </c>
      <c r="F5" s="14">
        <v>64069</v>
      </c>
      <c r="G5" s="15">
        <v>30</v>
      </c>
      <c r="H5" s="16">
        <v>5460</v>
      </c>
      <c r="I5" s="13">
        <v>1278</v>
      </c>
      <c r="J5" s="14">
        <v>1004092</v>
      </c>
      <c r="K5" s="17">
        <v>1617</v>
      </c>
      <c r="L5" s="18">
        <v>3220328</v>
      </c>
      <c r="M5" s="13">
        <v>685</v>
      </c>
      <c r="N5" s="75">
        <v>198788</v>
      </c>
      <c r="O5" s="19">
        <v>726</v>
      </c>
      <c r="P5" s="18">
        <v>38877</v>
      </c>
      <c r="Q5" s="13">
        <v>12869</v>
      </c>
      <c r="R5" s="14">
        <v>1922819</v>
      </c>
      <c r="S5" s="19">
        <v>19496</v>
      </c>
      <c r="T5" s="18">
        <v>5392592</v>
      </c>
      <c r="U5" s="13">
        <v>3318</v>
      </c>
      <c r="V5" s="14">
        <v>1306553</v>
      </c>
      <c r="W5" s="13">
        <v>327</v>
      </c>
      <c r="X5" s="18">
        <v>80720</v>
      </c>
      <c r="Y5" s="20">
        <f aca="true" t="shared" si="0" ref="Y5:Z19">+W5+U5+S5+Q5+O5+M5+K5+I5+G5+E5</f>
        <v>41095</v>
      </c>
      <c r="Z5" s="21">
        <f t="shared" si="0"/>
        <v>13234298</v>
      </c>
    </row>
    <row r="6" spans="1:26" ht="18.95" customHeight="1">
      <c r="A6" s="7"/>
      <c r="B6" s="22"/>
      <c r="C6" s="83"/>
      <c r="D6" s="81" t="s">
        <v>22</v>
      </c>
      <c r="E6" s="23">
        <v>780</v>
      </c>
      <c r="F6" s="24">
        <v>66264</v>
      </c>
      <c r="G6" s="25">
        <v>30</v>
      </c>
      <c r="H6" s="26">
        <v>5460</v>
      </c>
      <c r="I6" s="27">
        <v>1320</v>
      </c>
      <c r="J6" s="21">
        <v>1082280</v>
      </c>
      <c r="K6" s="25">
        <v>2166</v>
      </c>
      <c r="L6" s="26">
        <v>4310095</v>
      </c>
      <c r="M6" s="27">
        <v>721</v>
      </c>
      <c r="N6" s="76">
        <v>210003</v>
      </c>
      <c r="O6" s="25">
        <v>804</v>
      </c>
      <c r="P6" s="26">
        <v>47888</v>
      </c>
      <c r="Q6" s="27">
        <v>12525</v>
      </c>
      <c r="R6" s="21">
        <v>1952521</v>
      </c>
      <c r="S6" s="25">
        <v>19408</v>
      </c>
      <c r="T6" s="26">
        <v>5366728</v>
      </c>
      <c r="U6" s="27">
        <v>3125</v>
      </c>
      <c r="V6" s="21">
        <v>1101886</v>
      </c>
      <c r="W6" s="27">
        <v>397</v>
      </c>
      <c r="X6" s="26">
        <v>75327</v>
      </c>
      <c r="Y6" s="20">
        <f t="shared" si="0"/>
        <v>41276</v>
      </c>
      <c r="Z6" s="21">
        <f t="shared" si="0"/>
        <v>14218452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1517.9</v>
      </c>
      <c r="F7" s="36">
        <v>275450</v>
      </c>
      <c r="G7" s="29">
        <v>151</v>
      </c>
      <c r="H7" s="30">
        <v>74118</v>
      </c>
      <c r="I7" s="31">
        <v>1934</v>
      </c>
      <c r="J7" s="32">
        <v>2157569</v>
      </c>
      <c r="K7" s="77">
        <v>6428</v>
      </c>
      <c r="L7" s="30">
        <v>3132828</v>
      </c>
      <c r="M7" s="23">
        <v>1465.3</v>
      </c>
      <c r="N7" s="24">
        <v>236178.25</v>
      </c>
      <c r="O7" s="33">
        <v>3048</v>
      </c>
      <c r="P7" s="34">
        <v>704865</v>
      </c>
      <c r="Q7" s="23">
        <v>33469.4</v>
      </c>
      <c r="R7" s="24">
        <v>5193160</v>
      </c>
      <c r="S7" s="33">
        <v>30366.2</v>
      </c>
      <c r="T7" s="34">
        <v>2933685</v>
      </c>
      <c r="U7" s="23">
        <v>4145.5</v>
      </c>
      <c r="V7" s="24">
        <v>2022215.5</v>
      </c>
      <c r="W7" s="23">
        <v>1159.2</v>
      </c>
      <c r="X7" s="34">
        <v>304228</v>
      </c>
      <c r="Y7" s="31">
        <f t="shared" si="0"/>
        <v>83684.5</v>
      </c>
      <c r="Z7" s="24">
        <f t="shared" si="0"/>
        <v>17034296.75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276</v>
      </c>
      <c r="F8" s="14">
        <v>50315</v>
      </c>
      <c r="G8" s="15">
        <v>172.824</v>
      </c>
      <c r="H8" s="16">
        <v>95200</v>
      </c>
      <c r="I8" s="13">
        <v>510</v>
      </c>
      <c r="J8" s="14">
        <v>61129</v>
      </c>
      <c r="K8" s="17">
        <v>0</v>
      </c>
      <c r="L8" s="18">
        <v>0</v>
      </c>
      <c r="M8" s="13">
        <v>4986</v>
      </c>
      <c r="N8" s="75">
        <v>868843</v>
      </c>
      <c r="O8" s="19">
        <v>0</v>
      </c>
      <c r="P8" s="18">
        <v>0</v>
      </c>
      <c r="Q8" s="13">
        <v>7537</v>
      </c>
      <c r="R8" s="14">
        <v>1618420</v>
      </c>
      <c r="S8" s="19">
        <v>37361</v>
      </c>
      <c r="T8" s="18">
        <v>4349620</v>
      </c>
      <c r="U8" s="13">
        <v>653</v>
      </c>
      <c r="V8" s="14">
        <v>54914.767441860466</v>
      </c>
      <c r="W8" s="13">
        <v>43</v>
      </c>
      <c r="X8" s="18">
        <v>1400</v>
      </c>
      <c r="Y8" s="13">
        <f t="shared" si="0"/>
        <v>51538.824</v>
      </c>
      <c r="Z8" s="14">
        <f t="shared" si="0"/>
        <v>7099841.76744186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174</v>
      </c>
      <c r="F9" s="24">
        <v>29412</v>
      </c>
      <c r="G9" s="25">
        <v>205.79000000000002</v>
      </c>
      <c r="H9" s="26">
        <v>109000</v>
      </c>
      <c r="I9" s="27">
        <v>422</v>
      </c>
      <c r="J9" s="21">
        <v>51338.90909090909</v>
      </c>
      <c r="K9" s="25">
        <v>23</v>
      </c>
      <c r="L9" s="26">
        <v>729</v>
      </c>
      <c r="M9" s="27">
        <v>4363</v>
      </c>
      <c r="N9" s="76">
        <v>652140</v>
      </c>
      <c r="O9" s="25">
        <v>0</v>
      </c>
      <c r="P9" s="26">
        <v>0</v>
      </c>
      <c r="Q9" s="27">
        <v>7855</v>
      </c>
      <c r="R9" s="21">
        <v>1654052</v>
      </c>
      <c r="S9" s="25">
        <v>37558</v>
      </c>
      <c r="T9" s="26">
        <v>4308508</v>
      </c>
      <c r="U9" s="27">
        <v>551</v>
      </c>
      <c r="V9" s="21">
        <v>45892.348837209305</v>
      </c>
      <c r="W9" s="27">
        <v>43</v>
      </c>
      <c r="X9" s="26">
        <v>1400</v>
      </c>
      <c r="Y9" s="20">
        <f t="shared" si="0"/>
        <v>51194.79</v>
      </c>
      <c r="Z9" s="21">
        <f t="shared" si="0"/>
        <v>6852472.257928118</v>
      </c>
    </row>
    <row r="10" spans="1:26" ht="18.95" customHeight="1" thickBot="1">
      <c r="A10" s="7"/>
      <c r="B10" s="22"/>
      <c r="C10" s="84"/>
      <c r="D10" s="28" t="s">
        <v>24</v>
      </c>
      <c r="E10" s="35">
        <v>233</v>
      </c>
      <c r="F10" s="36">
        <v>40895</v>
      </c>
      <c r="G10" s="29">
        <v>168.463</v>
      </c>
      <c r="H10" s="30">
        <v>94681</v>
      </c>
      <c r="I10" s="37">
        <v>829</v>
      </c>
      <c r="J10" s="38">
        <v>117851.54545454546</v>
      </c>
      <c r="K10" s="77">
        <v>77</v>
      </c>
      <c r="L10" s="30">
        <v>2295</v>
      </c>
      <c r="M10" s="35">
        <v>8925</v>
      </c>
      <c r="N10" s="36">
        <v>1817948</v>
      </c>
      <c r="O10" s="29">
        <v>0</v>
      </c>
      <c r="P10" s="30">
        <v>0</v>
      </c>
      <c r="Q10" s="35">
        <v>12986</v>
      </c>
      <c r="R10" s="36">
        <v>1853723</v>
      </c>
      <c r="S10" s="29">
        <v>6237</v>
      </c>
      <c r="T10" s="30">
        <v>819070</v>
      </c>
      <c r="U10" s="35">
        <v>1486</v>
      </c>
      <c r="V10" s="36">
        <v>96571.95348837209</v>
      </c>
      <c r="W10" s="35">
        <v>371</v>
      </c>
      <c r="X10" s="30">
        <v>19708</v>
      </c>
      <c r="Y10" s="37">
        <f t="shared" si="0"/>
        <v>31312.463</v>
      </c>
      <c r="Z10" s="36">
        <f t="shared" si="0"/>
        <v>4862743.498942918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6</v>
      </c>
      <c r="J11" s="14">
        <v>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2525</v>
      </c>
      <c r="R11" s="14">
        <v>659326.2</v>
      </c>
      <c r="S11" s="19">
        <v>0</v>
      </c>
      <c r="T11" s="18">
        <v>0</v>
      </c>
      <c r="U11" s="13">
        <v>47</v>
      </c>
      <c r="V11" s="14">
        <v>24224</v>
      </c>
      <c r="W11" s="13">
        <v>2</v>
      </c>
      <c r="X11" s="18">
        <v>70</v>
      </c>
      <c r="Y11" s="13">
        <f>+W11+U11+S11+Q11+O11+M11+K11+I11+G11+E11</f>
        <v>2670</v>
      </c>
      <c r="Z11" s="14">
        <f t="shared" si="0"/>
        <v>774020.2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19</v>
      </c>
      <c r="J12" s="21">
        <v>2552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2652</v>
      </c>
      <c r="R12" s="21">
        <v>689427.2</v>
      </c>
      <c r="S12" s="25">
        <v>0</v>
      </c>
      <c r="T12" s="26">
        <v>0</v>
      </c>
      <c r="U12" s="27">
        <v>24</v>
      </c>
      <c r="V12" s="21">
        <v>12975</v>
      </c>
      <c r="W12" s="27">
        <v>0</v>
      </c>
      <c r="X12" s="26">
        <v>325</v>
      </c>
      <c r="Y12" s="20">
        <f aca="true" t="shared" si="1" ref="Y12:Y19">+W12+U12+S12+Q12+O12+M12+K12+I12+G12+E12</f>
        <v>2785</v>
      </c>
      <c r="Z12" s="21">
        <f t="shared" si="0"/>
        <v>795279.2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67</v>
      </c>
      <c r="J13" s="38">
        <v>17864.3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2115046.7</v>
      </c>
      <c r="S13" s="29">
        <v>2</v>
      </c>
      <c r="T13" s="30">
        <v>1885</v>
      </c>
      <c r="U13" s="35">
        <v>521</v>
      </c>
      <c r="V13" s="36">
        <v>133731</v>
      </c>
      <c r="W13" s="35">
        <v>19</v>
      </c>
      <c r="X13" s="30">
        <v>41930</v>
      </c>
      <c r="Y13" s="37">
        <f t="shared" si="1"/>
        <v>8592.5</v>
      </c>
      <c r="Z13" s="36">
        <f t="shared" si="0"/>
        <v>2524457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3034</v>
      </c>
      <c r="N14" s="75">
        <v>241323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3034</v>
      </c>
      <c r="Z14" s="14">
        <f t="shared" si="0"/>
        <v>241323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341</v>
      </c>
      <c r="N15" s="76">
        <v>31125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341</v>
      </c>
      <c r="Z15" s="24">
        <f t="shared" si="0"/>
        <v>31125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6012</v>
      </c>
      <c r="N16" s="36">
        <v>906213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6012</v>
      </c>
      <c r="Z16" s="36">
        <f t="shared" si="0"/>
        <v>906213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190</v>
      </c>
      <c r="F17" s="14">
        <v>47494</v>
      </c>
      <c r="G17" s="19">
        <v>846</v>
      </c>
      <c r="H17" s="18">
        <v>224115</v>
      </c>
      <c r="I17" s="13">
        <v>229</v>
      </c>
      <c r="J17" s="14">
        <v>178846</v>
      </c>
      <c r="K17" s="19">
        <v>85</v>
      </c>
      <c r="L17" s="18">
        <v>62125</v>
      </c>
      <c r="M17" s="13">
        <v>636.016</v>
      </c>
      <c r="N17" s="75">
        <v>270624</v>
      </c>
      <c r="O17" s="19">
        <v>3345</v>
      </c>
      <c r="P17" s="18">
        <v>1337176</v>
      </c>
      <c r="Q17" s="13">
        <v>4531</v>
      </c>
      <c r="R17" s="14">
        <v>1242121</v>
      </c>
      <c r="S17" s="19">
        <v>278</v>
      </c>
      <c r="T17" s="18">
        <v>59476</v>
      </c>
      <c r="U17" s="13">
        <v>6</v>
      </c>
      <c r="V17" s="14">
        <v>1320</v>
      </c>
      <c r="W17" s="13">
        <v>5842.886</v>
      </c>
      <c r="X17" s="18">
        <v>1298772</v>
      </c>
      <c r="Y17" s="41">
        <f t="shared" si="1"/>
        <v>15988.902</v>
      </c>
      <c r="Z17" s="42">
        <f t="shared" si="0"/>
        <v>4722069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15807</v>
      </c>
      <c r="G18" s="25">
        <v>909</v>
      </c>
      <c r="H18" s="26">
        <v>262279</v>
      </c>
      <c r="I18" s="27">
        <v>218</v>
      </c>
      <c r="J18" s="21">
        <v>182640</v>
      </c>
      <c r="K18" s="25">
        <v>77</v>
      </c>
      <c r="L18" s="26">
        <v>51410</v>
      </c>
      <c r="M18" s="27">
        <v>745.112</v>
      </c>
      <c r="N18" s="21">
        <v>307350</v>
      </c>
      <c r="O18" s="25">
        <v>3312</v>
      </c>
      <c r="P18" s="26">
        <v>1316131</v>
      </c>
      <c r="Q18" s="27">
        <v>4382</v>
      </c>
      <c r="R18" s="21">
        <v>1195500</v>
      </c>
      <c r="S18" s="25">
        <v>341</v>
      </c>
      <c r="T18" s="26">
        <v>70226</v>
      </c>
      <c r="U18" s="27">
        <v>5</v>
      </c>
      <c r="V18" s="21">
        <v>1100</v>
      </c>
      <c r="W18" s="27">
        <v>6005.3965</v>
      </c>
      <c r="X18" s="26">
        <v>1290844</v>
      </c>
      <c r="Y18" s="23">
        <f t="shared" si="1"/>
        <v>16069.508499999998</v>
      </c>
      <c r="Z18" s="24">
        <f t="shared" si="0"/>
        <v>4693287</v>
      </c>
    </row>
    <row r="19" spans="1:26" ht="18.95" customHeight="1" thickBot="1">
      <c r="A19" s="7"/>
      <c r="B19" s="22"/>
      <c r="C19" s="84"/>
      <c r="D19" s="43" t="s">
        <v>24</v>
      </c>
      <c r="E19" s="23">
        <v>508.008</v>
      </c>
      <c r="F19" s="24">
        <v>113321</v>
      </c>
      <c r="G19" s="33">
        <v>1164</v>
      </c>
      <c r="H19" s="34">
        <v>360225</v>
      </c>
      <c r="I19" s="23">
        <v>417</v>
      </c>
      <c r="J19" s="24">
        <v>239850</v>
      </c>
      <c r="K19" s="78">
        <v>191</v>
      </c>
      <c r="L19" s="34">
        <v>140155</v>
      </c>
      <c r="M19" s="23">
        <v>1091.056</v>
      </c>
      <c r="N19" s="24">
        <v>427449</v>
      </c>
      <c r="O19" s="33">
        <v>1815</v>
      </c>
      <c r="P19" s="34">
        <v>804458</v>
      </c>
      <c r="Q19" s="23">
        <v>7711</v>
      </c>
      <c r="R19" s="24">
        <v>2240432</v>
      </c>
      <c r="S19" s="33">
        <v>133</v>
      </c>
      <c r="T19" s="34">
        <v>28194</v>
      </c>
      <c r="U19" s="23">
        <v>55</v>
      </c>
      <c r="V19" s="24">
        <v>12100</v>
      </c>
      <c r="W19" s="23">
        <v>6341.926700000001</v>
      </c>
      <c r="X19" s="34">
        <v>1585041</v>
      </c>
      <c r="Y19" s="35">
        <f t="shared" si="1"/>
        <v>19426.990700000002</v>
      </c>
      <c r="Z19" s="36">
        <f t="shared" si="0"/>
        <v>5951225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1215</v>
      </c>
      <c r="F20" s="14">
        <f aca="true" t="shared" si="2" ref="F20:X22">F5+F8+F11+F14+F17</f>
        <v>161878</v>
      </c>
      <c r="G20" s="19">
        <f>G5+G8+G11+G14+G17</f>
        <v>1123.824</v>
      </c>
      <c r="H20" s="18">
        <f t="shared" si="2"/>
        <v>399775</v>
      </c>
      <c r="I20" s="13">
        <f t="shared" si="2"/>
        <v>2023</v>
      </c>
      <c r="J20" s="14">
        <f t="shared" si="2"/>
        <v>1244467</v>
      </c>
      <c r="K20" s="19">
        <f t="shared" si="2"/>
        <v>1702</v>
      </c>
      <c r="L20" s="18">
        <f t="shared" si="2"/>
        <v>3282453</v>
      </c>
      <c r="M20" s="13">
        <f t="shared" si="2"/>
        <v>9356.016</v>
      </c>
      <c r="N20" s="14">
        <f t="shared" si="2"/>
        <v>1594578</v>
      </c>
      <c r="O20" s="19">
        <f t="shared" si="2"/>
        <v>4071</v>
      </c>
      <c r="P20" s="18">
        <f t="shared" si="2"/>
        <v>1376053</v>
      </c>
      <c r="Q20" s="13">
        <f t="shared" si="2"/>
        <v>27462</v>
      </c>
      <c r="R20" s="14">
        <f t="shared" si="2"/>
        <v>5442686.2</v>
      </c>
      <c r="S20" s="19">
        <f t="shared" si="2"/>
        <v>57135</v>
      </c>
      <c r="T20" s="18">
        <f t="shared" si="2"/>
        <v>9801688</v>
      </c>
      <c r="U20" s="13">
        <f t="shared" si="2"/>
        <v>4024</v>
      </c>
      <c r="V20" s="14">
        <f t="shared" si="2"/>
        <v>1387011.7674418604</v>
      </c>
      <c r="W20" s="13">
        <f t="shared" si="2"/>
        <v>6214.886</v>
      </c>
      <c r="X20" s="18">
        <f t="shared" si="2"/>
        <v>1380962</v>
      </c>
      <c r="Y20" s="31">
        <f aca="true" t="shared" si="3" ref="Y20:Z22">+Y17+Y14+Y11+Y8+Y5</f>
        <v>114326.726</v>
      </c>
      <c r="Z20" s="32">
        <f t="shared" si="3"/>
        <v>26071551.96744186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1029</v>
      </c>
      <c r="F21" s="21">
        <f t="shared" si="4"/>
        <v>111483</v>
      </c>
      <c r="G21" s="25">
        <f t="shared" si="4"/>
        <v>1219.79</v>
      </c>
      <c r="H21" s="26">
        <f t="shared" si="4"/>
        <v>451739</v>
      </c>
      <c r="I21" s="27">
        <f t="shared" si="4"/>
        <v>1979</v>
      </c>
      <c r="J21" s="21">
        <f t="shared" si="4"/>
        <v>1318810.9090909092</v>
      </c>
      <c r="K21" s="25">
        <f t="shared" si="4"/>
        <v>2266</v>
      </c>
      <c r="L21" s="26">
        <f t="shared" si="4"/>
        <v>4362234</v>
      </c>
      <c r="M21" s="27">
        <f t="shared" si="4"/>
        <v>6185.112</v>
      </c>
      <c r="N21" s="21">
        <f t="shared" si="4"/>
        <v>1215618</v>
      </c>
      <c r="O21" s="25">
        <f t="shared" si="4"/>
        <v>4116</v>
      </c>
      <c r="P21" s="26">
        <f t="shared" si="4"/>
        <v>1364019</v>
      </c>
      <c r="Q21" s="27">
        <f t="shared" si="4"/>
        <v>27414</v>
      </c>
      <c r="R21" s="21">
        <f t="shared" si="4"/>
        <v>5491500.2</v>
      </c>
      <c r="S21" s="25">
        <f t="shared" si="4"/>
        <v>57307</v>
      </c>
      <c r="T21" s="26">
        <f t="shared" si="4"/>
        <v>9745462</v>
      </c>
      <c r="U21" s="27">
        <f t="shared" si="2"/>
        <v>3705</v>
      </c>
      <c r="V21" s="21">
        <f t="shared" si="2"/>
        <v>1161853.3488372094</v>
      </c>
      <c r="W21" s="27">
        <f t="shared" si="2"/>
        <v>6445.3965</v>
      </c>
      <c r="X21" s="26">
        <f t="shared" si="2"/>
        <v>1367896</v>
      </c>
      <c r="Y21" s="23">
        <f t="shared" si="3"/>
        <v>111666.2985</v>
      </c>
      <c r="Z21" s="24">
        <f t="shared" si="3"/>
        <v>26590615.457928117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2258.908</v>
      </c>
      <c r="F22" s="24">
        <f t="shared" si="2"/>
        <v>429666</v>
      </c>
      <c r="G22" s="33">
        <f t="shared" si="2"/>
        <v>1678.463</v>
      </c>
      <c r="H22" s="34">
        <f t="shared" si="2"/>
        <v>724024</v>
      </c>
      <c r="I22" s="23">
        <f t="shared" si="2"/>
        <v>3247</v>
      </c>
      <c r="J22" s="24">
        <f t="shared" si="2"/>
        <v>2533134.845454545</v>
      </c>
      <c r="K22" s="33">
        <f t="shared" si="2"/>
        <v>6696</v>
      </c>
      <c r="L22" s="34">
        <f t="shared" si="2"/>
        <v>3275278</v>
      </c>
      <c r="M22" s="23">
        <f t="shared" si="2"/>
        <v>17512.356</v>
      </c>
      <c r="N22" s="24">
        <f t="shared" si="2"/>
        <v>3406788.25</v>
      </c>
      <c r="O22" s="33">
        <f t="shared" si="2"/>
        <v>4863</v>
      </c>
      <c r="P22" s="34">
        <f t="shared" si="2"/>
        <v>1509323</v>
      </c>
      <c r="Q22" s="23">
        <f t="shared" si="2"/>
        <v>61935.9</v>
      </c>
      <c r="R22" s="24">
        <f t="shared" si="2"/>
        <v>11402361.7</v>
      </c>
      <c r="S22" s="33">
        <f t="shared" si="2"/>
        <v>36738.2</v>
      </c>
      <c r="T22" s="34">
        <f t="shared" si="2"/>
        <v>3782834</v>
      </c>
      <c r="U22" s="23">
        <f t="shared" si="2"/>
        <v>6207.5</v>
      </c>
      <c r="V22" s="24">
        <f t="shared" si="2"/>
        <v>2264618.4534883723</v>
      </c>
      <c r="W22" s="23">
        <f t="shared" si="2"/>
        <v>7891.126700000001</v>
      </c>
      <c r="X22" s="34">
        <f t="shared" si="2"/>
        <v>1950907</v>
      </c>
      <c r="Y22" s="23">
        <f t="shared" si="3"/>
        <v>149028.4537</v>
      </c>
      <c r="Z22" s="24">
        <f t="shared" si="3"/>
        <v>31278935.24894292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51.802754318281295</v>
      </c>
      <c r="F23" s="174"/>
      <c r="G23" s="173">
        <f>(G20+G21)/(G22+G41)*100</f>
        <v>67.87394450796607</v>
      </c>
      <c r="H23" s="174"/>
      <c r="I23" s="173">
        <f>(I20+I21)/(I22+I41)*100</f>
        <v>62.04651162790697</v>
      </c>
      <c r="J23" s="174"/>
      <c r="K23" s="173">
        <f>(K20+K21)/(K22+K41)*100</f>
        <v>28.432215534537114</v>
      </c>
      <c r="L23" s="174"/>
      <c r="M23" s="173">
        <f>(M20+M21)/(M22+M41)*100</f>
        <v>48.78876400346231</v>
      </c>
      <c r="N23" s="174"/>
      <c r="O23" s="173">
        <f>(O20+O21)/(O22+O41)*100</f>
        <v>83.78876266502917</v>
      </c>
      <c r="P23" s="174"/>
      <c r="Q23" s="173">
        <f>(Q20+Q21)/(Q22+Q41)*100</f>
        <v>44.317812892190354</v>
      </c>
      <c r="R23" s="174"/>
      <c r="S23" s="173">
        <f>(S20+S21)/(S22+S41)*100</f>
        <v>155.3896622329881</v>
      </c>
      <c r="T23" s="174"/>
      <c r="U23" s="173">
        <f>(U20+U21)/(U22+U41)*100</f>
        <v>63.89715608465608</v>
      </c>
      <c r="V23" s="174"/>
      <c r="W23" s="173">
        <f>(W20+W21)/(W22+W41)*100</f>
        <v>79.06369305801107</v>
      </c>
      <c r="X23" s="174"/>
      <c r="Y23" s="173">
        <f>(Y20+Y21)/(Y22+Y41)*100</f>
        <v>76.50495634597561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190209.60570328674</v>
      </c>
      <c r="F24" s="176"/>
      <c r="G24" s="169">
        <f>H22/G22*1000</f>
        <v>431361.3109136156</v>
      </c>
      <c r="H24" s="170"/>
      <c r="I24" s="171">
        <f>J22/I22*1000</f>
        <v>780146.2412856622</v>
      </c>
      <c r="J24" s="172"/>
      <c r="K24" s="169">
        <f>L22/K22*1000</f>
        <v>489139.486260454</v>
      </c>
      <c r="L24" s="170"/>
      <c r="M24" s="171">
        <f>N22/M22*1000</f>
        <v>194536.26056939457</v>
      </c>
      <c r="N24" s="172"/>
      <c r="O24" s="169">
        <f>P22/O22*1000</f>
        <v>310368.70244704915</v>
      </c>
      <c r="P24" s="170"/>
      <c r="Q24" s="171">
        <f>R22/Q22*1000</f>
        <v>184099.39469677518</v>
      </c>
      <c r="R24" s="172"/>
      <c r="S24" s="169">
        <f>T22/S22*1000</f>
        <v>102967.32011911308</v>
      </c>
      <c r="T24" s="170"/>
      <c r="U24" s="171">
        <f>V22/U22*1000</f>
        <v>364819.72669969755</v>
      </c>
      <c r="V24" s="172"/>
      <c r="W24" s="169">
        <f>X22/W22*1000</f>
        <v>247227.94021289758</v>
      </c>
      <c r="X24" s="170"/>
      <c r="Y24" s="171">
        <f>Z22/Y22*1000</f>
        <v>209885.65923060983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1.5157561820692766</v>
      </c>
      <c r="F25" s="49"/>
      <c r="G25" s="50">
        <f>G22/Y22*100</f>
        <v>1.1262701573612315</v>
      </c>
      <c r="H25" s="51"/>
      <c r="I25" s="48">
        <f>I22/Y22*100</f>
        <v>2.178778561667382</v>
      </c>
      <c r="J25" s="49"/>
      <c r="K25" s="50">
        <f>K22/Y22*100</f>
        <v>4.493101708938955</v>
      </c>
      <c r="L25" s="51"/>
      <c r="M25" s="48">
        <f>M22/Y22*100</f>
        <v>11.751015034520215</v>
      </c>
      <c r="N25" s="49"/>
      <c r="O25" s="50">
        <f>O22/Y22*100</f>
        <v>3.2631352465009167</v>
      </c>
      <c r="P25" s="51"/>
      <c r="Q25" s="48">
        <f>Q22/Y22*100</f>
        <v>41.559781680805294</v>
      </c>
      <c r="R25" s="49"/>
      <c r="S25" s="50">
        <f>S22/Y22*100</f>
        <v>24.65180244972239</v>
      </c>
      <c r="T25" s="51"/>
      <c r="U25" s="48">
        <f>U22/Y22*100</f>
        <v>4.165311956128818</v>
      </c>
      <c r="V25" s="49"/>
      <c r="W25" s="50">
        <f>W22/Y22*100</f>
        <v>5.295047022285517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+'(令和4年9月)'!E20</f>
        <v>1344</v>
      </c>
      <c r="F27" s="128">
        <f>+'(令和4年9月)'!F20</f>
        <v>165951</v>
      </c>
      <c r="G27" s="129">
        <f>+'(令和4年9月)'!G20</f>
        <v>1201</v>
      </c>
      <c r="H27" s="130">
        <f>+'(令和4年9月)'!H20</f>
        <v>421991</v>
      </c>
      <c r="I27" s="131">
        <f>+'(令和4年9月)'!I20</f>
        <v>4608</v>
      </c>
      <c r="J27" s="128">
        <f>+'(令和4年9月)'!J20</f>
        <v>6468945</v>
      </c>
      <c r="K27" s="129">
        <f>+'(令和4年9月)'!K20</f>
        <v>2357</v>
      </c>
      <c r="L27" s="130">
        <f>+'(令和4年9月)'!L20</f>
        <v>4509228</v>
      </c>
      <c r="M27" s="131">
        <f>+'(令和4年9月)'!M20</f>
        <v>7230.128</v>
      </c>
      <c r="N27" s="128">
        <f>+'(令和4年9月)'!N20</f>
        <v>1441034</v>
      </c>
      <c r="O27" s="129">
        <f>+'(令和4年9月)'!O20</f>
        <v>4309</v>
      </c>
      <c r="P27" s="130">
        <f>+'(令和4年9月)'!P20</f>
        <v>1415070</v>
      </c>
      <c r="Q27" s="131">
        <f>+'(令和4年9月)'!Q20</f>
        <v>26382</v>
      </c>
      <c r="R27" s="128">
        <f>+'(令和4年9月)'!R20</f>
        <v>5060352</v>
      </c>
      <c r="S27" s="129">
        <f>+'(令和4年9月)'!S20</f>
        <v>51535</v>
      </c>
      <c r="T27" s="130">
        <f>+'(令和4年9月)'!T20</f>
        <v>8674901</v>
      </c>
      <c r="U27" s="131">
        <f>+'(令和4年9月)'!U20</f>
        <v>4797</v>
      </c>
      <c r="V27" s="128">
        <f>+'(令和4年9月)'!V20</f>
        <v>1364866</v>
      </c>
      <c r="W27" s="131">
        <f>+'(令和4年9月)'!W20</f>
        <v>7296.256</v>
      </c>
      <c r="X27" s="130">
        <f>+'(令和4年9月)'!X20</f>
        <v>1745023</v>
      </c>
      <c r="Y27" s="131">
        <f>+'(令和4年9月)'!Y20</f>
        <v>111059.384</v>
      </c>
      <c r="Z27" s="128">
        <f>+'(令和4年9月)'!Z20</f>
        <v>31267361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f>+'(令和4年9月)'!F21</f>
        <v>109153</v>
      </c>
      <c r="G28" s="136">
        <f>+'(令和4年9月)'!G21</f>
        <v>1298</v>
      </c>
      <c r="H28" s="137">
        <f>+'(令和4年9月)'!H21</f>
        <v>468565</v>
      </c>
      <c r="I28" s="134">
        <f>+'(令和4年9月)'!I21</f>
        <v>2461</v>
      </c>
      <c r="J28" s="135">
        <f>+'(令和4年9月)'!J21</f>
        <v>4559227</v>
      </c>
      <c r="K28" s="136">
        <f>+'(令和4年9月)'!K21</f>
        <v>2296</v>
      </c>
      <c r="L28" s="137">
        <f>+'(令和4年9月)'!L21</f>
        <v>13764790</v>
      </c>
      <c r="M28" s="134">
        <f>+'(令和4年9月)'!M21</f>
        <v>8162.2</v>
      </c>
      <c r="N28" s="135">
        <f>+'(令和4年9月)'!N21</f>
        <v>1569835</v>
      </c>
      <c r="O28" s="136">
        <f>+'(令和4年9月)'!O21</f>
        <v>4446</v>
      </c>
      <c r="P28" s="137">
        <f>+'(令和4年9月)'!P21</f>
        <v>1513450</v>
      </c>
      <c r="Q28" s="134">
        <f>+'(令和4年9月)'!Q21</f>
        <v>28954</v>
      </c>
      <c r="R28" s="135">
        <f>+'(令和4年9月)'!R21</f>
        <v>5385278</v>
      </c>
      <c r="S28" s="136">
        <f>+'(令和4年9月)'!S21</f>
        <v>53596</v>
      </c>
      <c r="T28" s="137">
        <f>+'(令和4年9月)'!T21</f>
        <v>8784387</v>
      </c>
      <c r="U28" s="134">
        <f>+'(令和4年9月)'!U21</f>
        <v>4140</v>
      </c>
      <c r="V28" s="135">
        <f>+'(令和4年9月)'!V21</f>
        <v>1100575</v>
      </c>
      <c r="W28" s="134">
        <f>+'(令和4年9月)'!W21</f>
        <v>7398.176</v>
      </c>
      <c r="X28" s="137">
        <f>+'(令和4年9月)'!X21</f>
        <v>1708538</v>
      </c>
      <c r="Y28" s="138">
        <f>+'(令和4年9月)'!Y21</f>
        <v>113890.376</v>
      </c>
      <c r="Z28" s="139">
        <f>+'(令和4年9月)'!Z21</f>
        <v>38963798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f>+'(令和4年9月)'!F22</f>
        <v>412375</v>
      </c>
      <c r="G29" s="140">
        <f>+'(令和4年9月)'!G22</f>
        <v>1486</v>
      </c>
      <c r="H29" s="141">
        <f>+'(令和4年9月)'!H22</f>
        <v>634737</v>
      </c>
      <c r="I29" s="138">
        <f>+'(令和4年9月)'!I22</f>
        <v>4448</v>
      </c>
      <c r="J29" s="139">
        <f>+'(令和4年9月)'!J22</f>
        <v>5452564</v>
      </c>
      <c r="K29" s="140">
        <f>+'(令和4年9月)'!K22</f>
        <v>6032</v>
      </c>
      <c r="L29" s="141">
        <f>+'(令和4年9月)'!L22</f>
        <v>1011038</v>
      </c>
      <c r="M29" s="138">
        <f>+'(令和4年9月)'!M22</f>
        <v>18079.920000000002</v>
      </c>
      <c r="N29" s="139">
        <f>+'(令和4年9月)'!N22</f>
        <v>3465521</v>
      </c>
      <c r="O29" s="140">
        <f>+'(令和4年9月)'!O22</f>
        <v>4943</v>
      </c>
      <c r="P29" s="141">
        <f>+'(令和4年9月)'!P22</f>
        <v>1322149</v>
      </c>
      <c r="Q29" s="138">
        <f>+'(令和4年9月)'!Q22</f>
        <v>59845</v>
      </c>
      <c r="R29" s="139">
        <f>+'(令和4年9月)'!R22</f>
        <v>10705475</v>
      </c>
      <c r="S29" s="140">
        <f>+'(令和4年9月)'!S22</f>
        <v>27407</v>
      </c>
      <c r="T29" s="141">
        <f>+'(令和4年9月)'!T22</f>
        <v>2211494</v>
      </c>
      <c r="U29" s="138">
        <f>+'(令和4年9月)'!U22</f>
        <v>6316</v>
      </c>
      <c r="V29" s="139">
        <f>+'(令和4年9月)'!V22</f>
        <v>2170298</v>
      </c>
      <c r="W29" s="138">
        <f>+'(令和4年9月)'!W22</f>
        <v>8117.171000000001</v>
      </c>
      <c r="X29" s="141">
        <f>+'(令和4年9月)'!X22</f>
        <v>2106961</v>
      </c>
      <c r="Y29" s="138">
        <f>+'(令和4年9月)'!Y22</f>
        <v>139017.09100000001</v>
      </c>
      <c r="Z29" s="139">
        <f>+'(令和4年9月)'!Z22</f>
        <v>29492612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+'(令和4年9月)'!E23:F23</f>
        <v>52.987622705932566</v>
      </c>
      <c r="F30" s="165"/>
      <c r="G30" s="164">
        <f>+'(令和4年9月)'!G23:H23</f>
        <v>84.08479138627187</v>
      </c>
      <c r="H30" s="165"/>
      <c r="I30" s="164">
        <f>+'(令和4年9月)'!I23:J23</f>
        <v>79.4626798561151</v>
      </c>
      <c r="J30" s="165"/>
      <c r="K30" s="164">
        <f>+'(令和4年9月)'!K23:L23</f>
        <v>38.56929708222812</v>
      </c>
      <c r="L30" s="165"/>
      <c r="M30" s="164">
        <f>+'(令和4年9月)'!M23:N23</f>
        <v>42.56746711268634</v>
      </c>
      <c r="N30" s="165"/>
      <c r="O30" s="164">
        <f>+'(令和4年9月)'!O23:P23</f>
        <v>88.55957920291321</v>
      </c>
      <c r="P30" s="165"/>
      <c r="Q30" s="164">
        <f>+'(令和4年9月)'!Q23:R23</f>
        <v>46.23276798395856</v>
      </c>
      <c r="R30" s="165"/>
      <c r="S30" s="164">
        <f>+'(令和4年9月)'!S23:T23</f>
        <v>191.79589156055022</v>
      </c>
      <c r="T30" s="165"/>
      <c r="U30" s="164">
        <f>+'(令和4年9月)'!U23:V23</f>
        <v>70.74889170360989</v>
      </c>
      <c r="V30" s="165"/>
      <c r="W30" s="164">
        <f>+'(令和4年9月)'!W23:X23</f>
        <v>90.51449082445102</v>
      </c>
      <c r="X30" s="165"/>
      <c r="Y30" s="164">
        <f>+'(令和4年9月)'!Y23:Z23</f>
        <v>80.09174995953485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-129</v>
      </c>
      <c r="F31" s="91">
        <f aca="true" t="shared" si="5" ref="F31:Z33">F20-F27</f>
        <v>-4073</v>
      </c>
      <c r="G31" s="92">
        <f t="shared" si="5"/>
        <v>-77.17599999999993</v>
      </c>
      <c r="H31" s="93">
        <f t="shared" si="5"/>
        <v>-22216</v>
      </c>
      <c r="I31" s="90">
        <f t="shared" si="5"/>
        <v>-2585</v>
      </c>
      <c r="J31" s="91">
        <f t="shared" si="5"/>
        <v>-5224478</v>
      </c>
      <c r="K31" s="92">
        <f t="shared" si="5"/>
        <v>-655</v>
      </c>
      <c r="L31" s="93">
        <f t="shared" si="5"/>
        <v>-1226775</v>
      </c>
      <c r="M31" s="90">
        <f t="shared" si="5"/>
        <v>2125.888</v>
      </c>
      <c r="N31" s="91">
        <f t="shared" si="5"/>
        <v>153544</v>
      </c>
      <c r="O31" s="92">
        <f t="shared" si="5"/>
        <v>-238</v>
      </c>
      <c r="P31" s="93">
        <f t="shared" si="5"/>
        <v>-39017</v>
      </c>
      <c r="Q31" s="90">
        <f t="shared" si="5"/>
        <v>1080</v>
      </c>
      <c r="R31" s="91">
        <f t="shared" si="5"/>
        <v>382334.2000000002</v>
      </c>
      <c r="S31" s="92">
        <f t="shared" si="5"/>
        <v>5600</v>
      </c>
      <c r="T31" s="93">
        <f t="shared" si="5"/>
        <v>1126787</v>
      </c>
      <c r="U31" s="90">
        <f t="shared" si="5"/>
        <v>-773</v>
      </c>
      <c r="V31" s="91">
        <f t="shared" si="5"/>
        <v>22145.7674418604</v>
      </c>
      <c r="W31" s="92">
        <f t="shared" si="5"/>
        <v>-1081.37</v>
      </c>
      <c r="X31" s="93">
        <f t="shared" si="5"/>
        <v>-364061</v>
      </c>
      <c r="Y31" s="90">
        <f t="shared" si="5"/>
        <v>3267.3419999999896</v>
      </c>
      <c r="Z31" s="91">
        <f t="shared" si="5"/>
        <v>-5195809.032558139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69</v>
      </c>
      <c r="F32" s="95">
        <f t="shared" si="6"/>
        <v>2330</v>
      </c>
      <c r="G32" s="96">
        <f t="shared" si="6"/>
        <v>-78.21000000000004</v>
      </c>
      <c r="H32" s="97">
        <f t="shared" si="6"/>
        <v>-16826</v>
      </c>
      <c r="I32" s="94">
        <f t="shared" si="6"/>
        <v>-482</v>
      </c>
      <c r="J32" s="95">
        <f t="shared" si="6"/>
        <v>-3240416.090909091</v>
      </c>
      <c r="K32" s="96">
        <f t="shared" si="6"/>
        <v>-30</v>
      </c>
      <c r="L32" s="97">
        <f t="shared" si="6"/>
        <v>-9402556</v>
      </c>
      <c r="M32" s="94">
        <f t="shared" si="6"/>
        <v>-1977.0879999999997</v>
      </c>
      <c r="N32" s="95">
        <f t="shared" si="6"/>
        <v>-354217</v>
      </c>
      <c r="O32" s="96">
        <f t="shared" si="6"/>
        <v>-330</v>
      </c>
      <c r="P32" s="97">
        <f t="shared" si="6"/>
        <v>-149431</v>
      </c>
      <c r="Q32" s="94">
        <f t="shared" si="6"/>
        <v>-1540</v>
      </c>
      <c r="R32" s="95">
        <f t="shared" si="6"/>
        <v>106222.20000000019</v>
      </c>
      <c r="S32" s="96">
        <f t="shared" si="6"/>
        <v>3711</v>
      </c>
      <c r="T32" s="97">
        <f t="shared" si="6"/>
        <v>961075</v>
      </c>
      <c r="U32" s="94">
        <f t="shared" si="5"/>
        <v>-435</v>
      </c>
      <c r="V32" s="95">
        <f t="shared" si="5"/>
        <v>61278.3488372094</v>
      </c>
      <c r="W32" s="96">
        <f t="shared" si="5"/>
        <v>-952.7795000000006</v>
      </c>
      <c r="X32" s="97">
        <f t="shared" si="5"/>
        <v>-340642</v>
      </c>
      <c r="Y32" s="94">
        <f t="shared" si="5"/>
        <v>-2224.0774999999994</v>
      </c>
      <c r="Z32" s="95">
        <f t="shared" si="5"/>
        <v>-12373182.542071883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120.9079999999999</v>
      </c>
      <c r="F33" s="95">
        <f t="shared" si="5"/>
        <v>17291</v>
      </c>
      <c r="G33" s="96">
        <f t="shared" si="5"/>
        <v>192.46299999999997</v>
      </c>
      <c r="H33" s="97">
        <f t="shared" si="5"/>
        <v>89287</v>
      </c>
      <c r="I33" s="94">
        <f t="shared" si="5"/>
        <v>-1201</v>
      </c>
      <c r="J33" s="95">
        <f t="shared" si="5"/>
        <v>-2919429.154545455</v>
      </c>
      <c r="K33" s="96">
        <f t="shared" si="5"/>
        <v>664</v>
      </c>
      <c r="L33" s="97">
        <f t="shared" si="5"/>
        <v>2264240</v>
      </c>
      <c r="M33" s="94">
        <f t="shared" si="5"/>
        <v>-567.5640000000021</v>
      </c>
      <c r="N33" s="95">
        <f t="shared" si="5"/>
        <v>-58732.75</v>
      </c>
      <c r="O33" s="96">
        <f t="shared" si="5"/>
        <v>-80</v>
      </c>
      <c r="P33" s="97">
        <f t="shared" si="5"/>
        <v>187174</v>
      </c>
      <c r="Q33" s="94">
        <f t="shared" si="5"/>
        <v>2090.9000000000015</v>
      </c>
      <c r="R33" s="95">
        <f t="shared" si="5"/>
        <v>696886.6999999993</v>
      </c>
      <c r="S33" s="96">
        <f t="shared" si="5"/>
        <v>9331.199999999997</v>
      </c>
      <c r="T33" s="97">
        <f t="shared" si="5"/>
        <v>1571340</v>
      </c>
      <c r="U33" s="94">
        <f t="shared" si="5"/>
        <v>-108.5</v>
      </c>
      <c r="V33" s="95">
        <f t="shared" si="5"/>
        <v>94320.45348837227</v>
      </c>
      <c r="W33" s="96">
        <f t="shared" si="5"/>
        <v>-226.04430000000048</v>
      </c>
      <c r="X33" s="97">
        <f t="shared" si="5"/>
        <v>-156054</v>
      </c>
      <c r="Y33" s="94">
        <f t="shared" si="5"/>
        <v>10011.362699999998</v>
      </c>
      <c r="Z33" s="95">
        <f t="shared" si="5"/>
        <v>1786323.248942919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-1.184868387651271</v>
      </c>
      <c r="F34" s="160"/>
      <c r="G34" s="159">
        <f aca="true" t="shared" si="7" ref="G34">+G23-G30</f>
        <v>-16.2108468783058</v>
      </c>
      <c r="H34" s="160"/>
      <c r="I34" s="159">
        <f aca="true" t="shared" si="8" ref="I34">+I23-I30</f>
        <v>-17.41616822820813</v>
      </c>
      <c r="J34" s="160"/>
      <c r="K34" s="159">
        <f aca="true" t="shared" si="9" ref="K34">+K23-K30</f>
        <v>-10.137081547691004</v>
      </c>
      <c r="L34" s="160"/>
      <c r="M34" s="159">
        <f aca="true" t="shared" si="10" ref="M34">+M23-M30</f>
        <v>6.2212968907759745</v>
      </c>
      <c r="N34" s="160"/>
      <c r="O34" s="159">
        <f aca="true" t="shared" si="11" ref="O34">+O23-O30</f>
        <v>-4.770816537884045</v>
      </c>
      <c r="P34" s="160"/>
      <c r="Q34" s="159">
        <f aca="true" t="shared" si="12" ref="Q34">+Q23-Q30</f>
        <v>-1.9149550917682063</v>
      </c>
      <c r="R34" s="160"/>
      <c r="S34" s="159">
        <f aca="true" t="shared" si="13" ref="S34">+S23-S30</f>
        <v>-36.40622932756213</v>
      </c>
      <c r="T34" s="160"/>
      <c r="U34" s="159">
        <f aca="true" t="shared" si="14" ref="U34">+U23-U30</f>
        <v>-6.8517356189538035</v>
      </c>
      <c r="V34" s="160"/>
      <c r="W34" s="159">
        <f aca="true" t="shared" si="15" ref="W34">+W23-W30</f>
        <v>-11.450797766439948</v>
      </c>
      <c r="X34" s="160"/>
      <c r="Y34" s="159">
        <f aca="true" t="shared" si="16" ref="Y34">+Y23-Y30</f>
        <v>-3.5867936135592373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90.40178571428571</v>
      </c>
      <c r="F35" s="60">
        <f t="shared" si="17"/>
        <v>97.54566106862869</v>
      </c>
      <c r="G35" s="61">
        <f t="shared" si="17"/>
        <v>93.57402164862614</v>
      </c>
      <c r="H35" s="62">
        <f t="shared" si="17"/>
        <v>94.73543274619601</v>
      </c>
      <c r="I35" s="59">
        <f t="shared" si="17"/>
        <v>43.90190972222222</v>
      </c>
      <c r="J35" s="60">
        <f t="shared" si="17"/>
        <v>19.237557283297356</v>
      </c>
      <c r="K35" s="61">
        <f t="shared" si="17"/>
        <v>72.21043699618158</v>
      </c>
      <c r="L35" s="62">
        <f t="shared" si="17"/>
        <v>72.7941235173737</v>
      </c>
      <c r="M35" s="59">
        <f t="shared" si="17"/>
        <v>129.4031862229825</v>
      </c>
      <c r="N35" s="60">
        <f t="shared" si="17"/>
        <v>110.65512680478045</v>
      </c>
      <c r="O35" s="61">
        <f t="shared" si="17"/>
        <v>94.47667672313761</v>
      </c>
      <c r="P35" s="62">
        <f t="shared" si="17"/>
        <v>97.24275124198802</v>
      </c>
      <c r="Q35" s="59">
        <f t="shared" si="17"/>
        <v>104.09370025017057</v>
      </c>
      <c r="R35" s="60">
        <f t="shared" si="17"/>
        <v>107.55548625866342</v>
      </c>
      <c r="S35" s="61">
        <f t="shared" si="17"/>
        <v>110.8664014747259</v>
      </c>
      <c r="T35" s="62">
        <f t="shared" si="17"/>
        <v>112.98904736780283</v>
      </c>
      <c r="U35" s="59">
        <f t="shared" si="17"/>
        <v>83.88576193454243</v>
      </c>
      <c r="V35" s="60">
        <f t="shared" si="17"/>
        <v>101.62255982945287</v>
      </c>
      <c r="W35" s="61">
        <f t="shared" si="17"/>
        <v>85.17911103996352</v>
      </c>
      <c r="X35" s="62">
        <f t="shared" si="17"/>
        <v>79.13718042684825</v>
      </c>
      <c r="Y35" s="59">
        <f t="shared" si="17"/>
        <v>102.94197741993598</v>
      </c>
      <c r="Z35" s="60">
        <f t="shared" si="17"/>
        <v>83.38264290178459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107.18749999999999</v>
      </c>
      <c r="F36" s="64">
        <f t="shared" si="17"/>
        <v>102.13461837970554</v>
      </c>
      <c r="G36" s="65">
        <f t="shared" si="17"/>
        <v>93.97457627118644</v>
      </c>
      <c r="H36" s="66">
        <f t="shared" si="17"/>
        <v>96.40903609958063</v>
      </c>
      <c r="I36" s="63">
        <f t="shared" si="17"/>
        <v>80.41446566436407</v>
      </c>
      <c r="J36" s="64">
        <f t="shared" si="17"/>
        <v>28.926195363619954</v>
      </c>
      <c r="K36" s="65">
        <f t="shared" si="17"/>
        <v>98.69337979094077</v>
      </c>
      <c r="L36" s="66">
        <f t="shared" si="17"/>
        <v>31.691249920994075</v>
      </c>
      <c r="M36" s="63">
        <f t="shared" si="17"/>
        <v>75.77751096518097</v>
      </c>
      <c r="N36" s="64">
        <f t="shared" si="17"/>
        <v>77.43603627132788</v>
      </c>
      <c r="O36" s="65">
        <f t="shared" si="17"/>
        <v>92.57759784075573</v>
      </c>
      <c r="P36" s="66">
        <f t="shared" si="17"/>
        <v>90.12646602134197</v>
      </c>
      <c r="Q36" s="63">
        <f t="shared" si="17"/>
        <v>94.68121848449265</v>
      </c>
      <c r="R36" s="64">
        <f t="shared" si="17"/>
        <v>101.97245527528942</v>
      </c>
      <c r="S36" s="65">
        <f t="shared" si="17"/>
        <v>106.92402418090903</v>
      </c>
      <c r="T36" s="66">
        <f t="shared" si="17"/>
        <v>110.94071788959208</v>
      </c>
      <c r="U36" s="63">
        <f t="shared" si="17"/>
        <v>89.4927536231884</v>
      </c>
      <c r="V36" s="64">
        <f t="shared" si="17"/>
        <v>105.5678485189296</v>
      </c>
      <c r="W36" s="65">
        <f t="shared" si="17"/>
        <v>87.12142695713105</v>
      </c>
      <c r="X36" s="66">
        <f t="shared" si="17"/>
        <v>80.06236911324184</v>
      </c>
      <c r="Y36" s="63">
        <f t="shared" si="17"/>
        <v>98.04717696252052</v>
      </c>
      <c r="Z36" s="64">
        <f t="shared" si="17"/>
        <v>68.24441359111891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105.65519176800748</v>
      </c>
      <c r="F37" s="68">
        <f t="shared" si="17"/>
        <v>104.19302819036072</v>
      </c>
      <c r="G37" s="69">
        <f t="shared" si="17"/>
        <v>112.95174966352623</v>
      </c>
      <c r="H37" s="70">
        <f t="shared" si="17"/>
        <v>114.06677096183144</v>
      </c>
      <c r="I37" s="67">
        <f t="shared" si="17"/>
        <v>72.99910071942446</v>
      </c>
      <c r="J37" s="68">
        <f t="shared" si="17"/>
        <v>46.457682027291106</v>
      </c>
      <c r="K37" s="69">
        <f t="shared" si="17"/>
        <v>111.00795755968169</v>
      </c>
      <c r="L37" s="70">
        <f t="shared" si="17"/>
        <v>323.9520176294066</v>
      </c>
      <c r="M37" s="67">
        <f t="shared" si="17"/>
        <v>96.86080469382607</v>
      </c>
      <c r="N37" s="68">
        <f t="shared" si="17"/>
        <v>98.30522596746636</v>
      </c>
      <c r="O37" s="69">
        <f t="shared" si="17"/>
        <v>98.38154966619463</v>
      </c>
      <c r="P37" s="70">
        <f t="shared" si="17"/>
        <v>114.15680078417788</v>
      </c>
      <c r="Q37" s="67">
        <f t="shared" si="17"/>
        <v>103.4938591361016</v>
      </c>
      <c r="R37" s="68">
        <f t="shared" si="17"/>
        <v>106.50962895154115</v>
      </c>
      <c r="S37" s="69">
        <f t="shared" si="17"/>
        <v>134.0467763710001</v>
      </c>
      <c r="T37" s="70">
        <f t="shared" si="17"/>
        <v>171.0533241329165</v>
      </c>
      <c r="U37" s="67">
        <f t="shared" si="17"/>
        <v>98.28214059531349</v>
      </c>
      <c r="V37" s="68">
        <f t="shared" si="17"/>
        <v>104.34596785733443</v>
      </c>
      <c r="W37" s="69">
        <f t="shared" si="17"/>
        <v>97.21523299188843</v>
      </c>
      <c r="X37" s="70">
        <f t="shared" si="17"/>
        <v>92.59340823109683</v>
      </c>
      <c r="Y37" s="67">
        <f t="shared" si="17"/>
        <v>107.20153373084176</v>
      </c>
      <c r="Z37" s="68">
        <f t="shared" si="17"/>
        <v>106.05684992886665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+'(令和5年8月)'!E20</f>
        <v>1027.5</v>
      </c>
      <c r="F39" s="143">
        <f>+'(令和5年8月)'!F20</f>
        <v>125682</v>
      </c>
      <c r="G39" s="142">
        <f>+'(令和5年8月)'!G20</f>
        <v>1046.146</v>
      </c>
      <c r="H39" s="143">
        <f>+'(令和5年8月)'!H20</f>
        <v>396704</v>
      </c>
      <c r="I39" s="142">
        <f>+'(令和5年8月)'!I20</f>
        <v>1771</v>
      </c>
      <c r="J39" s="143">
        <f>+'(令和5年8月)'!J20</f>
        <v>1259006.7272727273</v>
      </c>
      <c r="K39" s="142">
        <f>+'(令和5年8月)'!K20</f>
        <v>2404</v>
      </c>
      <c r="L39" s="143">
        <f>+'(令和5年8月)'!L20</f>
        <v>4648902</v>
      </c>
      <c r="M39" s="142">
        <f>+'(令和5年8月)'!M20</f>
        <v>6865.012</v>
      </c>
      <c r="N39" s="143">
        <f>+'(令和5年8月)'!N20</f>
        <v>1297757</v>
      </c>
      <c r="O39" s="142">
        <f>+'(令和5年8月)'!O20</f>
        <v>4230</v>
      </c>
      <c r="P39" s="143">
        <f>+'(令和5年8月)'!P20</f>
        <v>1433079</v>
      </c>
      <c r="Q39" s="142">
        <f>+'(令和5年8月)'!Q20</f>
        <v>24744.8</v>
      </c>
      <c r="R39" s="143">
        <f>+'(令和5年8月)'!R20</f>
        <v>4773179</v>
      </c>
      <c r="S39" s="144">
        <f>+'(令和5年8月)'!S20</f>
        <v>44415.7</v>
      </c>
      <c r="T39" s="145">
        <f>+'(令和5年8月)'!T20</f>
        <v>8138400</v>
      </c>
      <c r="U39" s="142">
        <f>+'(令和5年8月)'!U20</f>
        <v>3265.4</v>
      </c>
      <c r="V39" s="143">
        <f>+'(令和5年8月)'!V20</f>
        <v>836309.3953488372</v>
      </c>
      <c r="W39" s="142">
        <f>+'(令和5年8月)'!W20</f>
        <v>6854.776</v>
      </c>
      <c r="X39" s="143">
        <f>+'(令和5年8月)'!X20</f>
        <v>1361289.5</v>
      </c>
      <c r="Y39" s="146">
        <f>+'(令和5年8月)'!Y20</f>
        <v>96624.334</v>
      </c>
      <c r="Z39" s="147">
        <f>+'(令和5年8月)'!Z20</f>
        <v>24270308.622621566</v>
      </c>
    </row>
    <row r="40" spans="1:26" ht="18.95" customHeight="1">
      <c r="A40" s="22"/>
      <c r="B40" s="162"/>
      <c r="C40" s="22"/>
      <c r="D40" s="82" t="s">
        <v>22</v>
      </c>
      <c r="E40" s="148">
        <f>+'(令和5年8月)'!E21</f>
        <v>806</v>
      </c>
      <c r="F40" s="149">
        <f>+'(令和5年8月)'!F21</f>
        <v>81199</v>
      </c>
      <c r="G40" s="148">
        <f>+'(令和5年8月)'!G21</f>
        <v>1046.969</v>
      </c>
      <c r="H40" s="149">
        <f>+'(令和5年8月)'!H21</f>
        <v>398234</v>
      </c>
      <c r="I40" s="148">
        <f>+'(令和5年8月)'!I21</f>
        <v>1601</v>
      </c>
      <c r="J40" s="149">
        <f>+'(令和5年8月)'!J21</f>
        <v>1138342.6363636362</v>
      </c>
      <c r="K40" s="148">
        <f>+'(令和5年8月)'!K21</f>
        <v>1930.3</v>
      </c>
      <c r="L40" s="149">
        <f>+'(令和5年8月)'!L21</f>
        <v>3727253</v>
      </c>
      <c r="M40" s="148">
        <f>+'(令和5年8月)'!M21</f>
        <v>7808.412</v>
      </c>
      <c r="N40" s="149">
        <f>+'(令和5年8月)'!N21</f>
        <v>1556721</v>
      </c>
      <c r="O40" s="148">
        <f>+'(令和5年8月)'!O21</f>
        <v>4081</v>
      </c>
      <c r="P40" s="149">
        <f>+'(令和5年8月)'!P21</f>
        <v>1326268</v>
      </c>
      <c r="Q40" s="148">
        <f>+'(令和5年8月)'!Q21</f>
        <v>23942.4</v>
      </c>
      <c r="R40" s="149">
        <f>+'(令和5年8月)'!R21</f>
        <v>4507791.6</v>
      </c>
      <c r="S40" s="144">
        <f>+'(令和5年8月)'!S21</f>
        <v>45481.5</v>
      </c>
      <c r="T40" s="145">
        <f>+'(令和5年8月)'!T21</f>
        <v>8541397</v>
      </c>
      <c r="U40" s="148">
        <f>+'(令和5年8月)'!U21</f>
        <v>2995.1</v>
      </c>
      <c r="V40" s="149">
        <f>+'(令和5年8月)'!V21</f>
        <v>738370.6511627907</v>
      </c>
      <c r="W40" s="148">
        <f>+'(令和5年8月)'!W21</f>
        <v>6906.646</v>
      </c>
      <c r="X40" s="149">
        <f>+'(令和5年8月)'!X21</f>
        <v>1382511</v>
      </c>
      <c r="Y40" s="150">
        <f>+'(令和5年8月)'!Y21</f>
        <v>96599.327</v>
      </c>
      <c r="Z40" s="151">
        <f>+'(令和5年8月)'!Z21</f>
        <v>23398087.887526426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+'(令和5年8月)'!E22</f>
        <v>2072.908</v>
      </c>
      <c r="F41" s="149">
        <f>+'(令和5年8月)'!F22</f>
        <v>379271</v>
      </c>
      <c r="G41" s="148">
        <f>+'(令和5年8月)'!G22</f>
        <v>1774.429</v>
      </c>
      <c r="H41" s="149">
        <f>+'(令和5年8月)'!H22</f>
        <v>775988</v>
      </c>
      <c r="I41" s="148">
        <f>+'(令和5年8月)'!I22</f>
        <v>3203</v>
      </c>
      <c r="J41" s="149">
        <f>+'(令和5年8月)'!J22</f>
        <v>2607478.7545454544</v>
      </c>
      <c r="K41" s="148">
        <f>+'(令和5年8月)'!K22</f>
        <v>7259.999999999999</v>
      </c>
      <c r="L41" s="149">
        <f>+'(令和5年8月)'!L22</f>
        <v>4355059</v>
      </c>
      <c r="M41" s="148">
        <f>+'(令和5年8月)'!M22</f>
        <v>14341.552</v>
      </c>
      <c r="N41" s="149">
        <f>+'(令和5年8月)'!N22</f>
        <v>3027828.25</v>
      </c>
      <c r="O41" s="148">
        <f>+'(令和5年8月)'!O22</f>
        <v>4908</v>
      </c>
      <c r="P41" s="149">
        <f>+'(令和5年8月)'!P22</f>
        <v>1497289</v>
      </c>
      <c r="Q41" s="148">
        <f>+'(令和5年8月)'!Q22</f>
        <v>61887.899999999994</v>
      </c>
      <c r="R41" s="149">
        <f>+'(令和5年8月)'!R22</f>
        <v>11451175.7</v>
      </c>
      <c r="S41" s="144">
        <f>+'(令和5年8月)'!S22</f>
        <v>36910.2</v>
      </c>
      <c r="T41" s="145">
        <f>+'(令和5年8月)'!T22</f>
        <v>3726608</v>
      </c>
      <c r="U41" s="148">
        <f>+'(令和5年8月)'!U22</f>
        <v>5888.5</v>
      </c>
      <c r="V41" s="149">
        <f>+'(令和5年8月)'!V22</f>
        <v>2039460.034883721</v>
      </c>
      <c r="W41" s="148">
        <f>+'(令和5年8月)'!W22</f>
        <v>8121.637199999999</v>
      </c>
      <c r="X41" s="149">
        <f>+'(令和5年8月)'!X22</f>
        <v>1937841</v>
      </c>
      <c r="Y41" s="150">
        <f>+'(令和5年8月)'!Y22</f>
        <v>146368.1262</v>
      </c>
      <c r="Z41" s="151">
        <f>+'(令和5年8月)'!Z22</f>
        <v>31797998.739429176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+'(令和5年8月)'!E23</f>
        <v>46.72151783903233</v>
      </c>
      <c r="F42" s="158">
        <f>+'(令和5年7月)'!F23</f>
        <v>0</v>
      </c>
      <c r="G42" s="157">
        <f>+'(令和5年8月)'!G23</f>
        <v>58.96628457599429</v>
      </c>
      <c r="H42" s="158">
        <f>+'(令和5年7月)'!H23</f>
        <v>0</v>
      </c>
      <c r="I42" s="157">
        <f>+'(令和5年8月)'!I23</f>
        <v>54.07312379730597</v>
      </c>
      <c r="J42" s="158">
        <f>+'(令和5年7月)'!J23</f>
        <v>0</v>
      </c>
      <c r="K42" s="157">
        <f>+'(令和5年8月)'!K23</f>
        <v>30.85723642525078</v>
      </c>
      <c r="L42" s="158">
        <f>+'(令和5年7月)'!L23</f>
        <v>0</v>
      </c>
      <c r="M42" s="157">
        <f>+'(令和5年8月)'!M23</f>
        <v>49.5280307119598</v>
      </c>
      <c r="N42" s="158">
        <f>+'(令和5年7月)'!N23</f>
        <v>0</v>
      </c>
      <c r="O42" s="157">
        <f>+'(令和5年8月)'!O23</f>
        <v>85.97289748629358</v>
      </c>
      <c r="P42" s="158">
        <f>+'(令和5年7月)'!P23</f>
        <v>0</v>
      </c>
      <c r="Q42" s="157">
        <f>+'(令和5年8月)'!Q23</f>
        <v>39.5916515278914</v>
      </c>
      <c r="R42" s="158">
        <f>+'(令和5年7月)'!R23</f>
        <v>0</v>
      </c>
      <c r="S42" s="157">
        <f>+'(令和5年8月)'!S23</f>
        <v>120.04508173735616</v>
      </c>
      <c r="T42" s="158">
        <f>+'(令和5年7月)'!T23</f>
        <v>0</v>
      </c>
      <c r="U42" s="157">
        <f>+'(令和5年8月)'!U23</f>
        <v>54.407432191679625</v>
      </c>
      <c r="V42" s="158">
        <f>+'(令和5年7月)'!V23</f>
        <v>0</v>
      </c>
      <c r="W42" s="157">
        <f>+'(令和5年8月)'!W23</f>
        <v>84.45105893016816</v>
      </c>
      <c r="X42" s="158">
        <f>+'(令和5年7月)'!X23</f>
        <v>0</v>
      </c>
      <c r="Y42" s="157">
        <f>+'(令和5年8月)'!Y23</f>
        <v>66.01169720553551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187.5</v>
      </c>
      <c r="F43" s="93">
        <f t="shared" si="18"/>
        <v>36196</v>
      </c>
      <c r="G43" s="90">
        <f t="shared" si="18"/>
        <v>77.67800000000011</v>
      </c>
      <c r="H43" s="91">
        <f t="shared" si="18"/>
        <v>3071</v>
      </c>
      <c r="I43" s="92">
        <f t="shared" si="18"/>
        <v>252</v>
      </c>
      <c r="J43" s="93">
        <f t="shared" si="18"/>
        <v>-14539.727272727294</v>
      </c>
      <c r="K43" s="90">
        <f t="shared" si="18"/>
        <v>-702</v>
      </c>
      <c r="L43" s="91">
        <f t="shared" si="18"/>
        <v>-1366449</v>
      </c>
      <c r="M43" s="92">
        <f t="shared" si="18"/>
        <v>2491.004</v>
      </c>
      <c r="N43" s="93">
        <f t="shared" si="18"/>
        <v>296821</v>
      </c>
      <c r="O43" s="90">
        <f t="shared" si="18"/>
        <v>-159</v>
      </c>
      <c r="P43" s="91">
        <f t="shared" si="18"/>
        <v>-57026</v>
      </c>
      <c r="Q43" s="92">
        <f t="shared" si="18"/>
        <v>2717.2000000000007</v>
      </c>
      <c r="R43" s="93">
        <f t="shared" si="18"/>
        <v>669507.2000000002</v>
      </c>
      <c r="S43" s="90">
        <f t="shared" si="18"/>
        <v>12719.300000000003</v>
      </c>
      <c r="T43" s="91">
        <f t="shared" si="18"/>
        <v>1663288</v>
      </c>
      <c r="U43" s="92">
        <f t="shared" si="18"/>
        <v>758.5999999999999</v>
      </c>
      <c r="V43" s="93">
        <f t="shared" si="18"/>
        <v>550702.3720930232</v>
      </c>
      <c r="W43" s="90">
        <f t="shared" si="18"/>
        <v>-639.8899999999994</v>
      </c>
      <c r="X43" s="91">
        <f t="shared" si="18"/>
        <v>19672.5</v>
      </c>
      <c r="Y43" s="90">
        <f t="shared" si="18"/>
        <v>17702.391999999993</v>
      </c>
      <c r="Z43" s="91">
        <f t="shared" si="18"/>
        <v>1801243.3448202945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223</v>
      </c>
      <c r="F44" s="97">
        <f t="shared" si="18"/>
        <v>30284</v>
      </c>
      <c r="G44" s="94">
        <f t="shared" si="18"/>
        <v>172.8209999999999</v>
      </c>
      <c r="H44" s="95">
        <f t="shared" si="18"/>
        <v>53505</v>
      </c>
      <c r="I44" s="96">
        <f t="shared" si="18"/>
        <v>378</v>
      </c>
      <c r="J44" s="97">
        <f t="shared" si="18"/>
        <v>180468.27272727294</v>
      </c>
      <c r="K44" s="94">
        <f t="shared" si="18"/>
        <v>335.70000000000005</v>
      </c>
      <c r="L44" s="95">
        <f t="shared" si="18"/>
        <v>634981</v>
      </c>
      <c r="M44" s="96">
        <f t="shared" si="18"/>
        <v>-1623.3000000000002</v>
      </c>
      <c r="N44" s="97">
        <f t="shared" si="18"/>
        <v>-341103</v>
      </c>
      <c r="O44" s="94">
        <f t="shared" si="18"/>
        <v>35</v>
      </c>
      <c r="P44" s="95">
        <f t="shared" si="18"/>
        <v>37751</v>
      </c>
      <c r="Q44" s="96">
        <f t="shared" si="18"/>
        <v>3471.5999999999985</v>
      </c>
      <c r="R44" s="97">
        <f t="shared" si="18"/>
        <v>983708.6000000006</v>
      </c>
      <c r="S44" s="94">
        <f t="shared" si="18"/>
        <v>11825.5</v>
      </c>
      <c r="T44" s="95">
        <f t="shared" si="18"/>
        <v>1204065</v>
      </c>
      <c r="U44" s="96">
        <f t="shared" si="18"/>
        <v>709.9000000000001</v>
      </c>
      <c r="V44" s="97">
        <f t="shared" si="18"/>
        <v>423482.6976744187</v>
      </c>
      <c r="W44" s="94">
        <f t="shared" si="18"/>
        <v>-461.2494999999999</v>
      </c>
      <c r="X44" s="95">
        <f t="shared" si="18"/>
        <v>-14615</v>
      </c>
      <c r="Y44" s="94">
        <f t="shared" si="18"/>
        <v>15066.9715</v>
      </c>
      <c r="Z44" s="95">
        <f t="shared" si="18"/>
        <v>3192527.570401691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186</v>
      </c>
      <c r="F45" s="97">
        <f t="shared" si="18"/>
        <v>50395</v>
      </c>
      <c r="G45" s="94">
        <f t="shared" si="18"/>
        <v>-95.96600000000012</v>
      </c>
      <c r="H45" s="95">
        <f t="shared" si="18"/>
        <v>-51964</v>
      </c>
      <c r="I45" s="96">
        <f t="shared" si="18"/>
        <v>44</v>
      </c>
      <c r="J45" s="97">
        <f t="shared" si="18"/>
        <v>-74343.90909090918</v>
      </c>
      <c r="K45" s="94">
        <f t="shared" si="18"/>
        <v>-563.9999999999991</v>
      </c>
      <c r="L45" s="95">
        <f t="shared" si="18"/>
        <v>-1079781</v>
      </c>
      <c r="M45" s="96">
        <f t="shared" si="18"/>
        <v>3170.804</v>
      </c>
      <c r="N45" s="97">
        <f t="shared" si="18"/>
        <v>378960</v>
      </c>
      <c r="O45" s="94">
        <f t="shared" si="18"/>
        <v>-45</v>
      </c>
      <c r="P45" s="95">
        <f t="shared" si="18"/>
        <v>12034</v>
      </c>
      <c r="Q45" s="96">
        <f t="shared" si="18"/>
        <v>48.000000000007276</v>
      </c>
      <c r="R45" s="97">
        <f t="shared" si="18"/>
        <v>-48814</v>
      </c>
      <c r="S45" s="94">
        <f t="shared" si="18"/>
        <v>-172</v>
      </c>
      <c r="T45" s="95">
        <f t="shared" si="18"/>
        <v>56226</v>
      </c>
      <c r="U45" s="96">
        <f t="shared" si="18"/>
        <v>319</v>
      </c>
      <c r="V45" s="97">
        <f t="shared" si="18"/>
        <v>225158.41860465123</v>
      </c>
      <c r="W45" s="94">
        <f t="shared" si="18"/>
        <v>-230.5104999999985</v>
      </c>
      <c r="X45" s="95">
        <f t="shared" si="18"/>
        <v>13066</v>
      </c>
      <c r="Y45" s="94">
        <f t="shared" si="18"/>
        <v>2660.327500000014</v>
      </c>
      <c r="Z45" s="95">
        <f t="shared" si="18"/>
        <v>-519063.4904862568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5.081236479248965</v>
      </c>
      <c r="F46" s="158"/>
      <c r="G46" s="157">
        <f>G23-G42</f>
        <v>8.907659931971786</v>
      </c>
      <c r="H46" s="158"/>
      <c r="I46" s="157">
        <f>I23-I42</f>
        <v>7.9733878306010055</v>
      </c>
      <c r="J46" s="158"/>
      <c r="K46" s="157">
        <f>K23-K42</f>
        <v>-2.4250208907136646</v>
      </c>
      <c r="L46" s="158"/>
      <c r="M46" s="157">
        <f>M23-M42</f>
        <v>-0.7392667084974889</v>
      </c>
      <c r="N46" s="158"/>
      <c r="O46" s="157">
        <f t="shared" si="18"/>
        <v>-2.184134821264408</v>
      </c>
      <c r="P46" s="158"/>
      <c r="Q46" s="157">
        <f t="shared" si="18"/>
        <v>4.726161364298953</v>
      </c>
      <c r="R46" s="158"/>
      <c r="S46" s="157">
        <f t="shared" si="18"/>
        <v>35.34458049563193</v>
      </c>
      <c r="T46" s="158"/>
      <c r="U46" s="157">
        <f t="shared" si="18"/>
        <v>9.489723892976457</v>
      </c>
      <c r="V46" s="158"/>
      <c r="W46" s="157">
        <f t="shared" si="18"/>
        <v>-5.3873658721570905</v>
      </c>
      <c r="X46" s="158"/>
      <c r="Y46" s="157">
        <f t="shared" si="18"/>
        <v>10.493259140440102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118.24817518248176</v>
      </c>
      <c r="F47" s="72">
        <f t="shared" si="19"/>
        <v>128.79966900590378</v>
      </c>
      <c r="G47" s="71">
        <f t="shared" si="19"/>
        <v>107.42515862986622</v>
      </c>
      <c r="H47" s="73">
        <f t="shared" si="19"/>
        <v>100.77412882148906</v>
      </c>
      <c r="I47" s="74">
        <f t="shared" si="19"/>
        <v>114.22924901185772</v>
      </c>
      <c r="J47" s="72">
        <f t="shared" si="19"/>
        <v>98.84514300378494</v>
      </c>
      <c r="K47" s="71">
        <f t="shared" si="19"/>
        <v>70.79866888519135</v>
      </c>
      <c r="L47" s="73">
        <f t="shared" si="19"/>
        <v>70.60705947339824</v>
      </c>
      <c r="M47" s="74">
        <f t="shared" si="19"/>
        <v>136.28550103044248</v>
      </c>
      <c r="N47" s="72">
        <f t="shared" si="19"/>
        <v>122.87184734892587</v>
      </c>
      <c r="O47" s="71">
        <f t="shared" si="19"/>
        <v>96.24113475177305</v>
      </c>
      <c r="P47" s="73">
        <f t="shared" si="19"/>
        <v>96.02073577241728</v>
      </c>
      <c r="Q47" s="74">
        <f t="shared" si="19"/>
        <v>110.98089295528757</v>
      </c>
      <c r="R47" s="72">
        <f t="shared" si="19"/>
        <v>114.02644233539117</v>
      </c>
      <c r="S47" s="71">
        <f t="shared" si="19"/>
        <v>128.6369459447898</v>
      </c>
      <c r="T47" s="73">
        <f t="shared" si="19"/>
        <v>120.43753071856875</v>
      </c>
      <c r="U47" s="74">
        <f t="shared" si="19"/>
        <v>123.2314570956085</v>
      </c>
      <c r="V47" s="72">
        <f t="shared" si="19"/>
        <v>165.84911937564888</v>
      </c>
      <c r="W47" s="71">
        <f t="shared" si="19"/>
        <v>90.66504871931629</v>
      </c>
      <c r="X47" s="73">
        <f t="shared" si="19"/>
        <v>101.44513712917053</v>
      </c>
      <c r="Y47" s="71">
        <f t="shared" si="19"/>
        <v>118.32084244948066</v>
      </c>
      <c r="Z47" s="73">
        <f t="shared" si="19"/>
        <v>107.42159225425512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127.66749379652605</v>
      </c>
      <c r="F48" s="66">
        <f t="shared" si="19"/>
        <v>137.2960258131258</v>
      </c>
      <c r="G48" s="63">
        <f t="shared" si="19"/>
        <v>116.50679246472436</v>
      </c>
      <c r="H48" s="64">
        <f t="shared" si="19"/>
        <v>113.43556803286509</v>
      </c>
      <c r="I48" s="65">
        <f t="shared" si="19"/>
        <v>123.6102435977514</v>
      </c>
      <c r="J48" s="66">
        <f t="shared" si="19"/>
        <v>115.85359864089493</v>
      </c>
      <c r="K48" s="63">
        <f t="shared" si="19"/>
        <v>117.39107910687459</v>
      </c>
      <c r="L48" s="64">
        <f t="shared" si="19"/>
        <v>117.03616577677984</v>
      </c>
      <c r="M48" s="65">
        <f t="shared" si="19"/>
        <v>79.2108818028557</v>
      </c>
      <c r="N48" s="66">
        <f t="shared" si="19"/>
        <v>78.08836650883492</v>
      </c>
      <c r="O48" s="63">
        <f t="shared" si="19"/>
        <v>100.85763293310464</v>
      </c>
      <c r="P48" s="64">
        <f t="shared" si="19"/>
        <v>102.84640811660992</v>
      </c>
      <c r="Q48" s="65">
        <f t="shared" si="19"/>
        <v>114.49979951884521</v>
      </c>
      <c r="R48" s="66">
        <f t="shared" si="19"/>
        <v>121.82240634194359</v>
      </c>
      <c r="S48" s="63">
        <f t="shared" si="19"/>
        <v>126.00068159581367</v>
      </c>
      <c r="T48" s="64">
        <f t="shared" si="19"/>
        <v>114.0968157784962</v>
      </c>
      <c r="U48" s="65">
        <f t="shared" si="19"/>
        <v>123.70204667623786</v>
      </c>
      <c r="V48" s="66">
        <f t="shared" si="19"/>
        <v>157.3536742024504</v>
      </c>
      <c r="W48" s="63">
        <f t="shared" si="19"/>
        <v>93.32165714009376</v>
      </c>
      <c r="X48" s="64">
        <f t="shared" si="19"/>
        <v>98.94286555405345</v>
      </c>
      <c r="Y48" s="63">
        <f t="shared" si="19"/>
        <v>115.59738765053716</v>
      </c>
      <c r="Z48" s="64">
        <f t="shared" si="19"/>
        <v>113.6443951563394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108.97290183645391</v>
      </c>
      <c r="F49" s="70">
        <f t="shared" si="19"/>
        <v>113.28733280424814</v>
      </c>
      <c r="G49" s="67">
        <f t="shared" si="19"/>
        <v>94.5917249999859</v>
      </c>
      <c r="H49" s="68">
        <f t="shared" si="19"/>
        <v>93.30350469337154</v>
      </c>
      <c r="I49" s="69">
        <f t="shared" si="19"/>
        <v>101.37371214486419</v>
      </c>
      <c r="J49" s="70">
        <f t="shared" si="19"/>
        <v>97.14882014047824</v>
      </c>
      <c r="K49" s="67">
        <f t="shared" si="19"/>
        <v>92.2314049586777</v>
      </c>
      <c r="L49" s="68">
        <f t="shared" si="19"/>
        <v>75.20628308365053</v>
      </c>
      <c r="M49" s="69">
        <f t="shared" si="19"/>
        <v>122.10921105330858</v>
      </c>
      <c r="N49" s="70">
        <f t="shared" si="19"/>
        <v>112.51590145511061</v>
      </c>
      <c r="O49" s="67">
        <f t="shared" si="19"/>
        <v>99.08312958435208</v>
      </c>
      <c r="P49" s="68">
        <f t="shared" si="19"/>
        <v>100.80371925526734</v>
      </c>
      <c r="Q49" s="69">
        <f t="shared" si="19"/>
        <v>100.07755958757691</v>
      </c>
      <c r="R49" s="70">
        <f t="shared" si="19"/>
        <v>99.57372062678246</v>
      </c>
      <c r="S49" s="67">
        <f t="shared" si="19"/>
        <v>99.5340041506142</v>
      </c>
      <c r="T49" s="68">
        <f t="shared" si="19"/>
        <v>101.50877151554442</v>
      </c>
      <c r="U49" s="69">
        <f t="shared" si="19"/>
        <v>105.41733888086948</v>
      </c>
      <c r="V49" s="70">
        <f t="shared" si="19"/>
        <v>111.0400995730955</v>
      </c>
      <c r="W49" s="67">
        <f t="shared" si="19"/>
        <v>97.1617729981832</v>
      </c>
      <c r="X49" s="68">
        <f t="shared" si="19"/>
        <v>100.67425552457605</v>
      </c>
      <c r="Y49" s="67">
        <f t="shared" si="19"/>
        <v>101.81755930684314</v>
      </c>
      <c r="Z49" s="68">
        <f t="shared" si="19"/>
        <v>98.36762214270226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C33-A7D3-452C-922E-6FD49C4401C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46.72151783903233</v>
      </c>
      <c r="F23" s="174"/>
      <c r="G23" s="173">
        <f>(G20+G21)/(G22+G41)*100</f>
        <v>58.96628457599429</v>
      </c>
      <c r="H23" s="174"/>
      <c r="I23" s="173">
        <f>(I20+I21)/(I22+I41)*100</f>
        <v>54.07312379730597</v>
      </c>
      <c r="J23" s="174"/>
      <c r="K23" s="173">
        <f>(K20+K21)/(K22+K41)*100</f>
        <v>30.85723642525078</v>
      </c>
      <c r="L23" s="174"/>
      <c r="M23" s="173">
        <f>(M20+M21)/(M22+M41)*100</f>
        <v>49.5280307119598</v>
      </c>
      <c r="N23" s="174"/>
      <c r="O23" s="173">
        <f>(O20+O21)/(O22+O41)*100</f>
        <v>85.97289748629358</v>
      </c>
      <c r="P23" s="174"/>
      <c r="Q23" s="173">
        <f>(Q20+Q21)/(Q22+Q41)*100</f>
        <v>39.5916515278914</v>
      </c>
      <c r="R23" s="174"/>
      <c r="S23" s="173">
        <f>(S20+S21)/(S22+S41)*100</f>
        <v>120.04508173735616</v>
      </c>
      <c r="T23" s="174"/>
      <c r="U23" s="173">
        <f>(U20+U21)/(U22+U41)*100</f>
        <v>54.407432191679625</v>
      </c>
      <c r="V23" s="174"/>
      <c r="W23" s="173">
        <f>(W20+W21)/(W22+W41)*100</f>
        <v>84.45105893016816</v>
      </c>
      <c r="X23" s="174"/>
      <c r="Y23" s="173">
        <f>(Y20+Y21)/(Y22+Y41)*100</f>
        <v>66.01169720553551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182965.6694846081</v>
      </c>
      <c r="F24" s="176"/>
      <c r="G24" s="169">
        <f>H22/G22*1000</f>
        <v>437317.01860147686</v>
      </c>
      <c r="H24" s="170"/>
      <c r="I24" s="171">
        <f>J22/I22*1000</f>
        <v>814073.916498737</v>
      </c>
      <c r="J24" s="172"/>
      <c r="K24" s="169">
        <f>L22/K22*1000</f>
        <v>599870.3856749312</v>
      </c>
      <c r="L24" s="170"/>
      <c r="M24" s="171">
        <f>N22/M22*1000</f>
        <v>211122.77457837202</v>
      </c>
      <c r="N24" s="172"/>
      <c r="O24" s="169">
        <f>P22/O22*1000</f>
        <v>305071.108394458</v>
      </c>
      <c r="P24" s="170"/>
      <c r="Q24" s="171">
        <f>R22/Q22*1000</f>
        <v>185030.93011719576</v>
      </c>
      <c r="R24" s="172"/>
      <c r="S24" s="169">
        <f>T22/S22*1000</f>
        <v>100964.17792371757</v>
      </c>
      <c r="T24" s="170"/>
      <c r="U24" s="171">
        <f>V22/U22*1000</f>
        <v>346346.27407382545</v>
      </c>
      <c r="V24" s="172"/>
      <c r="W24" s="169">
        <f>X22/W22*1000</f>
        <v>238602.26113030512</v>
      </c>
      <c r="X24" s="170"/>
      <c r="Y24" s="171">
        <f>Z22/Y22*1000</f>
        <v>217246.74329696497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47</v>
      </c>
      <c r="F30" s="198"/>
      <c r="G30" s="196">
        <v>81.8</v>
      </c>
      <c r="H30" s="198"/>
      <c r="I30" s="196">
        <v>72.9</v>
      </c>
      <c r="J30" s="198"/>
      <c r="K30" s="196">
        <v>33.2</v>
      </c>
      <c r="L30" s="198"/>
      <c r="M30" s="196">
        <v>42.3</v>
      </c>
      <c r="N30" s="198"/>
      <c r="O30" s="196">
        <v>94.7</v>
      </c>
      <c r="P30" s="198"/>
      <c r="Q30" s="196">
        <v>41.4</v>
      </c>
      <c r="R30" s="198"/>
      <c r="S30" s="196">
        <v>177.5</v>
      </c>
      <c r="T30" s="198"/>
      <c r="U30" s="196">
        <v>67.4</v>
      </c>
      <c r="V30" s="198"/>
      <c r="W30" s="196">
        <v>92.8</v>
      </c>
      <c r="X30" s="198"/>
      <c r="Y30" s="196">
        <v>77.3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-0.27848216096766976</v>
      </c>
      <c r="F34" s="160"/>
      <c r="G34" s="159">
        <f aca="true" t="shared" si="7" ref="G34">+G23-G30</f>
        <v>-22.83371542400571</v>
      </c>
      <c r="H34" s="160"/>
      <c r="I34" s="159">
        <f aca="true" t="shared" si="8" ref="I34">+I23-I30</f>
        <v>-18.826876202694038</v>
      </c>
      <c r="J34" s="160"/>
      <c r="K34" s="159">
        <f aca="true" t="shared" si="9" ref="K34">+K23-K30</f>
        <v>-2.342763574749224</v>
      </c>
      <c r="L34" s="160"/>
      <c r="M34" s="159">
        <f aca="true" t="shared" si="10" ref="M34">+M23-M30</f>
        <v>7.2280307119598035</v>
      </c>
      <c r="N34" s="160"/>
      <c r="O34" s="159">
        <f aca="true" t="shared" si="11" ref="O34">+O23-O30</f>
        <v>-8.727102513706427</v>
      </c>
      <c r="P34" s="160"/>
      <c r="Q34" s="159">
        <f aca="true" t="shared" si="12" ref="Q34">+Q23-Q30</f>
        <v>-1.808348472108598</v>
      </c>
      <c r="R34" s="160"/>
      <c r="S34" s="159">
        <f aca="true" t="shared" si="13" ref="S34">+S23-S30</f>
        <v>-57.454918262643844</v>
      </c>
      <c r="T34" s="160"/>
      <c r="U34" s="159">
        <f aca="true" t="shared" si="14" ref="U34">+U23-U30</f>
        <v>-12.99256780832038</v>
      </c>
      <c r="V34" s="160"/>
      <c r="W34" s="159">
        <f aca="true" t="shared" si="15" ref="W34">+W23-W30</f>
        <v>-8.348941069831838</v>
      </c>
      <c r="X34" s="160"/>
      <c r="Y34" s="159">
        <f aca="true" t="shared" si="16" ref="Y34">+Y23-Y30</f>
        <v>-11.288302794464485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62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+'(令和5年7月)'!E23</f>
        <v>55.87477107618064</v>
      </c>
      <c r="F42" s="158">
        <f>+'(令和5年7月)'!F23</f>
        <v>0</v>
      </c>
      <c r="G42" s="157">
        <f>+'(令和5年7月)'!G23</f>
        <v>68.06602230349527</v>
      </c>
      <c r="H42" s="158">
        <f>+'(令和5年7月)'!H23</f>
        <v>0</v>
      </c>
      <c r="I42" s="157">
        <f>+'(令和5年7月)'!I23</f>
        <v>56.57764589515332</v>
      </c>
      <c r="J42" s="158">
        <f>+'(令和5年7月)'!J23</f>
        <v>0</v>
      </c>
      <c r="K42" s="157">
        <f>+'(令和5年7月)'!K23</f>
        <v>29.65736295955618</v>
      </c>
      <c r="L42" s="158">
        <f>+'(令和5年7月)'!L23</f>
        <v>0</v>
      </c>
      <c r="M42" s="157">
        <f>+'(令和5年7月)'!M23</f>
        <v>44.91748613729539</v>
      </c>
      <c r="N42" s="158">
        <f>+'(令和5年7月)'!N23</f>
        <v>0</v>
      </c>
      <c r="O42" s="157">
        <f>+'(令和5年7月)'!O23</f>
        <v>88.77163360067539</v>
      </c>
      <c r="P42" s="158">
        <f>+'(令和5年7月)'!P23</f>
        <v>0</v>
      </c>
      <c r="Q42" s="157">
        <f>+'(令和5年7月)'!Q23</f>
        <v>45.17945804411728</v>
      </c>
      <c r="R42" s="158">
        <f>+'(令和5年7月)'!R23</f>
        <v>0</v>
      </c>
      <c r="S42" s="157">
        <f>+'(令和5年7月)'!S23</f>
        <v>174.04669314168717</v>
      </c>
      <c r="T42" s="158">
        <f>+'(令和5年7月)'!T23</f>
        <v>0</v>
      </c>
      <c r="U42" s="157">
        <f>+'(令和5年7月)'!U23</f>
        <v>58.69490264394723</v>
      </c>
      <c r="V42" s="158">
        <f>+'(令和5年7月)'!V23</f>
        <v>0</v>
      </c>
      <c r="W42" s="157">
        <f>+'(令和5年7月)'!W23</f>
        <v>80.52291532741033</v>
      </c>
      <c r="X42" s="158">
        <f>+'(令和5年7月)'!X23</f>
        <v>0</v>
      </c>
      <c r="Y42" s="157">
        <f>+'(令和5年7月)'!Y23</f>
        <v>81.24684503787275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-9.153253237148313</v>
      </c>
      <c r="F46" s="158"/>
      <c r="G46" s="157">
        <f>G23-G42</f>
        <v>-9.099737727500987</v>
      </c>
      <c r="H46" s="158"/>
      <c r="I46" s="157">
        <f>I23-I42</f>
        <v>-2.5045220978473495</v>
      </c>
      <c r="J46" s="158"/>
      <c r="K46" s="157">
        <f>K23-K42</f>
        <v>1.1998734656945977</v>
      </c>
      <c r="L46" s="158"/>
      <c r="M46" s="157">
        <f>M23-M42</f>
        <v>4.610544574664409</v>
      </c>
      <c r="N46" s="158"/>
      <c r="O46" s="157">
        <f t="shared" si="18"/>
        <v>-2.7987361143818106</v>
      </c>
      <c r="P46" s="158"/>
      <c r="Q46" s="157">
        <f t="shared" si="18"/>
        <v>-5.587806516225882</v>
      </c>
      <c r="R46" s="158"/>
      <c r="S46" s="157">
        <f t="shared" si="18"/>
        <v>-54.001611404331015</v>
      </c>
      <c r="T46" s="158"/>
      <c r="U46" s="157">
        <f t="shared" si="18"/>
        <v>-4.2874704522676055</v>
      </c>
      <c r="V46" s="158"/>
      <c r="W46" s="157">
        <f t="shared" si="18"/>
        <v>3.928143602757828</v>
      </c>
      <c r="X46" s="158"/>
      <c r="Y46" s="157">
        <f t="shared" si="18"/>
        <v>-15.235147832337233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55.87477107618064</v>
      </c>
      <c r="F23" s="174"/>
      <c r="G23" s="173">
        <f>(G20+G21)/(G22+G41)*100</f>
        <v>68.06602230349527</v>
      </c>
      <c r="H23" s="174"/>
      <c r="I23" s="173">
        <f>(I20+I21)/(I22+I41)*100</f>
        <v>56.57764589515332</v>
      </c>
      <c r="J23" s="174"/>
      <c r="K23" s="173">
        <f>(K20+K21)/(K22+K41)*100</f>
        <v>29.65736295955618</v>
      </c>
      <c r="L23" s="174"/>
      <c r="M23" s="173">
        <f>(M20+M21)/(M22+M41)*100</f>
        <v>44.91748613729539</v>
      </c>
      <c r="N23" s="174"/>
      <c r="O23" s="173">
        <f>(O20+O21)/(O22+O41)*100</f>
        <v>88.77163360067539</v>
      </c>
      <c r="P23" s="174"/>
      <c r="Q23" s="173">
        <f>(Q20+Q21)/(Q22+Q41)*100</f>
        <v>45.17945804411728</v>
      </c>
      <c r="R23" s="174"/>
      <c r="S23" s="173">
        <f>(S20+S21)/(S22+S41)*100</f>
        <v>174.04669314168717</v>
      </c>
      <c r="T23" s="174"/>
      <c r="U23" s="173">
        <f>(U20+U21)/(U22+U41)*100</f>
        <v>58.69490264394723</v>
      </c>
      <c r="V23" s="174"/>
      <c r="W23" s="173">
        <f>(W20+W21)/(W22+W41)*100</f>
        <v>80.52291532741033</v>
      </c>
      <c r="X23" s="174"/>
      <c r="Y23" s="173">
        <f>(Y20+Y21)/(Y22+Y41)*100</f>
        <v>81.24684503787275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180828.8610614192</v>
      </c>
      <c r="F24" s="176"/>
      <c r="G24" s="169">
        <f>H22/G22*1000</f>
        <v>437976.1295861095</v>
      </c>
      <c r="H24" s="170"/>
      <c r="I24" s="171">
        <f>J22/I22*1000</f>
        <v>819919.1109912179</v>
      </c>
      <c r="J24" s="172"/>
      <c r="K24" s="169">
        <f>L22/K22*1000</f>
        <v>505932.54055965703</v>
      </c>
      <c r="L24" s="170"/>
      <c r="M24" s="171">
        <f>N22/M22*1000</f>
        <v>215034.5156464999</v>
      </c>
      <c r="N24" s="172"/>
      <c r="O24" s="169">
        <f>P22/O22*1000</f>
        <v>292178.6089514604</v>
      </c>
      <c r="P24" s="170"/>
      <c r="Q24" s="171">
        <f>R22/Q22*1000</f>
        <v>183116.9148161184</v>
      </c>
      <c r="R24" s="172"/>
      <c r="S24" s="169">
        <f>T22/S22*1000</f>
        <v>108742.49526016432</v>
      </c>
      <c r="T24" s="170"/>
      <c r="U24" s="171">
        <f>V22/U22*1000</f>
        <v>345577.1048908324</v>
      </c>
      <c r="V24" s="172"/>
      <c r="W24" s="169">
        <f>X22/W22*1000</f>
        <v>239684.44048107034</v>
      </c>
      <c r="X24" s="170"/>
      <c r="Y24" s="171">
        <f>Z22/Y22*1000</f>
        <v>211323.75866657106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51.9</v>
      </c>
      <c r="F30" s="198"/>
      <c r="G30" s="196">
        <v>88.1</v>
      </c>
      <c r="H30" s="198"/>
      <c r="I30" s="196">
        <v>94.1</v>
      </c>
      <c r="J30" s="198"/>
      <c r="K30" s="196">
        <v>57.6</v>
      </c>
      <c r="L30" s="198"/>
      <c r="M30" s="196">
        <v>53.4</v>
      </c>
      <c r="N30" s="198"/>
      <c r="O30" s="196">
        <v>79</v>
      </c>
      <c r="P30" s="198"/>
      <c r="Q30" s="196">
        <v>47.4</v>
      </c>
      <c r="R30" s="198"/>
      <c r="S30" s="196">
        <v>171.2</v>
      </c>
      <c r="T30" s="198"/>
      <c r="U30" s="196">
        <v>69.5</v>
      </c>
      <c r="V30" s="198"/>
      <c r="W30" s="196">
        <v>93.3</v>
      </c>
      <c r="X30" s="198"/>
      <c r="Y30" s="196">
        <v>81.1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3.9747710761806445</v>
      </c>
      <c r="F34" s="160"/>
      <c r="G34" s="159">
        <f aca="true" t="shared" si="7" ref="G34">+G23-G30</f>
        <v>-20.03397769650472</v>
      </c>
      <c r="H34" s="160"/>
      <c r="I34" s="159">
        <f aca="true" t="shared" si="8" ref="I34">+I23-I30</f>
        <v>-37.52235410484668</v>
      </c>
      <c r="J34" s="160"/>
      <c r="K34" s="159">
        <f aca="true" t="shared" si="9" ref="K34">+K23-K30</f>
        <v>-27.94263704044382</v>
      </c>
      <c r="L34" s="160"/>
      <c r="M34" s="159">
        <f aca="true" t="shared" si="10" ref="M34">+M23-M30</f>
        <v>-8.482513862704607</v>
      </c>
      <c r="N34" s="160"/>
      <c r="O34" s="159">
        <f aca="true" t="shared" si="11" ref="O34">+O23-O30</f>
        <v>9.771633600675386</v>
      </c>
      <c r="P34" s="160"/>
      <c r="Q34" s="159">
        <f aca="true" t="shared" si="12" ref="Q34">+Q23-Q30</f>
        <v>-2.220541955882716</v>
      </c>
      <c r="R34" s="160"/>
      <c r="S34" s="159">
        <f aca="true" t="shared" si="13" ref="S34">+S23-S30</f>
        <v>2.846693141687183</v>
      </c>
      <c r="T34" s="160"/>
      <c r="U34" s="159">
        <f aca="true" t="shared" si="14" ref="U34">+U23-U30</f>
        <v>-10.80509735605277</v>
      </c>
      <c r="V34" s="160"/>
      <c r="W34" s="159">
        <f aca="true" t="shared" si="15" ref="W34">+W23-W30</f>
        <v>-12.777084672589666</v>
      </c>
      <c r="X34" s="160"/>
      <c r="Y34" s="159">
        <f aca="true" t="shared" si="16" ref="Y34">+Y23-Y30</f>
        <v>0.14684503787275105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62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+'(令和5年6月)'!E23</f>
        <v>68.63040998486468</v>
      </c>
      <c r="F42" s="158">
        <f>+'(令和5年6月)'!F23</f>
        <v>0</v>
      </c>
      <c r="G42" s="157">
        <f>+'(令和5年6月)'!G23</f>
        <v>68.76180076495534</v>
      </c>
      <c r="H42" s="158">
        <f>+'(令和5年6月)'!H23</f>
        <v>0</v>
      </c>
      <c r="I42" s="157">
        <f>+'(令和5年6月)'!I23</f>
        <v>49.056603773584904</v>
      </c>
      <c r="J42" s="158">
        <f>+'(令和5年6月)'!J23</f>
        <v>0</v>
      </c>
      <c r="K42" s="157">
        <f>+'(令和5年6月)'!K23</f>
        <v>32.919430131973684</v>
      </c>
      <c r="L42" s="158">
        <f>+'(令和5年6月)'!L23</f>
        <v>0</v>
      </c>
      <c r="M42" s="157">
        <f>+'(令和5年6月)'!M23</f>
        <v>37.42417019505227</v>
      </c>
      <c r="N42" s="158">
        <f>+'(令和5年6月)'!N23</f>
        <v>0</v>
      </c>
      <c r="O42" s="157">
        <f>+'(令和5年6月)'!O23</f>
        <v>83.90852827021924</v>
      </c>
      <c r="P42" s="158">
        <f>+'(令和5年6月)'!P23</f>
        <v>0</v>
      </c>
      <c r="Q42" s="157">
        <f>+'(令和5年6月)'!Q23</f>
        <v>47.999244067573784</v>
      </c>
      <c r="R42" s="158">
        <f>+'(令和5年6月)'!R23</f>
        <v>0</v>
      </c>
      <c r="S42" s="157">
        <f>+'(令和5年6月)'!S23</f>
        <v>151.90194911687445</v>
      </c>
      <c r="T42" s="158">
        <f>+'(令和5年6月)'!T23</f>
        <v>0</v>
      </c>
      <c r="U42" s="157">
        <f>+'(令和5年6月)'!U23</f>
        <v>83.43993275099595</v>
      </c>
      <c r="V42" s="158">
        <f>+'(令和5年6月)'!V23</f>
        <v>0</v>
      </c>
      <c r="W42" s="157">
        <f>+'(令和5年6月)'!W23</f>
        <v>80.5793335127963</v>
      </c>
      <c r="X42" s="158">
        <f>+'(令和5年6月)'!X23</f>
        <v>0</v>
      </c>
      <c r="Y42" s="157">
        <f>+'(令和5年6月)'!Y23</f>
        <v>75.40849956792837</v>
      </c>
      <c r="Z42" s="158">
        <f>+'(令和5年6月)'!Z23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-12.755638908684041</v>
      </c>
      <c r="F46" s="158"/>
      <c r="G46" s="157">
        <f>G23-G42</f>
        <v>-0.6957784614600655</v>
      </c>
      <c r="H46" s="158"/>
      <c r="I46" s="157">
        <f>I23-I42</f>
        <v>7.521042121568414</v>
      </c>
      <c r="J46" s="158"/>
      <c r="K46" s="157">
        <f>K23-K42</f>
        <v>-3.2620671724175025</v>
      </c>
      <c r="L46" s="158"/>
      <c r="M46" s="157">
        <f>M23-M42</f>
        <v>7.493315942243122</v>
      </c>
      <c r="N46" s="158"/>
      <c r="O46" s="157">
        <f t="shared" si="18"/>
        <v>4.8631053304561505</v>
      </c>
      <c r="P46" s="158"/>
      <c r="Q46" s="157">
        <f t="shared" si="18"/>
        <v>-2.8197860234565013</v>
      </c>
      <c r="R46" s="158"/>
      <c r="S46" s="157">
        <f t="shared" si="18"/>
        <v>22.144744024812724</v>
      </c>
      <c r="T46" s="158"/>
      <c r="U46" s="157">
        <f t="shared" si="18"/>
        <v>-24.74503010704872</v>
      </c>
      <c r="V46" s="158"/>
      <c r="W46" s="157">
        <f t="shared" si="18"/>
        <v>-0.0564181853859651</v>
      </c>
      <c r="X46" s="158"/>
      <c r="Y46" s="157">
        <f t="shared" si="18"/>
        <v>5.838345469944372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68.63040998486468</v>
      </c>
      <c r="F23" s="174"/>
      <c r="G23" s="173">
        <f>(G20+G21)/(G22+G41)*100</f>
        <v>68.76180076495534</v>
      </c>
      <c r="H23" s="174"/>
      <c r="I23" s="173">
        <f>(I20+I21)/(I22+I41)*100</f>
        <v>49.056603773584904</v>
      </c>
      <c r="J23" s="174"/>
      <c r="K23" s="173">
        <f>(K20+K21)/(K22+K41)*100</f>
        <v>32.919430131973684</v>
      </c>
      <c r="L23" s="174"/>
      <c r="M23" s="173">
        <f>(M20+M21)/(M22+M41)*100</f>
        <v>37.42417019505227</v>
      </c>
      <c r="N23" s="174"/>
      <c r="O23" s="173">
        <f>(O20+O21)/(O22+O41)*100</f>
        <v>83.90852827021924</v>
      </c>
      <c r="P23" s="174"/>
      <c r="Q23" s="173">
        <f>(Q20+Q21)/(Q22+Q41)*100</f>
        <v>47.999244067573784</v>
      </c>
      <c r="R23" s="174"/>
      <c r="S23" s="173">
        <f>(S20+S21)/(S22+S41)*100</f>
        <v>151.90194911687445</v>
      </c>
      <c r="T23" s="174"/>
      <c r="U23" s="173">
        <f>(U20+U21)/(U22+U41)*100</f>
        <v>83.43993275099595</v>
      </c>
      <c r="V23" s="174"/>
      <c r="W23" s="173">
        <f>(W20+W21)/(W22+W41)*100</f>
        <v>80.5793335127963</v>
      </c>
      <c r="X23" s="174"/>
      <c r="Y23" s="173">
        <f>(Y20+Y21)/(Y22+Y41)*100</f>
        <v>75.40849956792837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184274.01427911394</v>
      </c>
      <c r="F24" s="176"/>
      <c r="G24" s="169">
        <f>H22/G22*1000</f>
        <v>436530.0553805279</v>
      </c>
      <c r="H24" s="170"/>
      <c r="I24" s="171">
        <f>J22/I22*1000</f>
        <v>826035.0478074513</v>
      </c>
      <c r="J24" s="172"/>
      <c r="K24" s="169">
        <f>L22/K22*1000</f>
        <v>536017.2807989564</v>
      </c>
      <c r="L24" s="170"/>
      <c r="M24" s="171">
        <f>N22/M22*1000</f>
        <v>203063.5167167801</v>
      </c>
      <c r="N24" s="172"/>
      <c r="O24" s="169">
        <f>P22/O22*1000</f>
        <v>281865.1685393258</v>
      </c>
      <c r="P24" s="170"/>
      <c r="Q24" s="171">
        <f>R22/Q22*1000</f>
        <v>183620.1860395769</v>
      </c>
      <c r="R24" s="172"/>
      <c r="S24" s="169">
        <f>T22/S22*1000</f>
        <v>99531.68376584188</v>
      </c>
      <c r="T24" s="170"/>
      <c r="U24" s="171">
        <f>V22/U22*1000</f>
        <v>301085.0051821143</v>
      </c>
      <c r="V24" s="172"/>
      <c r="W24" s="169">
        <f>X22/W22*1000</f>
        <v>236452.1974240348</v>
      </c>
      <c r="X24" s="170"/>
      <c r="Y24" s="171">
        <f>Z22/Y22*1000</f>
        <v>210282.80876088107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51.85107718050617</v>
      </c>
      <c r="F30" s="165"/>
      <c r="G30" s="164">
        <v>88.09823677581863</v>
      </c>
      <c r="H30" s="165"/>
      <c r="I30" s="164">
        <v>94.13566739606128</v>
      </c>
      <c r="J30" s="165"/>
      <c r="K30" s="164">
        <v>57.61141985398278</v>
      </c>
      <c r="L30" s="165"/>
      <c r="M30" s="164">
        <v>53.432125400894925</v>
      </c>
      <c r="N30" s="165"/>
      <c r="O30" s="164">
        <v>78.98690488275302</v>
      </c>
      <c r="P30" s="165"/>
      <c r="Q30" s="164">
        <v>47.41866814001105</v>
      </c>
      <c r="R30" s="165"/>
      <c r="S30" s="164">
        <v>171.16727123400176</v>
      </c>
      <c r="T30" s="165"/>
      <c r="U30" s="164">
        <v>69.49245241741413</v>
      </c>
      <c r="V30" s="165"/>
      <c r="W30" s="164">
        <v>93.29802883200942</v>
      </c>
      <c r="X30" s="165"/>
      <c r="Y30" s="164">
        <v>81.07035949720081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16.779332804358518</v>
      </c>
      <c r="F34" s="160"/>
      <c r="G34" s="159">
        <f aca="true" t="shared" si="7" ref="G34">+G23-G30</f>
        <v>-19.336436010863295</v>
      </c>
      <c r="H34" s="160"/>
      <c r="I34" s="159">
        <f aca="true" t="shared" si="8" ref="I34">+I23-I30</f>
        <v>-45.079063622476376</v>
      </c>
      <c r="J34" s="160"/>
      <c r="K34" s="159">
        <f aca="true" t="shared" si="9" ref="K34">+K23-K30</f>
        <v>-24.691989722009097</v>
      </c>
      <c r="L34" s="160"/>
      <c r="M34" s="159">
        <f aca="true" t="shared" si="10" ref="M34">+M23-M30</f>
        <v>-16.007955205842656</v>
      </c>
      <c r="N34" s="160"/>
      <c r="O34" s="159">
        <f aca="true" t="shared" si="11" ref="O34">+O23-O30</f>
        <v>4.921623387466212</v>
      </c>
      <c r="P34" s="160"/>
      <c r="Q34" s="159">
        <f aca="true" t="shared" si="12" ref="Q34">+Q23-Q30</f>
        <v>0.5805759275627338</v>
      </c>
      <c r="R34" s="160"/>
      <c r="S34" s="159">
        <f aca="true" t="shared" si="13" ref="S34">+S23-S30</f>
        <v>-19.26532211712731</v>
      </c>
      <c r="T34" s="160"/>
      <c r="U34" s="159">
        <f aca="true" t="shared" si="14" ref="U34">+U23-U30</f>
        <v>13.947480333581822</v>
      </c>
      <c r="V34" s="160"/>
      <c r="W34" s="159">
        <f aca="true" t="shared" si="15" ref="W34">+W23-W30</f>
        <v>-12.718695319213126</v>
      </c>
      <c r="X34" s="160"/>
      <c r="Y34" s="159">
        <f aca="true" t="shared" si="16" ref="Y34">+Y23-Y30</f>
        <v>-5.661859929272438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62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+'(令和5年5月)'!E23</f>
        <v>51.815171736332225</v>
      </c>
      <c r="F42" s="158"/>
      <c r="G42" s="157">
        <f>+'(令和5年5月)'!G23</f>
        <v>62.72839024276568</v>
      </c>
      <c r="H42" s="158"/>
      <c r="I42" s="157">
        <f>+'(令和5年5月)'!I23</f>
        <v>46.16760347470618</v>
      </c>
      <c r="J42" s="158"/>
      <c r="K42" s="157">
        <f>+'(令和5年5月)'!K23</f>
        <v>23.860839401629836</v>
      </c>
      <c r="L42" s="158"/>
      <c r="M42" s="157">
        <f>+'(令和5年5月)'!M23</f>
        <v>46.0582018510169</v>
      </c>
      <c r="N42" s="158"/>
      <c r="O42" s="157">
        <f>+'(令和5年5月)'!O23</f>
        <v>84.528063905823</v>
      </c>
      <c r="P42" s="158"/>
      <c r="Q42" s="157">
        <f>+'(令和5年5月)'!Q23</f>
        <v>43.39845628448705</v>
      </c>
      <c r="R42" s="158">
        <f>+'(令和5年5月)'!R23</f>
        <v>0</v>
      </c>
      <c r="S42" s="157">
        <f>+'(令和5年5月)'!S23</f>
        <v>133.7923916248894</v>
      </c>
      <c r="T42" s="158">
        <f>+'(令和5年5月)'!T23</f>
        <v>0</v>
      </c>
      <c r="U42" s="157">
        <f>+'(令和5年5月)'!U23</f>
        <v>58.040858130475335</v>
      </c>
      <c r="V42" s="158">
        <f>+'(令和5年5月)'!V23</f>
        <v>0</v>
      </c>
      <c r="W42" s="157">
        <f>+'(令和5年5月)'!W23</f>
        <v>74.3961879904108</v>
      </c>
      <c r="X42" s="158"/>
      <c r="Y42" s="157">
        <f>+'(令和5年5月)'!Y23</f>
        <v>67.55500703280127</v>
      </c>
      <c r="Z42" s="158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16.81523824853246</v>
      </c>
      <c r="F46" s="158"/>
      <c r="G46" s="157">
        <f>G23-G42</f>
        <v>6.033410522189662</v>
      </c>
      <c r="H46" s="158"/>
      <c r="I46" s="157">
        <f>I23-I42</f>
        <v>2.8890002988787202</v>
      </c>
      <c r="J46" s="158"/>
      <c r="K46" s="157">
        <f>K23-K42</f>
        <v>9.058590730343848</v>
      </c>
      <c r="L46" s="158"/>
      <c r="M46" s="157">
        <f>M23-M42</f>
        <v>-8.634031655964627</v>
      </c>
      <c r="N46" s="158"/>
      <c r="O46" s="157">
        <f t="shared" si="18"/>
        <v>-0.6195356356037678</v>
      </c>
      <c r="P46" s="158"/>
      <c r="Q46" s="157">
        <f t="shared" si="18"/>
        <v>4.600787783086737</v>
      </c>
      <c r="R46" s="158"/>
      <c r="S46" s="157">
        <f t="shared" si="18"/>
        <v>18.109557491985043</v>
      </c>
      <c r="T46" s="158"/>
      <c r="U46" s="157">
        <f t="shared" si="18"/>
        <v>25.399074620520615</v>
      </c>
      <c r="V46" s="158"/>
      <c r="W46" s="157">
        <f t="shared" si="18"/>
        <v>6.183145522385502</v>
      </c>
      <c r="X46" s="158"/>
      <c r="Y46" s="157">
        <f t="shared" si="18"/>
        <v>7.853492535127103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51.815171736332225</v>
      </c>
      <c r="F23" s="174"/>
      <c r="G23" s="173">
        <f>(G20+G21)/(G22+G41)*100</f>
        <v>62.72839024276568</v>
      </c>
      <c r="H23" s="174"/>
      <c r="I23" s="173">
        <f>(I20+I21)/(I22+I41)*100</f>
        <v>46.16760347470618</v>
      </c>
      <c r="J23" s="174"/>
      <c r="K23" s="173">
        <f>(K20+K21)/(K22+K41)*100</f>
        <v>23.860839401629836</v>
      </c>
      <c r="L23" s="174"/>
      <c r="M23" s="173">
        <f>(M20+M21)/(M22+M41)*100</f>
        <v>46.0582018510169</v>
      </c>
      <c r="N23" s="174"/>
      <c r="O23" s="173">
        <f>(O20+O21)/(O22+O41)*100</f>
        <v>84.528063905823</v>
      </c>
      <c r="P23" s="174"/>
      <c r="Q23" s="173">
        <f>(Q20+Q21)/(Q22+Q41)*100</f>
        <v>43.39845628448705</v>
      </c>
      <c r="R23" s="174"/>
      <c r="S23" s="173">
        <f>(S20+S21)/(S22+S41)*100</f>
        <v>133.7923916248894</v>
      </c>
      <c r="T23" s="174"/>
      <c r="U23" s="173">
        <f>(U20+U21)/(U22+U41)*100</f>
        <v>58.040858130475335</v>
      </c>
      <c r="V23" s="174"/>
      <c r="W23" s="173">
        <f>(W20+W21)/(W22+W41)*100</f>
        <v>74.3961879904108</v>
      </c>
      <c r="X23" s="174"/>
      <c r="Y23" s="173">
        <f>(Y20+Y21)/(Y22+Y41)*100</f>
        <v>67.55500703280127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193100.17813867689</v>
      </c>
      <c r="F24" s="176"/>
      <c r="G24" s="169">
        <f>H22/G22*1000</f>
        <v>437815.3542688069</v>
      </c>
      <c r="H24" s="170"/>
      <c r="I24" s="171">
        <f>J22/I22*1000</f>
        <v>811707.0492280803</v>
      </c>
      <c r="J24" s="172"/>
      <c r="K24" s="169">
        <f>L22/K22*1000</f>
        <v>625173.1224070414</v>
      </c>
      <c r="L24" s="170"/>
      <c r="M24" s="171">
        <f>N22/M22*1000</f>
        <v>205597.93212049513</v>
      </c>
      <c r="N24" s="172"/>
      <c r="O24" s="169">
        <f>P22/O22*1000</f>
        <v>284577.450166113</v>
      </c>
      <c r="P24" s="170"/>
      <c r="Q24" s="171">
        <f>R22/Q22*1000</f>
        <v>182246.2011232383</v>
      </c>
      <c r="R24" s="172"/>
      <c r="S24" s="169">
        <f>T22/S22*1000</f>
        <v>101423.62047733537</v>
      </c>
      <c r="T24" s="170"/>
      <c r="U24" s="171">
        <f>V22/U22*1000</f>
        <v>310687.12553237565</v>
      </c>
      <c r="V24" s="172"/>
      <c r="W24" s="169">
        <f>X22/W22*1000</f>
        <v>248511.19061755223</v>
      </c>
      <c r="X24" s="170"/>
      <c r="Y24" s="171">
        <f>Z22/Y22*1000</f>
        <v>219338.888634584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67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67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34.6</v>
      </c>
      <c r="F30" s="198"/>
      <c r="G30" s="196">
        <v>79.4</v>
      </c>
      <c r="H30" s="198"/>
      <c r="I30" s="196">
        <v>106.9</v>
      </c>
      <c r="J30" s="198"/>
      <c r="K30" s="196">
        <v>54.3</v>
      </c>
      <c r="L30" s="198"/>
      <c r="M30" s="196">
        <v>57.6</v>
      </c>
      <c r="N30" s="198"/>
      <c r="O30" s="196">
        <v>75.6</v>
      </c>
      <c r="P30" s="198"/>
      <c r="Q30" s="196">
        <v>47.7</v>
      </c>
      <c r="R30" s="198"/>
      <c r="S30" s="196">
        <v>144</v>
      </c>
      <c r="T30" s="198"/>
      <c r="U30" s="196">
        <v>61.5</v>
      </c>
      <c r="V30" s="198"/>
      <c r="W30" s="196">
        <v>82.6</v>
      </c>
      <c r="X30" s="198"/>
      <c r="Y30" s="196">
        <v>74.9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17.215171736332223</v>
      </c>
      <c r="F34" s="160"/>
      <c r="G34" s="159">
        <f aca="true" t="shared" si="7" ref="G34">+G23-G30</f>
        <v>-16.67160975723433</v>
      </c>
      <c r="H34" s="160"/>
      <c r="I34" s="159">
        <f aca="true" t="shared" si="8" ref="I34">+I23-I30</f>
        <v>-60.73239652529382</v>
      </c>
      <c r="J34" s="160"/>
      <c r="K34" s="159">
        <f aca="true" t="shared" si="9" ref="K34">+K23-K30</f>
        <v>-30.43916059837016</v>
      </c>
      <c r="L34" s="160"/>
      <c r="M34" s="159">
        <f aca="true" t="shared" si="10" ref="M34">+M23-M30</f>
        <v>-11.541798148983105</v>
      </c>
      <c r="N34" s="160"/>
      <c r="O34" s="159">
        <f aca="true" t="shared" si="11" ref="O34">+O23-O30</f>
        <v>8.92806390582301</v>
      </c>
      <c r="P34" s="160"/>
      <c r="Q34" s="159">
        <f aca="true" t="shared" si="12" ref="Q34">+Q23-Q30</f>
        <v>-4.301543715512956</v>
      </c>
      <c r="R34" s="160"/>
      <c r="S34" s="159">
        <f aca="true" t="shared" si="13" ref="S34">+S23-S30</f>
        <v>-10.207608375110595</v>
      </c>
      <c r="T34" s="160"/>
      <c r="U34" s="159">
        <f aca="true" t="shared" si="14" ref="U34">+U23-U30</f>
        <v>-3.4591418695246645</v>
      </c>
      <c r="V34" s="160"/>
      <c r="W34" s="159">
        <f aca="true" t="shared" si="15" ref="W34">+W23-W30</f>
        <v>-8.2038120095892</v>
      </c>
      <c r="X34" s="160"/>
      <c r="Y34" s="159">
        <f aca="true" t="shared" si="16" ref="Y34">+Y23-Y30</f>
        <v>-7.344992967198735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62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+'(令和5年4月)'!E23</f>
        <v>48.05060309065431</v>
      </c>
      <c r="F42" s="199">
        <f>+'(令和5年4月)'!F23</f>
        <v>0</v>
      </c>
      <c r="G42" s="157">
        <f>+'(令和5年4月)'!G23</f>
        <v>74.43522230377857</v>
      </c>
      <c r="H42" s="199">
        <f>+'(令和5年4月)'!H23</f>
        <v>0</v>
      </c>
      <c r="I42" s="157">
        <f>+'(令和5年4月)'!I23</f>
        <v>45.367583834909716</v>
      </c>
      <c r="J42" s="199">
        <f>+'(令和5年4月)'!J23</f>
        <v>0</v>
      </c>
      <c r="K42" s="157">
        <f>+'(令和5年4月)'!K23</f>
        <v>24.226392362793504</v>
      </c>
      <c r="L42" s="199">
        <f>+'(令和5年4月)'!L23</f>
        <v>0</v>
      </c>
      <c r="M42" s="157">
        <f>+'(令和5年4月)'!M23</f>
        <v>45.78490555533701</v>
      </c>
      <c r="N42" s="199">
        <f>+'(令和5年4月)'!N23</f>
        <v>0</v>
      </c>
      <c r="O42" s="157">
        <f>+'(令和5年4月)'!O23</f>
        <v>81.94342970462374</v>
      </c>
      <c r="P42" s="199">
        <f>+'(令和5年4月)'!P23</f>
        <v>0</v>
      </c>
      <c r="Q42" s="157">
        <f>+'(令和5年4月)'!Q23</f>
        <v>45.14835605453087</v>
      </c>
      <c r="R42" s="199">
        <f>+'(令和5年4月)'!R23</f>
        <v>0</v>
      </c>
      <c r="S42" s="157">
        <f>+'(令和5年4月)'!S23</f>
        <v>159.69757970132486</v>
      </c>
      <c r="T42" s="199">
        <f>+'(令和5年4月)'!T23</f>
        <v>0</v>
      </c>
      <c r="U42" s="157">
        <f>+'(令和5年4月)'!U23</f>
        <v>70.88429917786245</v>
      </c>
      <c r="V42" s="199">
        <f>+'(令和5年4月)'!V23</f>
        <v>0</v>
      </c>
      <c r="W42" s="157">
        <f>+'(令和5年4月)'!W23</f>
        <v>74.07195444338114</v>
      </c>
      <c r="X42" s="199">
        <f>+'(令和5年4月)'!X23</f>
        <v>0</v>
      </c>
      <c r="Y42" s="157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3.7645686456779117</v>
      </c>
      <c r="F46" s="199"/>
      <c r="G46" s="157">
        <f>G23-G42</f>
        <v>-11.706832061012896</v>
      </c>
      <c r="H46" s="199"/>
      <c r="I46" s="157">
        <f>I23-I42</f>
        <v>0.8000196397964672</v>
      </c>
      <c r="J46" s="199"/>
      <c r="K46" s="157">
        <f>K23-K42</f>
        <v>-0.36555296116366875</v>
      </c>
      <c r="L46" s="199"/>
      <c r="M46" s="157">
        <f>M23-M42</f>
        <v>0.27329629567988434</v>
      </c>
      <c r="N46" s="199"/>
      <c r="O46" s="157">
        <f t="shared" si="18"/>
        <v>2.5846342011992647</v>
      </c>
      <c r="P46" s="199"/>
      <c r="Q46" s="157">
        <f t="shared" si="18"/>
        <v>-1.7498997700438252</v>
      </c>
      <c r="R46" s="199"/>
      <c r="S46" s="157">
        <f t="shared" si="18"/>
        <v>-25.90518807643545</v>
      </c>
      <c r="T46" s="199"/>
      <c r="U46" s="157">
        <f t="shared" si="18"/>
        <v>-12.84344104738711</v>
      </c>
      <c r="V46" s="199"/>
      <c r="W46" s="157">
        <f t="shared" si="18"/>
        <v>0.32423354702964957</v>
      </c>
      <c r="X46" s="199"/>
      <c r="Y46" s="157">
        <f t="shared" si="18"/>
        <v>-6.214976965502899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48.05060309065431</v>
      </c>
      <c r="F23" s="174"/>
      <c r="G23" s="173">
        <f>(G20+G21)/(G22+G41)*100</f>
        <v>74.43522230377857</v>
      </c>
      <c r="H23" s="174"/>
      <c r="I23" s="173">
        <f>(I20+I21)/(I22+I41)*100</f>
        <v>45.367583834909716</v>
      </c>
      <c r="J23" s="174"/>
      <c r="K23" s="173">
        <f>(K20+K21)/(K22+K41)*100</f>
        <v>24.226392362793504</v>
      </c>
      <c r="L23" s="174"/>
      <c r="M23" s="173">
        <f>(M20+M21)/(M22+M41)*100</f>
        <v>45.78490555533701</v>
      </c>
      <c r="N23" s="174"/>
      <c r="O23" s="173">
        <f>(O20+O21)/(O22+O41)*100</f>
        <v>81.94342970462374</v>
      </c>
      <c r="P23" s="174"/>
      <c r="Q23" s="173">
        <f>(Q20+Q21)/(Q22+Q41)*100</f>
        <v>45.14835605453087</v>
      </c>
      <c r="R23" s="174"/>
      <c r="S23" s="173">
        <f>(S20+S21)/(S22+S41)*100</f>
        <v>159.69757970132486</v>
      </c>
      <c r="T23" s="174"/>
      <c r="U23" s="173">
        <f>(U20+U21)/(U22+U41)*100</f>
        <v>70.88429917786245</v>
      </c>
      <c r="V23" s="174"/>
      <c r="W23" s="173">
        <f>(W20+W21)/(W22+W41)*100</f>
        <v>74.07195444338114</v>
      </c>
      <c r="X23" s="174"/>
      <c r="Y23" s="173">
        <f>(Y20+Y21)/(Y22+Y41)*100</f>
        <v>73.76998399830417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181253.38408128163</v>
      </c>
      <c r="F24" s="176"/>
      <c r="G24" s="169">
        <f>H22/G22*1000</f>
        <v>426348.2709153897</v>
      </c>
      <c r="H24" s="170"/>
      <c r="I24" s="171">
        <f>J22/I22*1000</f>
        <v>796208.0318543799</v>
      </c>
      <c r="J24" s="172"/>
      <c r="K24" s="169">
        <f>L22/K22*1000</f>
        <v>649007.0859501844</v>
      </c>
      <c r="L24" s="170"/>
      <c r="M24" s="171">
        <f>N22/M22*1000</f>
        <v>207660.2045311955</v>
      </c>
      <c r="N24" s="172"/>
      <c r="O24" s="169">
        <f>P22/O22*1000</f>
        <v>288720.945083014</v>
      </c>
      <c r="P24" s="170"/>
      <c r="Q24" s="171">
        <f>R22/Q22*1000</f>
        <v>182478.26994075027</v>
      </c>
      <c r="R24" s="172"/>
      <c r="S24" s="169">
        <f>T22/S22*1000</f>
        <v>109423.94850803821</v>
      </c>
      <c r="T24" s="170"/>
      <c r="U24" s="171">
        <f>V22/U22*1000</f>
        <v>394564.6249675577</v>
      </c>
      <c r="V24" s="172"/>
      <c r="W24" s="169">
        <f>X22/W22*1000</f>
        <v>260290.8709739901</v>
      </c>
      <c r="X24" s="170"/>
      <c r="Y24" s="171">
        <f>Z22/Y22*1000</f>
        <v>230665.7261112734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67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67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43.7</v>
      </c>
      <c r="F30" s="204"/>
      <c r="G30" s="202">
        <v>105.2</v>
      </c>
      <c r="H30" s="204"/>
      <c r="I30" s="202">
        <v>165.7</v>
      </c>
      <c r="J30" s="204"/>
      <c r="K30" s="202">
        <v>42.5</v>
      </c>
      <c r="L30" s="204"/>
      <c r="M30" s="202">
        <v>67.8</v>
      </c>
      <c r="N30" s="204"/>
      <c r="O30" s="202">
        <v>119.8</v>
      </c>
      <c r="P30" s="204"/>
      <c r="Q30" s="202">
        <v>49</v>
      </c>
      <c r="R30" s="204"/>
      <c r="S30" s="202">
        <v>180.8</v>
      </c>
      <c r="T30" s="204"/>
      <c r="U30" s="202">
        <v>84.9</v>
      </c>
      <c r="V30" s="204"/>
      <c r="W30" s="202">
        <v>97.2</v>
      </c>
      <c r="X30" s="204"/>
      <c r="Y30" s="202">
        <v>89.3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4.35060309065431</v>
      </c>
      <c r="F34" s="160"/>
      <c r="G34" s="159">
        <f aca="true" t="shared" si="7" ref="G34">+G23-G30</f>
        <v>-30.76477769622143</v>
      </c>
      <c r="H34" s="160"/>
      <c r="I34" s="159">
        <f aca="true" t="shared" si="8" ref="I34">+I23-I30</f>
        <v>-120.33241616509028</v>
      </c>
      <c r="J34" s="160"/>
      <c r="K34" s="159">
        <f aca="true" t="shared" si="9" ref="K34">+K23-K30</f>
        <v>-18.273607637206496</v>
      </c>
      <c r="L34" s="160"/>
      <c r="M34" s="159">
        <f aca="true" t="shared" si="10" ref="M34">+M23-M30</f>
        <v>-22.015094444662985</v>
      </c>
      <c r="N34" s="160"/>
      <c r="O34" s="159">
        <f aca="true" t="shared" si="11" ref="O34">+O23-O30</f>
        <v>-37.85657029537626</v>
      </c>
      <c r="P34" s="160"/>
      <c r="Q34" s="159">
        <f aca="true" t="shared" si="12" ref="Q34">+Q23-Q30</f>
        <v>-3.851643945469128</v>
      </c>
      <c r="R34" s="160"/>
      <c r="S34" s="159">
        <f aca="true" t="shared" si="13" ref="S34">+S23-S30</f>
        <v>-21.102420298675156</v>
      </c>
      <c r="T34" s="160"/>
      <c r="U34" s="159">
        <f aca="true" t="shared" si="14" ref="U34">+U23-U30</f>
        <v>-14.01570082213756</v>
      </c>
      <c r="V34" s="160"/>
      <c r="W34" s="159">
        <f aca="true" t="shared" si="15" ref="W34">+W23-W30</f>
        <v>-23.128045556618858</v>
      </c>
      <c r="X34" s="160"/>
      <c r="Y34" s="159">
        <f aca="true" t="shared" si="16" ref="Y34">+Y23-Y30</f>
        <v>-15.530016001695827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62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+(E39+E40)/(E41+'(令和5年3月)'!E41)*100</f>
        <v>52.40293885187993</v>
      </c>
      <c r="F42" s="201"/>
      <c r="G42" s="200">
        <f>+(G39+G40)/(G41+'(令和5年3月)'!G41)*100</f>
        <v>82.80301307527621</v>
      </c>
      <c r="H42" s="201"/>
      <c r="I42" s="200">
        <f>+(I39+I40)/(I41+'(令和5年3月)'!I41)*100</f>
        <v>60.895262087007076</v>
      </c>
      <c r="J42" s="201"/>
      <c r="K42" s="200">
        <f>+(K39+K40)/(K41+'(令和5年3月)'!K41)*100</f>
        <v>25.993363975087714</v>
      </c>
      <c r="L42" s="201"/>
      <c r="M42" s="200">
        <f>+(M39+M40)/(M41+'(令和5年3月)'!M41)*100</f>
        <v>40.641582884392506</v>
      </c>
      <c r="N42" s="201"/>
      <c r="O42" s="200">
        <f>+(O39+O40)/(O41+'(令和5年3月)'!O41)*100</f>
        <v>85.81517352703794</v>
      </c>
      <c r="P42" s="201"/>
      <c r="Q42" s="200">
        <f>+(Q39+Q40)/(Q41+'(令和5年3月)'!Q41)*100</f>
        <v>47.65540985519811</v>
      </c>
      <c r="R42" s="201"/>
      <c r="S42" s="200">
        <f>+(S39+S40)/(S41+'(令和5年3月)'!S41)*100</f>
        <v>168.2555106633253</v>
      </c>
      <c r="T42" s="201"/>
      <c r="U42" s="200">
        <f>+(U39+U40)/(U41+'(令和5年3月)'!U41)*100</f>
        <v>88.24053293434505</v>
      </c>
      <c r="V42" s="201"/>
      <c r="W42" s="200">
        <f>+(W39+W40)/(W41+'(令和5年3月)'!W41)*100</f>
        <v>96.2462719753227</v>
      </c>
      <c r="X42" s="201"/>
      <c r="Y42" s="200">
        <f>+(Y39+Y40)/(Y41+'(令和5年3月)'!Y41)*100</f>
        <v>77.28607033458532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-4.352335761225618</v>
      </c>
      <c r="F46" s="199"/>
      <c r="G46" s="157">
        <f>G23-G42</f>
        <v>-8.367790771497639</v>
      </c>
      <c r="H46" s="199"/>
      <c r="I46" s="157">
        <f>I23-I42</f>
        <v>-15.52767825209736</v>
      </c>
      <c r="J46" s="199"/>
      <c r="K46" s="157">
        <f>K23-K42</f>
        <v>-1.7669716122942098</v>
      </c>
      <c r="L46" s="199"/>
      <c r="M46" s="157">
        <f>M23-M42</f>
        <v>5.143322670944507</v>
      </c>
      <c r="N46" s="199"/>
      <c r="O46" s="157">
        <f t="shared" si="18"/>
        <v>-3.871743822414203</v>
      </c>
      <c r="P46" s="199"/>
      <c r="Q46" s="157">
        <f t="shared" si="18"/>
        <v>-2.5070538006672365</v>
      </c>
      <c r="R46" s="199"/>
      <c r="S46" s="157">
        <f t="shared" si="18"/>
        <v>-8.557930962000455</v>
      </c>
      <c r="T46" s="199"/>
      <c r="U46" s="157">
        <f t="shared" si="18"/>
        <v>-17.35623375648261</v>
      </c>
      <c r="V46" s="199"/>
      <c r="W46" s="157">
        <f t="shared" si="18"/>
        <v>-22.174317531941554</v>
      </c>
      <c r="X46" s="199"/>
      <c r="Y46" s="157">
        <f t="shared" si="18"/>
        <v>-3.5160863362811483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52.40293885187993</v>
      </c>
      <c r="F23" s="174"/>
      <c r="G23" s="173">
        <f>(G20+G21)/(G22+G41)*100</f>
        <v>82.80301307527621</v>
      </c>
      <c r="H23" s="174"/>
      <c r="I23" s="173">
        <f>(I20+I21)/(I22+I41)*100</f>
        <v>60.895262087007076</v>
      </c>
      <c r="J23" s="174"/>
      <c r="K23" s="173">
        <f>(K20+K21)/(K22+K41)*100</f>
        <v>25.993363975087714</v>
      </c>
      <c r="L23" s="174"/>
      <c r="M23" s="173">
        <f>(M20+M21)/(M22+M41)*100</f>
        <v>40.641582884392506</v>
      </c>
      <c r="N23" s="174"/>
      <c r="O23" s="173">
        <f>(O20+O21)/(O22+O41)*100</f>
        <v>85.81517352703794</v>
      </c>
      <c r="P23" s="174"/>
      <c r="Q23" s="173">
        <f>(Q20+Q21)/(Q22+Q41)*100</f>
        <v>47.65540985519811</v>
      </c>
      <c r="R23" s="174"/>
      <c r="S23" s="173">
        <f>(S20+S21)/(S22+S41)*100</f>
        <v>168.2555106633253</v>
      </c>
      <c r="T23" s="174"/>
      <c r="U23" s="173">
        <f>(U20+U21)/(U22+U41)*100</f>
        <v>88.24053293434505</v>
      </c>
      <c r="V23" s="174"/>
      <c r="W23" s="173">
        <f>(W20+W21)/(W22+W41)*100</f>
        <v>96.2462719753227</v>
      </c>
      <c r="X23" s="174"/>
      <c r="Y23" s="173">
        <f>(Y20+Y21)/(Y22+Y41)*100</f>
        <v>77.28607033458532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186669.69517388075</v>
      </c>
      <c r="F24" s="176"/>
      <c r="G24" s="169">
        <f>H22/G22*1000</f>
        <v>431887.2361375593</v>
      </c>
      <c r="H24" s="170"/>
      <c r="I24" s="171">
        <f>J22/I22*1000</f>
        <v>776984.3756365858</v>
      </c>
      <c r="J24" s="172"/>
      <c r="K24" s="169">
        <f>L22/K22*1000</f>
        <v>537873.7051847202</v>
      </c>
      <c r="L24" s="170"/>
      <c r="M24" s="171">
        <f>N22/M22*1000</f>
        <v>196619.9778656837</v>
      </c>
      <c r="N24" s="172"/>
      <c r="O24" s="169">
        <f>P22/O22*1000</f>
        <v>281674.9948801966</v>
      </c>
      <c r="P24" s="170"/>
      <c r="Q24" s="171">
        <f>R22/Q22*1000</f>
        <v>182823.81036261606</v>
      </c>
      <c r="R24" s="172"/>
      <c r="S24" s="169">
        <f>T22/S22*1000</f>
        <v>95043.7946590273</v>
      </c>
      <c r="T24" s="170"/>
      <c r="U24" s="171">
        <f>V22/U22*1000</f>
        <v>271515.5454349853</v>
      </c>
      <c r="V24" s="172"/>
      <c r="W24" s="169">
        <f>X22/W22*1000</f>
        <v>254997.5197416707</v>
      </c>
      <c r="X24" s="170"/>
      <c r="Y24" s="171">
        <f>Z22/Y22*1000</f>
        <v>218696.5135936785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67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67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42.8</v>
      </c>
      <c r="F30" s="204"/>
      <c r="G30" s="202">
        <v>89.5</v>
      </c>
      <c r="H30" s="204"/>
      <c r="I30" s="202">
        <v>150.5</v>
      </c>
      <c r="J30" s="204"/>
      <c r="K30" s="202">
        <v>53.8</v>
      </c>
      <c r="L30" s="204"/>
      <c r="M30" s="202">
        <v>70.2</v>
      </c>
      <c r="N30" s="204"/>
      <c r="O30" s="202">
        <v>124.3</v>
      </c>
      <c r="P30" s="204"/>
      <c r="Q30" s="202">
        <v>52.4</v>
      </c>
      <c r="R30" s="204"/>
      <c r="S30" s="202">
        <v>178.1</v>
      </c>
      <c r="T30" s="204"/>
      <c r="U30" s="202">
        <v>88</v>
      </c>
      <c r="V30" s="204"/>
      <c r="W30" s="202">
        <v>108.5</v>
      </c>
      <c r="X30" s="204"/>
      <c r="Y30" s="202">
        <v>87.9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67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9.602938851879934</v>
      </c>
      <c r="F34" s="160"/>
      <c r="G34" s="159">
        <f aca="true" t="shared" si="5" ref="G34">+G23-G30</f>
        <v>-6.696986924723788</v>
      </c>
      <c r="H34" s="160"/>
      <c r="I34" s="159">
        <f aca="true" t="shared" si="6" ref="I34">+I23-I30</f>
        <v>-89.60473791299293</v>
      </c>
      <c r="J34" s="160"/>
      <c r="K34" s="159">
        <f aca="true" t="shared" si="7" ref="K34">+K23-K30</f>
        <v>-27.806636024912283</v>
      </c>
      <c r="L34" s="160"/>
      <c r="M34" s="159">
        <f aca="true" t="shared" si="8" ref="M34">+M23-M30</f>
        <v>-29.558417115607497</v>
      </c>
      <c r="N34" s="160"/>
      <c r="O34" s="159">
        <f aca="true" t="shared" si="9" ref="O34">+O23-O30</f>
        <v>-38.484826472962055</v>
      </c>
      <c r="P34" s="160"/>
      <c r="Q34" s="159">
        <f aca="true" t="shared" si="10" ref="Q34">+Q23-Q30</f>
        <v>-4.74459014480189</v>
      </c>
      <c r="R34" s="160"/>
      <c r="S34" s="159">
        <f aca="true" t="shared" si="11" ref="S34">+S23-S30</f>
        <v>-9.844489336674684</v>
      </c>
      <c r="T34" s="160"/>
      <c r="U34" s="159">
        <f aca="true" t="shared" si="12" ref="U34">+U23-U30</f>
        <v>0.24053293434505463</v>
      </c>
      <c r="V34" s="160"/>
      <c r="W34" s="159">
        <f aca="true" t="shared" si="13" ref="W34">+W23-W30</f>
        <v>-12.2537280246773</v>
      </c>
      <c r="X34" s="160"/>
      <c r="Y34" s="159">
        <f aca="true" t="shared" si="14" ref="Y34">+Y23-Y30</f>
        <v>-10.613929665414688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62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+'(令和5年2月)'!E23</f>
        <v>52.27805997473119</v>
      </c>
      <c r="F42" s="201">
        <f>+'(令和5年2月)'!F23</f>
        <v>0</v>
      </c>
      <c r="G42" s="200">
        <f>+'(令和5年2月)'!G23</f>
        <v>74.40396098868244</v>
      </c>
      <c r="H42" s="201">
        <f>+'(令和5年2月)'!H23</f>
        <v>0</v>
      </c>
      <c r="I42" s="200">
        <f>+'(令和5年2月)'!I23</f>
        <v>56.39360155113911</v>
      </c>
      <c r="J42" s="201">
        <f>+'(令和5年2月)'!J23</f>
        <v>0</v>
      </c>
      <c r="K42" s="200">
        <f>+'(令和5年2月)'!K23</f>
        <v>19.87087417901915</v>
      </c>
      <c r="L42" s="201">
        <f>+'(令和5年2月)'!L23</f>
        <v>0</v>
      </c>
      <c r="M42" s="200">
        <f>+'(令和5年2月)'!M23</f>
        <v>43.50276419893662</v>
      </c>
      <c r="N42" s="201">
        <f>+'(令和5年2月)'!N23</f>
        <v>0</v>
      </c>
      <c r="O42" s="200">
        <f>+'(令和5年2月)'!O23</f>
        <v>65.91106395292756</v>
      </c>
      <c r="P42" s="201">
        <f>+'(令和5年2月)'!P23</f>
        <v>0</v>
      </c>
      <c r="Q42" s="200">
        <f>+'(令和5年2月)'!Q23</f>
        <v>40.492332856266614</v>
      </c>
      <c r="R42" s="201">
        <f>+'(令和5年2月)'!R23</f>
        <v>0</v>
      </c>
      <c r="S42" s="200">
        <f>+'(令和5年2月)'!S23</f>
        <v>143.65136487316775</v>
      </c>
      <c r="T42" s="201">
        <f>+'(令和5年2月)'!T23</f>
        <v>0</v>
      </c>
      <c r="U42" s="200">
        <f>+'(令和5年2月)'!U23</f>
        <v>70.39024736991755</v>
      </c>
      <c r="V42" s="201">
        <f>+'(令和5年2月)'!V23</f>
        <v>0</v>
      </c>
      <c r="W42" s="200">
        <f>+'(令和5年2月)'!W23</f>
        <v>78.14299440423014</v>
      </c>
      <c r="X42" s="201">
        <f>+'(令和5年2月)'!X23</f>
        <v>0</v>
      </c>
      <c r="Y42" s="200">
        <f>+'(令和5年2月)'!Y23</f>
        <v>65.90326296762076</v>
      </c>
      <c r="Z42" s="201">
        <f>+'(令和5年2月)'!Z23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62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62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0.12487887714873835</v>
      </c>
      <c r="F46" s="199"/>
      <c r="G46" s="157">
        <f>G23-G42</f>
        <v>8.39905208659377</v>
      </c>
      <c r="H46" s="199"/>
      <c r="I46" s="157">
        <f>I23-I42</f>
        <v>4.501660535867963</v>
      </c>
      <c r="J46" s="199"/>
      <c r="K46" s="157">
        <f>K23-K42</f>
        <v>6.122489796068564</v>
      </c>
      <c r="L46" s="199"/>
      <c r="M46" s="157">
        <f>M23-M42</f>
        <v>-2.861181314544112</v>
      </c>
      <c r="N46" s="199"/>
      <c r="O46" s="157">
        <f t="shared" si="16"/>
        <v>19.90410957411038</v>
      </c>
      <c r="P46" s="199"/>
      <c r="Q46" s="157">
        <f t="shared" si="16"/>
        <v>7.163076998931494</v>
      </c>
      <c r="R46" s="199"/>
      <c r="S46" s="157">
        <f t="shared" si="16"/>
        <v>24.60414579015756</v>
      </c>
      <c r="T46" s="199"/>
      <c r="U46" s="157">
        <f t="shared" si="16"/>
        <v>17.85028556442751</v>
      </c>
      <c r="V46" s="199"/>
      <c r="W46" s="157">
        <f t="shared" si="16"/>
        <v>18.103277571092562</v>
      </c>
      <c r="X46" s="199"/>
      <c r="Y46" s="157">
        <f t="shared" si="16"/>
        <v>11.382807366964556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62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倉庫協会 石川県</cp:lastModifiedBy>
  <cp:lastPrinted>2022-04-13T23:29:43Z</cp:lastPrinted>
  <dcterms:created xsi:type="dcterms:W3CDTF">2016-05-20T01:46:25Z</dcterms:created>
  <dcterms:modified xsi:type="dcterms:W3CDTF">2023-12-25T07:07:34Z</dcterms:modified>
  <cp:category/>
  <cp:version/>
  <cp:contentType/>
  <cp:contentStatus/>
</cp:coreProperties>
</file>