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24226"/>
  <bookViews>
    <workbookView xWindow="65416" yWindow="65416" windowWidth="29040" windowHeight="15720" tabRatio="254" activeTab="0"/>
  </bookViews>
  <sheets>
    <sheet name="10品目別管理表 (令和6年3月)" sheetId="39" r:id="rId1"/>
    <sheet name="(令和6年2月)" sheetId="38" r:id="rId2"/>
    <sheet name="(令和6年1月)" sheetId="37" r:id="rId3"/>
    <sheet name="(令和5年12月)" sheetId="35" r:id="rId4"/>
    <sheet name="(令和5年11月)" sheetId="36" r:id="rId5"/>
    <sheet name="(令和5年10月)" sheetId="34" r:id="rId6"/>
    <sheet name="(令和5年9月)" sheetId="32" r:id="rId7"/>
    <sheet name="(令和5年8月)" sheetId="33" r:id="rId8"/>
    <sheet name="(令和5年7月)" sheetId="29" r:id="rId9"/>
    <sheet name="(令和5年6月)" sheetId="31" r:id="rId10"/>
    <sheet name="(令和5年5月)" sheetId="30" r:id="rId11"/>
    <sheet name="(令和5年4月)" sheetId="26" r:id="rId12"/>
    <sheet name="(令和5年3月)" sheetId="28" r:id="rId13"/>
    <sheet name="(令和5年2月)" sheetId="27" r:id="rId14"/>
    <sheet name="(令和5年1月)" sheetId="25" r:id="rId15"/>
    <sheet name="(令和4年12月)" sheetId="24" r:id="rId16"/>
    <sheet name="(令和4年11月)" sheetId="22" r:id="rId17"/>
    <sheet name="(令和4年10月)" sheetId="23" r:id="rId18"/>
    <sheet name="(令和4年9月)" sheetId="21" r:id="rId19"/>
    <sheet name="(令和4年8月)" sheetId="20" r:id="rId20"/>
    <sheet name="(令和4年7月)" sheetId="19" r:id="rId21"/>
    <sheet name="(令和4年6月) " sheetId="17" r:id="rId22"/>
    <sheet name="(令和4年5月) " sheetId="9" r:id="rId23"/>
  </sheets>
  <definedNames>
    <definedName name="_xlnm.Print_Area" localSheetId="17">'(令和4年10月)'!$A$1:$Z$49</definedName>
    <definedName name="_xlnm.Print_Area" localSheetId="16">'(令和4年11月)'!$A$1:$Z$49</definedName>
    <definedName name="_xlnm.Print_Area" localSheetId="15">'(令和4年12月)'!$A$1:$Z$49</definedName>
    <definedName name="_xlnm.Print_Area" localSheetId="22">'(令和4年5月) '!$A$1:$Z$49</definedName>
    <definedName name="_xlnm.Print_Area" localSheetId="21">'(令和4年6月) '!$A$1:$Z$49</definedName>
    <definedName name="_xlnm.Print_Area" localSheetId="20">'(令和4年7月)'!$A$1:$Z$49</definedName>
    <definedName name="_xlnm.Print_Area" localSheetId="19">'(令和4年8月)'!$A$1:$Z$49</definedName>
    <definedName name="_xlnm.Print_Area" localSheetId="18">'(令和4年9月)'!$A$1:$Z$49</definedName>
    <definedName name="_xlnm.Print_Area" localSheetId="5">'(令和5年10月)'!$A$1:$Z$49</definedName>
    <definedName name="_xlnm.Print_Area" localSheetId="4">'(令和5年11月)'!$A$1:$Z$49</definedName>
    <definedName name="_xlnm.Print_Area" localSheetId="3">'(令和5年12月)'!$A$1:$Z$49</definedName>
    <definedName name="_xlnm.Print_Area" localSheetId="14">'(令和5年1月)'!$A$1:$Z$49</definedName>
    <definedName name="_xlnm.Print_Area" localSheetId="13">'(令和5年2月)'!$A$1:$Z$49</definedName>
    <definedName name="_xlnm.Print_Area" localSheetId="12">'(令和5年3月)'!$A$1:$Z$49</definedName>
    <definedName name="_xlnm.Print_Area" localSheetId="11">'(令和5年4月)'!$A$1:$Z$49</definedName>
    <definedName name="_xlnm.Print_Area" localSheetId="10">'(令和5年5月)'!$A$1:$Z$49</definedName>
    <definedName name="_xlnm.Print_Area" localSheetId="9">'(令和5年6月)'!$A$1:$Z$49</definedName>
    <definedName name="_xlnm.Print_Area" localSheetId="8">'(令和5年7月)'!$A$1:$Z$49</definedName>
    <definedName name="_xlnm.Print_Area" localSheetId="7">'(令和5年8月)'!$A$1:$Z$49</definedName>
    <definedName name="_xlnm.Print_Area" localSheetId="6">'(令和5年9月)'!$A$1:$Z$49</definedName>
    <definedName name="_xlnm.Print_Area" localSheetId="2">'(令和6年1月)'!$A$1:$Z$49</definedName>
    <definedName name="_xlnm.Print_Area" localSheetId="1">'(令和6年2月)'!$A$1:$Z$49</definedName>
    <definedName name="_xlnm.Print_Area" localSheetId="0">'10品目別管理表 (令和6年3月)'!$A$1:$Z$49</definedName>
  </definedNames>
  <calcPr calcId="191029"/>
</workbook>
</file>

<file path=xl/sharedStrings.xml><?xml version="1.0" encoding="utf-8"?>
<sst xmlns="http://schemas.openxmlformats.org/spreadsheetml/2006/main" count="2944" uniqueCount="86">
  <si>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</si>
  <si>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</si>
  <si>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</si>
  <si>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</si>
  <si>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</si>
  <si>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</si>
  <si>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</si>
  <si>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</si>
  <si>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</si>
  <si>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</si>
  <si>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</si>
  <si>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</si>
  <si>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</si>
  <si>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</si>
  <si>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</si>
  <si>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</si>
  <si>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</si>
  <si>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</si>
  <si>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</si>
  <si>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</si>
  <si>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</si>
  <si>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</si>
  <si>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</si>
  <si>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</si>
  <si>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</si>
  <si>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</si>
  <si>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</si>
  <si>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</si>
  <si>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</si>
  <si>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</si>
  <si>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</si>
  <si>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</si>
  <si>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</si>
  <si>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</si>
  <si>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</si>
  <si>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</si>
  <si>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</si>
  <si>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</si>
  <si>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</si>
  <si>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</si>
  <si>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</si>
  <si>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</si>
  <si>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</si>
  <si>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</si>
  <si>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</si>
  <si>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</si>
  <si>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</si>
  <si>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</si>
  <si>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</si>
  <si>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</si>
  <si>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</si>
  <si>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</si>
  <si>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</si>
  <si>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</si>
  <si>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</si>
  <si>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</si>
  <si>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</si>
  <si>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</si>
  <si>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</si>
  <si>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</si>
  <si>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</si>
  <si>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</si>
  <si>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</si>
  <si>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令和4年6月</t>
  </si>
  <si>
    <t>令和4年5月</t>
  </si>
  <si>
    <t>令和4年7月</t>
  </si>
  <si>
    <t>令和4年8月</t>
  </si>
  <si>
    <t>令和4年9月</t>
  </si>
  <si>
    <t>令和4年10月</t>
  </si>
  <si>
    <t>令和4年11月</t>
  </si>
  <si>
    <t>令和4年12月</t>
  </si>
  <si>
    <t>令和5年1月</t>
  </si>
  <si>
    <t>令和5年2月</t>
  </si>
  <si>
    <t>令和5年3月</t>
  </si>
  <si>
    <t>令和5年4月</t>
  </si>
  <si>
    <t>令和5年5月</t>
  </si>
  <si>
    <t>令和5年6月</t>
  </si>
  <si>
    <t>令和5年7月</t>
  </si>
  <si>
    <t>令和5年8月</t>
  </si>
  <si>
    <t>令和5年9月</t>
  </si>
  <si>
    <t>令和5年10月</t>
  </si>
  <si>
    <t>令和5年11月</t>
  </si>
  <si>
    <t>令和5年12月</t>
  </si>
  <si>
    <t>令和6年1月</t>
  </si>
  <si>
    <t>令和6年2月</t>
  </si>
  <si>
    <t>令和6年3月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</si>
</sst>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_ "/>
    <numFmt numFmtId="178" formatCode="#,##0.0_ ;[Red]\-#,##0.0\ "/>
    <numFmt numFmtId="179" formatCode="#,##0;&quot;△ &quot;#,##0"/>
  </numFmts>
  <fonts count="11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  <font>
      <sz val="1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/>
      <top style="medium"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210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0" fontId="2" fillId="0" borderId="40" xfId="22" applyBorder="1" applyAlignment="1">
      <alignment horizontal="center"/>
      <protection/>
    </xf>
    <xf numFmtId="0" fontId="2" fillId="0" borderId="35" xfId="22" applyBorder="1" applyAlignment="1">
      <alignment horizontal="center"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0" fontId="10" fillId="2" borderId="9" xfId="0" applyFont="1" applyFill="1" applyBorder="1" applyAlignment="1">
      <alignment/>
    </xf>
    <xf numFmtId="3" fontId="10" fillId="2" borderId="10" xfId="0" applyNumberFormat="1" applyFont="1" applyFill="1" applyBorder="1" applyAlignment="1">
      <alignment/>
    </xf>
    <xf numFmtId="0" fontId="10" fillId="2" borderId="14" xfId="0" applyFont="1" applyFill="1" applyBorder="1" applyAlignment="1">
      <alignment/>
    </xf>
    <xf numFmtId="3" fontId="10" fillId="2" borderId="13" xfId="0" applyNumberFormat="1" applyFont="1" applyFill="1" applyBorder="1" applyAlignment="1">
      <alignment/>
    </xf>
    <xf numFmtId="3" fontId="10" fillId="2" borderId="9" xfId="0" applyNumberFormat="1" applyFont="1" applyFill="1" applyBorder="1" applyAlignment="1">
      <alignment/>
    </xf>
    <xf numFmtId="3" fontId="10" fillId="2" borderId="14" xfId="0" applyNumberFormat="1" applyFont="1" applyFill="1" applyBorder="1" applyAlignment="1">
      <alignment/>
    </xf>
    <xf numFmtId="38" fontId="2" fillId="2" borderId="9" xfId="21" applyFill="1" applyBorder="1" applyAlignment="1">
      <alignment horizontal="right"/>
    </xf>
    <xf numFmtId="38" fontId="2" fillId="2" borderId="10" xfId="21" applyFill="1" applyBorder="1" applyAlignment="1">
      <alignment horizontal="right"/>
    </xf>
    <xf numFmtId="3" fontId="10" fillId="2" borderId="22" xfId="0" applyNumberFormat="1" applyFont="1" applyFill="1" applyBorder="1" applyAlignment="1">
      <alignment/>
    </xf>
    <xf numFmtId="3" fontId="10" fillId="2" borderId="16" xfId="0" applyNumberFormat="1" applyFont="1" applyFill="1" applyBorder="1" applyAlignment="1">
      <alignment/>
    </xf>
    <xf numFmtId="0" fontId="10" fillId="2" borderId="20" xfId="0" applyFont="1" applyFill="1" applyBorder="1" applyAlignment="1">
      <alignment/>
    </xf>
    <xf numFmtId="3" fontId="10" fillId="2" borderId="21" xfId="0" applyNumberFormat="1" applyFont="1" applyFill="1" applyBorder="1" applyAlignment="1">
      <alignment/>
    </xf>
    <xf numFmtId="3" fontId="10" fillId="2" borderId="20" xfId="0" applyNumberFormat="1" applyFont="1" applyFill="1" applyBorder="1" applyAlignment="1">
      <alignment/>
    </xf>
    <xf numFmtId="38" fontId="2" fillId="2" borderId="22" xfId="21" applyFill="1" applyBorder="1" applyAlignment="1">
      <alignment horizontal="right"/>
    </xf>
    <xf numFmtId="38" fontId="2" fillId="2" borderId="16" xfId="21" applyFill="1" applyBorder="1" applyAlignment="1">
      <alignment horizontal="right"/>
    </xf>
    <xf numFmtId="3" fontId="10" fillId="2" borderId="18" xfId="0" applyNumberFormat="1" applyFont="1" applyFill="1" applyBorder="1" applyAlignment="1">
      <alignment/>
    </xf>
    <xf numFmtId="3" fontId="10" fillId="2" borderId="19" xfId="0" applyNumberFormat="1" applyFont="1" applyFill="1" applyBorder="1" applyAlignment="1">
      <alignment/>
    </xf>
    <xf numFmtId="0" fontId="10" fillId="2" borderId="26" xfId="0" applyFont="1" applyFill="1" applyBorder="1" applyAlignment="1">
      <alignment/>
    </xf>
    <xf numFmtId="3" fontId="10" fillId="2" borderId="27" xfId="0" applyNumberFormat="1" applyFont="1" applyFill="1" applyBorder="1" applyAlignment="1">
      <alignment/>
    </xf>
    <xf numFmtId="3" fontId="10" fillId="2" borderId="26" xfId="0" applyNumberFormat="1" applyFont="1" applyFill="1" applyBorder="1" applyAlignment="1">
      <alignment/>
    </xf>
    <xf numFmtId="38" fontId="2" fillId="2" borderId="9" xfId="21" applyFill="1" applyBorder="1"/>
    <xf numFmtId="38" fontId="2" fillId="2" borderId="10" xfId="21" applyFill="1" applyBorder="1"/>
    <xf numFmtId="38" fontId="2" fillId="2" borderId="20" xfId="21" applyFill="1" applyBorder="1"/>
    <xf numFmtId="38" fontId="2" fillId="2" borderId="21" xfId="21" applyFill="1" applyBorder="1"/>
    <xf numFmtId="38" fontId="2" fillId="2" borderId="22" xfId="21" applyFill="1" applyBorder="1"/>
    <xf numFmtId="38" fontId="2" fillId="2" borderId="16" xfId="21" applyFill="1" applyBorder="1"/>
    <xf numFmtId="3" fontId="10" fillId="2" borderId="24" xfId="0" applyNumberFormat="1" applyFont="1" applyFill="1" applyBorder="1" applyAlignment="1">
      <alignment/>
    </xf>
    <xf numFmtId="3" fontId="10" fillId="2" borderId="25" xfId="0" applyNumberFormat="1" applyFont="1" applyFill="1" applyBorder="1" applyAlignment="1">
      <alignment/>
    </xf>
    <xf numFmtId="0" fontId="10" fillId="2" borderId="22" xfId="0" applyFont="1" applyFill="1" applyBorder="1" applyAlignment="1">
      <alignment/>
    </xf>
    <xf numFmtId="0" fontId="10" fillId="0" borderId="9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38" fontId="2" fillId="0" borderId="9" xfId="21" applyFill="1" applyBorder="1"/>
    <xf numFmtId="38" fontId="2" fillId="0" borderId="10" xfId="21" applyFill="1" applyBorder="1"/>
    <xf numFmtId="38" fontId="2" fillId="0" borderId="20" xfId="21" applyFill="1" applyBorder="1"/>
    <xf numFmtId="38" fontId="2" fillId="0" borderId="21" xfId="21" applyFill="1" applyBorder="1"/>
    <xf numFmtId="38" fontId="2" fillId="0" borderId="9" xfId="21" applyFill="1" applyBorder="1" applyAlignment="1">
      <alignment horizontal="right"/>
    </xf>
    <xf numFmtId="38" fontId="2" fillId="0" borderId="10" xfId="21" applyFill="1" applyBorder="1" applyAlignment="1">
      <alignment horizontal="right"/>
    </xf>
    <xf numFmtId="38" fontId="2" fillId="0" borderId="22" xfId="21" applyFill="1" applyBorder="1"/>
    <xf numFmtId="38" fontId="2" fillId="0" borderId="16" xfId="21" applyFill="1" applyBorder="1"/>
    <xf numFmtId="38" fontId="2" fillId="0" borderId="22" xfId="21" applyFill="1" applyBorder="1" applyAlignment="1">
      <alignment horizontal="right"/>
    </xf>
    <xf numFmtId="38" fontId="2" fillId="0" borderId="16" xfId="21" applyFill="1" applyBorder="1" applyAlignment="1">
      <alignment horizontal="right"/>
    </xf>
    <xf numFmtId="3" fontId="10" fillId="0" borderId="32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0" fontId="10" fillId="0" borderId="22" xfId="0" applyFont="1" applyBorder="1" applyAlignment="1">
      <alignment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176" fontId="2" fillId="0" borderId="51" xfId="22" applyNumberFormat="1" applyBorder="1" applyAlignment="1">
      <alignment horizontal="center"/>
      <protection/>
    </xf>
    <xf numFmtId="178" fontId="2" fillId="0" borderId="23" xfId="22" applyNumberFormat="1" applyBorder="1" applyAlignment="1">
      <alignment horizontal="center"/>
      <protection/>
    </xf>
    <xf numFmtId="178" fontId="2" fillId="0" borderId="51" xfId="22" applyNumberFormat="1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7" fontId="10" fillId="0" borderId="52" xfId="0" applyNumberFormat="1" applyFont="1" applyBorder="1" applyAlignment="1">
      <alignment horizontal="center"/>
    </xf>
    <xf numFmtId="177" fontId="10" fillId="0" borderId="53" xfId="0" applyNumberFormat="1" applyFont="1" applyBorder="1" applyAlignment="1">
      <alignment horizontal="center"/>
    </xf>
    <xf numFmtId="0" fontId="2" fillId="0" borderId="54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5" xfId="22" applyBorder="1" applyAlignment="1">
      <alignment vertical="justify"/>
      <protection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176" fontId="2" fillId="0" borderId="2" xfId="21" applyNumberFormat="1" applyBorder="1" applyAlignment="1">
      <alignment horizontal="center"/>
    </xf>
    <xf numFmtId="176" fontId="2" fillId="0" borderId="54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6" xfId="22" applyBorder="1" applyAlignment="1">
      <alignment horizontal="right"/>
      <protection/>
    </xf>
    <xf numFmtId="0" fontId="2" fillId="0" borderId="46" xfId="22" applyBorder="1" applyAlignment="1">
      <alignment horizontal="center"/>
      <protection/>
    </xf>
    <xf numFmtId="0" fontId="2" fillId="0" borderId="5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57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4" xfId="22" applyBorder="1" applyAlignment="1">
      <alignment horizontal="center" vertical="center"/>
      <protection/>
    </xf>
    <xf numFmtId="0" fontId="2" fillId="0" borderId="58" xfId="22" applyBorder="1" applyAlignment="1">
      <alignment horizontal="center" vertical="center"/>
      <protection/>
    </xf>
    <xf numFmtId="0" fontId="2" fillId="0" borderId="59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38" fontId="3" fillId="0" borderId="60" xfId="22" applyNumberFormat="1" applyFont="1" applyBorder="1">
      <alignment/>
      <protection/>
    </xf>
    <xf numFmtId="0" fontId="2" fillId="0" borderId="60" xfId="22" applyBorder="1">
      <alignment/>
      <protection/>
    </xf>
    <xf numFmtId="0" fontId="5" fillId="0" borderId="60" xfId="22" applyFont="1" applyBorder="1">
      <alignment/>
      <protection/>
    </xf>
    <xf numFmtId="0" fontId="6" fillId="0" borderId="60" xfId="22" applyFont="1" applyBorder="1">
      <alignment/>
      <protection/>
    </xf>
    <xf numFmtId="0" fontId="7" fillId="0" borderId="60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  <xf numFmtId="0" fontId="10" fillId="0" borderId="52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2" fillId="0" borderId="51" xfId="22" applyBorder="1" applyAlignment="1">
      <alignment horizontal="center"/>
      <protection/>
    </xf>
    <xf numFmtId="0" fontId="10" fillId="2" borderId="52" xfId="0" applyFont="1" applyFill="1" applyBorder="1" applyAlignment="1">
      <alignment horizontal="center"/>
    </xf>
    <xf numFmtId="0" fontId="10" fillId="2" borderId="61" xfId="0" applyFont="1" applyFill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176" fontId="2" fillId="2" borderId="23" xfId="22" applyNumberFormat="1" applyFill="1" applyBorder="1" applyAlignment="1">
      <alignment horizontal="center"/>
      <protection/>
    </xf>
    <xf numFmtId="0" fontId="2" fillId="2" borderId="51" xfId="22" applyFill="1" applyBorder="1" applyAlignment="1">
      <alignment horizontal="center"/>
      <protection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176" fontId="2" fillId="2" borderId="51" xfId="22" applyNumberFormat="1" applyFill="1" applyBorder="1" applyAlignment="1">
      <alignment horizontal="center"/>
      <protection/>
    </xf>
    <xf numFmtId="177" fontId="10" fillId="2" borderId="52" xfId="0" applyNumberFormat="1" applyFont="1" applyFill="1" applyBorder="1" applyAlignment="1">
      <alignment horizontal="center"/>
    </xf>
    <xf numFmtId="177" fontId="10" fillId="2" borderId="61" xfId="0" applyNumberFormat="1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0111E-5E25-4591-98D7-A70D4E974043}">
  <dimension ref="A1:AL49"/>
  <sheetViews>
    <sheetView tabSelected="1"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85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868</v>
      </c>
      <c r="F5" s="14">
        <v>69724</v>
      </c>
      <c r="G5" s="15">
        <v>30</v>
      </c>
      <c r="H5" s="16">
        <v>5440</v>
      </c>
      <c r="I5" s="13">
        <v>1439</v>
      </c>
      <c r="J5" s="14">
        <v>1197976</v>
      </c>
      <c r="K5" s="17">
        <v>1692</v>
      </c>
      <c r="L5" s="18">
        <v>8533198</v>
      </c>
      <c r="M5" s="13">
        <v>1019</v>
      </c>
      <c r="N5" s="75">
        <v>222510</v>
      </c>
      <c r="O5" s="19">
        <v>784</v>
      </c>
      <c r="P5" s="18">
        <v>45632</v>
      </c>
      <c r="Q5" s="13">
        <v>9427</v>
      </c>
      <c r="R5" s="14">
        <v>1644576</v>
      </c>
      <c r="S5" s="19">
        <v>16660</v>
      </c>
      <c r="T5" s="18">
        <v>4716924</v>
      </c>
      <c r="U5" s="13">
        <v>3813</v>
      </c>
      <c r="V5" s="14">
        <v>1377505</v>
      </c>
      <c r="W5" s="13">
        <v>347</v>
      </c>
      <c r="X5" s="18">
        <v>76216</v>
      </c>
      <c r="Y5" s="20">
        <f aca="true" t="shared" si="0" ref="Y5:Z19">+W5+U5+S5+Q5+O5+M5+K5+I5+G5+E5</f>
        <v>36079</v>
      </c>
      <c r="Z5" s="21">
        <f t="shared" si="0"/>
        <v>17889701</v>
      </c>
    </row>
    <row r="6" spans="1:26" ht="18.95" customHeight="1">
      <c r="A6" s="7"/>
      <c r="B6" s="22"/>
      <c r="C6" s="83"/>
      <c r="D6" s="81" t="s">
        <v>22</v>
      </c>
      <c r="E6" s="23">
        <v>781</v>
      </c>
      <c r="F6" s="24">
        <v>63867</v>
      </c>
      <c r="G6" s="25">
        <v>30</v>
      </c>
      <c r="H6" s="26">
        <v>5440</v>
      </c>
      <c r="I6" s="27">
        <v>1615</v>
      </c>
      <c r="J6" s="21">
        <v>1260314</v>
      </c>
      <c r="K6" s="25">
        <v>1870</v>
      </c>
      <c r="L6" s="26">
        <v>2503257</v>
      </c>
      <c r="M6" s="27">
        <v>816</v>
      </c>
      <c r="N6" s="76">
        <v>201716</v>
      </c>
      <c r="O6" s="25">
        <v>814</v>
      </c>
      <c r="P6" s="26">
        <v>42276</v>
      </c>
      <c r="Q6" s="27">
        <v>12190</v>
      </c>
      <c r="R6" s="21">
        <v>1975861</v>
      </c>
      <c r="S6" s="25">
        <v>17111</v>
      </c>
      <c r="T6" s="26">
        <v>4767768</v>
      </c>
      <c r="U6" s="27">
        <v>3865</v>
      </c>
      <c r="V6" s="21">
        <v>1542705</v>
      </c>
      <c r="W6" s="27">
        <v>482</v>
      </c>
      <c r="X6" s="26">
        <v>97330</v>
      </c>
      <c r="Y6" s="20">
        <f t="shared" si="0"/>
        <v>39574</v>
      </c>
      <c r="Z6" s="21">
        <f t="shared" si="0"/>
        <v>12460534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1523.9</v>
      </c>
      <c r="F7" s="36">
        <v>274558</v>
      </c>
      <c r="G7" s="29">
        <v>151</v>
      </c>
      <c r="H7" s="30">
        <v>74178</v>
      </c>
      <c r="I7" s="31">
        <v>2174</v>
      </c>
      <c r="J7" s="32">
        <v>2509389</v>
      </c>
      <c r="K7" s="77">
        <v>4361</v>
      </c>
      <c r="L7" s="30">
        <v>8635084</v>
      </c>
      <c r="M7" s="23">
        <v>1730.3</v>
      </c>
      <c r="N7" s="24">
        <v>273272.25</v>
      </c>
      <c r="O7" s="33">
        <v>2899</v>
      </c>
      <c r="P7" s="34">
        <v>702253</v>
      </c>
      <c r="Q7" s="23">
        <v>29466.4</v>
      </c>
      <c r="R7" s="24">
        <v>4710474</v>
      </c>
      <c r="S7" s="33">
        <v>26965.2</v>
      </c>
      <c r="T7" s="34">
        <v>2001601</v>
      </c>
      <c r="U7" s="23">
        <v>3903.5</v>
      </c>
      <c r="V7" s="24">
        <v>1960430.5</v>
      </c>
      <c r="W7" s="23">
        <v>1442.2</v>
      </c>
      <c r="X7" s="34">
        <v>383160</v>
      </c>
      <c r="Y7" s="31">
        <f t="shared" si="0"/>
        <v>74616.5</v>
      </c>
      <c r="Z7" s="24">
        <f t="shared" si="0"/>
        <v>21524399.75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170</v>
      </c>
      <c r="F8" s="14">
        <v>21916</v>
      </c>
      <c r="G8" s="15">
        <v>200.42700000000002</v>
      </c>
      <c r="H8" s="16">
        <v>118782</v>
      </c>
      <c r="I8" s="13">
        <v>535</v>
      </c>
      <c r="J8" s="14">
        <v>45726.63636363637</v>
      </c>
      <c r="K8" s="17">
        <v>0</v>
      </c>
      <c r="L8" s="18">
        <v>0</v>
      </c>
      <c r="M8" s="13">
        <v>3976</v>
      </c>
      <c r="N8" s="75">
        <v>992631</v>
      </c>
      <c r="O8" s="19">
        <v>19</v>
      </c>
      <c r="P8" s="18">
        <v>0</v>
      </c>
      <c r="Q8" s="13">
        <v>6771</v>
      </c>
      <c r="R8" s="14">
        <v>1505226</v>
      </c>
      <c r="S8" s="19">
        <v>22711</v>
      </c>
      <c r="T8" s="18">
        <v>2631190</v>
      </c>
      <c r="U8" s="13">
        <v>108</v>
      </c>
      <c r="V8" s="14">
        <v>6929.023255813954</v>
      </c>
      <c r="W8" s="13">
        <v>43</v>
      </c>
      <c r="X8" s="18">
        <v>1400</v>
      </c>
      <c r="Y8" s="13">
        <f t="shared" si="0"/>
        <v>34533.427</v>
      </c>
      <c r="Z8" s="14">
        <f t="shared" si="0"/>
        <v>5323800.659619451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196</v>
      </c>
      <c r="F9" s="24">
        <v>23841</v>
      </c>
      <c r="G9" s="25">
        <v>185.66400000000002</v>
      </c>
      <c r="H9" s="26">
        <v>106108</v>
      </c>
      <c r="I9" s="27">
        <v>249</v>
      </c>
      <c r="J9" s="21">
        <v>36372.18181818182</v>
      </c>
      <c r="K9" s="25">
        <v>59</v>
      </c>
      <c r="L9" s="26">
        <v>911</v>
      </c>
      <c r="M9" s="27">
        <v>4274</v>
      </c>
      <c r="N9" s="76">
        <v>875073</v>
      </c>
      <c r="O9" s="25">
        <v>0</v>
      </c>
      <c r="P9" s="26">
        <v>0</v>
      </c>
      <c r="Q9" s="27">
        <v>6836</v>
      </c>
      <c r="R9" s="21">
        <v>1555377</v>
      </c>
      <c r="S9" s="25">
        <v>23481</v>
      </c>
      <c r="T9" s="26">
        <v>2648359</v>
      </c>
      <c r="U9" s="27">
        <v>90</v>
      </c>
      <c r="V9" s="21">
        <v>3080.186046511628</v>
      </c>
      <c r="W9" s="27">
        <v>265</v>
      </c>
      <c r="X9" s="26">
        <v>15868</v>
      </c>
      <c r="Y9" s="20">
        <f t="shared" si="0"/>
        <v>35635.664</v>
      </c>
      <c r="Z9" s="21">
        <f t="shared" si="0"/>
        <v>5264989.367864693</v>
      </c>
    </row>
    <row r="10" spans="1:26" ht="18.95" customHeight="1" thickBot="1">
      <c r="A10" s="7"/>
      <c r="B10" s="22"/>
      <c r="C10" s="84"/>
      <c r="D10" s="28" t="s">
        <v>24</v>
      </c>
      <c r="E10" s="35">
        <v>195</v>
      </c>
      <c r="F10" s="36">
        <v>27386</v>
      </c>
      <c r="G10" s="29">
        <v>174.91899999999998</v>
      </c>
      <c r="H10" s="30">
        <v>102000.2</v>
      </c>
      <c r="I10" s="37">
        <v>851</v>
      </c>
      <c r="J10" s="38">
        <v>97434.63636363637</v>
      </c>
      <c r="K10" s="77">
        <v>0</v>
      </c>
      <c r="L10" s="30">
        <v>0</v>
      </c>
      <c r="M10" s="35">
        <v>8363.075</v>
      </c>
      <c r="N10" s="36">
        <v>1993548</v>
      </c>
      <c r="O10" s="29">
        <v>22</v>
      </c>
      <c r="P10" s="30">
        <v>0</v>
      </c>
      <c r="Q10" s="35">
        <v>12213</v>
      </c>
      <c r="R10" s="36">
        <v>1587279</v>
      </c>
      <c r="S10" s="29">
        <v>4563</v>
      </c>
      <c r="T10" s="30">
        <v>761404</v>
      </c>
      <c r="U10" s="35">
        <v>749</v>
      </c>
      <c r="V10" s="36">
        <v>63478.53488372093</v>
      </c>
      <c r="W10" s="35">
        <v>65</v>
      </c>
      <c r="X10" s="30">
        <v>1100</v>
      </c>
      <c r="Y10" s="37">
        <f t="shared" si="0"/>
        <v>27195.994000000002</v>
      </c>
      <c r="Z10" s="36">
        <f t="shared" si="0"/>
        <v>4633630.371247358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</v>
      </c>
      <c r="J11" s="14">
        <v>1551.3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2151</v>
      </c>
      <c r="R11" s="14">
        <v>578411.6</v>
      </c>
      <c r="S11" s="19">
        <v>0</v>
      </c>
      <c r="T11" s="18">
        <v>0</v>
      </c>
      <c r="U11" s="13">
        <v>107</v>
      </c>
      <c r="V11" s="14">
        <v>23045</v>
      </c>
      <c r="W11" s="13">
        <v>0</v>
      </c>
      <c r="X11" s="18">
        <v>0</v>
      </c>
      <c r="Y11" s="13">
        <f>+W11+U11+S11+Q11+O11+M11+K11+I11+G11+E11</f>
        <v>2352</v>
      </c>
      <c r="Z11" s="14">
        <f t="shared" si="0"/>
        <v>693007.9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3</v>
      </c>
      <c r="J12" s="21">
        <v>1451.3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2415</v>
      </c>
      <c r="R12" s="21">
        <v>645388.4</v>
      </c>
      <c r="S12" s="25">
        <v>0</v>
      </c>
      <c r="T12" s="26">
        <v>0</v>
      </c>
      <c r="U12" s="27">
        <v>146</v>
      </c>
      <c r="V12" s="21">
        <v>23696</v>
      </c>
      <c r="W12" s="27">
        <v>30</v>
      </c>
      <c r="X12" s="26">
        <v>24180</v>
      </c>
      <c r="Y12" s="20">
        <f aca="true" t="shared" si="1" ref="Y12:Y19">+W12+U12+S12+Q12+O12+M12+K12+I12+G12+E12</f>
        <v>2684</v>
      </c>
      <c r="Z12" s="21">
        <f t="shared" si="0"/>
        <v>784715.7000000001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36</v>
      </c>
      <c r="J13" s="38">
        <v>12110.400000000001</v>
      </c>
      <c r="K13" s="77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6918.5</v>
      </c>
      <c r="R13" s="36">
        <v>1932462.7000000002</v>
      </c>
      <c r="S13" s="29">
        <v>2</v>
      </c>
      <c r="T13" s="30">
        <v>1835</v>
      </c>
      <c r="U13" s="35">
        <v>755</v>
      </c>
      <c r="V13" s="36">
        <v>154266</v>
      </c>
      <c r="W13" s="35">
        <v>13</v>
      </c>
      <c r="X13" s="30">
        <v>34295</v>
      </c>
      <c r="Y13" s="37">
        <f t="shared" si="1"/>
        <v>7938.5</v>
      </c>
      <c r="Z13" s="36">
        <f t="shared" si="0"/>
        <v>2348969.1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0</v>
      </c>
      <c r="N14" s="75">
        <v>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0</v>
      </c>
      <c r="Z14" s="14">
        <f t="shared" si="0"/>
        <v>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440</v>
      </c>
      <c r="N15" s="76">
        <v>55453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440</v>
      </c>
      <c r="Z15" s="24">
        <f t="shared" si="0"/>
        <v>55453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4416</v>
      </c>
      <c r="N16" s="36">
        <v>618480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4416</v>
      </c>
      <c r="Z16" s="36">
        <f t="shared" si="0"/>
        <v>618480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4</v>
      </c>
      <c r="F17" s="14">
        <v>1072</v>
      </c>
      <c r="G17" s="19">
        <v>959</v>
      </c>
      <c r="H17" s="18">
        <v>309399</v>
      </c>
      <c r="I17" s="13">
        <v>188</v>
      </c>
      <c r="J17" s="14">
        <v>121868</v>
      </c>
      <c r="K17" s="19">
        <v>58</v>
      </c>
      <c r="L17" s="18">
        <v>39705</v>
      </c>
      <c r="M17" s="13">
        <v>420.2</v>
      </c>
      <c r="N17" s="75">
        <v>260240</v>
      </c>
      <c r="O17" s="19">
        <v>3594</v>
      </c>
      <c r="P17" s="18">
        <v>1430504</v>
      </c>
      <c r="Q17" s="13">
        <v>5475</v>
      </c>
      <c r="R17" s="14">
        <v>1363620</v>
      </c>
      <c r="S17" s="19">
        <v>288</v>
      </c>
      <c r="T17" s="18">
        <v>63800</v>
      </c>
      <c r="U17" s="13">
        <v>15</v>
      </c>
      <c r="V17" s="14">
        <v>3300</v>
      </c>
      <c r="W17" s="13">
        <v>3587.936</v>
      </c>
      <c r="X17" s="18">
        <v>591471</v>
      </c>
      <c r="Y17" s="41">
        <f t="shared" si="1"/>
        <v>14589.136</v>
      </c>
      <c r="Z17" s="42">
        <f t="shared" si="0"/>
        <v>4184979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242</v>
      </c>
      <c r="F18" s="21">
        <v>62220</v>
      </c>
      <c r="G18" s="25">
        <v>970</v>
      </c>
      <c r="H18" s="26">
        <v>319589</v>
      </c>
      <c r="I18" s="27">
        <v>231</v>
      </c>
      <c r="J18" s="21">
        <v>644023</v>
      </c>
      <c r="K18" s="25">
        <v>50</v>
      </c>
      <c r="L18" s="26">
        <v>35885</v>
      </c>
      <c r="M18" s="27">
        <v>551.144</v>
      </c>
      <c r="N18" s="21">
        <v>264734</v>
      </c>
      <c r="O18" s="25">
        <v>3680</v>
      </c>
      <c r="P18" s="26">
        <v>1457592</v>
      </c>
      <c r="Q18" s="27">
        <v>5274</v>
      </c>
      <c r="R18" s="21">
        <v>1311721</v>
      </c>
      <c r="S18" s="25">
        <v>333</v>
      </c>
      <c r="T18" s="26">
        <v>74478</v>
      </c>
      <c r="U18" s="27">
        <v>1</v>
      </c>
      <c r="V18" s="21">
        <v>220</v>
      </c>
      <c r="W18" s="27">
        <v>3708.276</v>
      </c>
      <c r="X18" s="26">
        <v>587398</v>
      </c>
      <c r="Y18" s="23">
        <f t="shared" si="1"/>
        <v>15040.42</v>
      </c>
      <c r="Z18" s="24">
        <f t="shared" si="0"/>
        <v>4757860</v>
      </c>
    </row>
    <row r="19" spans="1:26" ht="18.95" customHeight="1" thickBot="1">
      <c r="A19" s="7"/>
      <c r="B19" s="22"/>
      <c r="C19" s="84"/>
      <c r="D19" s="43" t="s">
        <v>24</v>
      </c>
      <c r="E19" s="23">
        <v>51.008</v>
      </c>
      <c r="F19" s="24">
        <v>7056</v>
      </c>
      <c r="G19" s="33">
        <v>997</v>
      </c>
      <c r="H19" s="34">
        <v>311832</v>
      </c>
      <c r="I19" s="23">
        <v>383</v>
      </c>
      <c r="J19" s="24">
        <v>217482</v>
      </c>
      <c r="K19" s="78">
        <v>164</v>
      </c>
      <c r="L19" s="34">
        <v>119795</v>
      </c>
      <c r="M19" s="23">
        <v>1222.116</v>
      </c>
      <c r="N19" s="24">
        <v>448411.5</v>
      </c>
      <c r="O19" s="33">
        <v>1955</v>
      </c>
      <c r="P19" s="34">
        <v>789429</v>
      </c>
      <c r="Q19" s="23">
        <v>8351</v>
      </c>
      <c r="R19" s="24">
        <v>2340549</v>
      </c>
      <c r="S19" s="33">
        <v>91</v>
      </c>
      <c r="T19" s="34">
        <v>21153</v>
      </c>
      <c r="U19" s="23">
        <v>49</v>
      </c>
      <c r="V19" s="24">
        <v>10780</v>
      </c>
      <c r="W19" s="23">
        <v>5393.886700000001</v>
      </c>
      <c r="X19" s="34">
        <v>1220060</v>
      </c>
      <c r="Y19" s="35">
        <f t="shared" si="1"/>
        <v>18657.010700000003</v>
      </c>
      <c r="Z19" s="36">
        <f t="shared" si="0"/>
        <v>5486547.5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1042</v>
      </c>
      <c r="F20" s="14">
        <f aca="true" t="shared" si="2" ref="F20:X22">F5+F8+F11+F14+F17</f>
        <v>92712</v>
      </c>
      <c r="G20" s="19">
        <f>G5+G8+G11+G14+G17</f>
        <v>1264.4270000000001</v>
      </c>
      <c r="H20" s="18">
        <f t="shared" si="2"/>
        <v>508621</v>
      </c>
      <c r="I20" s="13">
        <f t="shared" si="2"/>
        <v>2166</v>
      </c>
      <c r="J20" s="14">
        <f t="shared" si="2"/>
        <v>1367121.9363636365</v>
      </c>
      <c r="K20" s="19">
        <f t="shared" si="2"/>
        <v>1750</v>
      </c>
      <c r="L20" s="18">
        <f t="shared" si="2"/>
        <v>8572903</v>
      </c>
      <c r="M20" s="13">
        <f t="shared" si="2"/>
        <v>5430.2</v>
      </c>
      <c r="N20" s="14">
        <f t="shared" si="2"/>
        <v>1490381</v>
      </c>
      <c r="O20" s="19">
        <f t="shared" si="2"/>
        <v>4397</v>
      </c>
      <c r="P20" s="18">
        <f t="shared" si="2"/>
        <v>1476136</v>
      </c>
      <c r="Q20" s="13">
        <f t="shared" si="2"/>
        <v>23824</v>
      </c>
      <c r="R20" s="14">
        <f t="shared" si="2"/>
        <v>5091833.6</v>
      </c>
      <c r="S20" s="19">
        <f t="shared" si="2"/>
        <v>39659</v>
      </c>
      <c r="T20" s="18">
        <f t="shared" si="2"/>
        <v>7411914</v>
      </c>
      <c r="U20" s="13">
        <f t="shared" si="2"/>
        <v>4043</v>
      </c>
      <c r="V20" s="14">
        <f t="shared" si="2"/>
        <v>1410779.0232558139</v>
      </c>
      <c r="W20" s="13">
        <f t="shared" si="2"/>
        <v>3977.936</v>
      </c>
      <c r="X20" s="18">
        <f t="shared" si="2"/>
        <v>669087</v>
      </c>
      <c r="Y20" s="31">
        <f aca="true" t="shared" si="3" ref="Y20:Z22">+Y17+Y14+Y11+Y8+Y5</f>
        <v>87553.563</v>
      </c>
      <c r="Z20" s="32">
        <f t="shared" si="3"/>
        <v>28091488.55961945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1219</v>
      </c>
      <c r="F21" s="21">
        <f t="shared" si="4"/>
        <v>149928</v>
      </c>
      <c r="G21" s="25">
        <f t="shared" si="4"/>
        <v>1260.664</v>
      </c>
      <c r="H21" s="26">
        <f t="shared" si="4"/>
        <v>506137</v>
      </c>
      <c r="I21" s="27">
        <f t="shared" si="4"/>
        <v>2098</v>
      </c>
      <c r="J21" s="21">
        <f t="shared" si="4"/>
        <v>1942160.481818182</v>
      </c>
      <c r="K21" s="25">
        <f t="shared" si="4"/>
        <v>1979</v>
      </c>
      <c r="L21" s="26">
        <f t="shared" si="4"/>
        <v>2540053</v>
      </c>
      <c r="M21" s="27">
        <f t="shared" si="4"/>
        <v>6096.144</v>
      </c>
      <c r="N21" s="21">
        <f t="shared" si="4"/>
        <v>1411976</v>
      </c>
      <c r="O21" s="25">
        <f t="shared" si="4"/>
        <v>4494</v>
      </c>
      <c r="P21" s="26">
        <f t="shared" si="4"/>
        <v>1499868</v>
      </c>
      <c r="Q21" s="27">
        <f t="shared" si="4"/>
        <v>26715</v>
      </c>
      <c r="R21" s="21">
        <f t="shared" si="4"/>
        <v>5488347.4</v>
      </c>
      <c r="S21" s="25">
        <f t="shared" si="4"/>
        <v>40925</v>
      </c>
      <c r="T21" s="26">
        <f t="shared" si="4"/>
        <v>7490605</v>
      </c>
      <c r="U21" s="27">
        <f t="shared" si="2"/>
        <v>4102</v>
      </c>
      <c r="V21" s="21">
        <f t="shared" si="2"/>
        <v>1569701.1860465116</v>
      </c>
      <c r="W21" s="27">
        <f t="shared" si="2"/>
        <v>4485.276</v>
      </c>
      <c r="X21" s="26">
        <f t="shared" si="2"/>
        <v>724776</v>
      </c>
      <c r="Y21" s="23">
        <f t="shared" si="3"/>
        <v>93374.084</v>
      </c>
      <c r="Z21" s="24">
        <f t="shared" si="3"/>
        <v>23323552.067864694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1769.9080000000001</v>
      </c>
      <c r="F22" s="24">
        <f t="shared" si="2"/>
        <v>309000</v>
      </c>
      <c r="G22" s="33">
        <f t="shared" si="2"/>
        <v>1517.9189999999999</v>
      </c>
      <c r="H22" s="34">
        <f t="shared" si="2"/>
        <v>683010.2</v>
      </c>
      <c r="I22" s="23">
        <f t="shared" si="2"/>
        <v>3444</v>
      </c>
      <c r="J22" s="24">
        <f t="shared" si="2"/>
        <v>2836416.036363636</v>
      </c>
      <c r="K22" s="33">
        <f t="shared" si="2"/>
        <v>4525</v>
      </c>
      <c r="L22" s="34">
        <f t="shared" si="2"/>
        <v>8754879</v>
      </c>
      <c r="M22" s="23">
        <f t="shared" si="2"/>
        <v>15750.491</v>
      </c>
      <c r="N22" s="24">
        <f t="shared" si="2"/>
        <v>3352711.75</v>
      </c>
      <c r="O22" s="33">
        <f t="shared" si="2"/>
        <v>4876</v>
      </c>
      <c r="P22" s="34">
        <f t="shared" si="2"/>
        <v>1491682</v>
      </c>
      <c r="Q22" s="23">
        <f t="shared" si="2"/>
        <v>56948.9</v>
      </c>
      <c r="R22" s="24">
        <f t="shared" si="2"/>
        <v>10570764.7</v>
      </c>
      <c r="S22" s="33">
        <f t="shared" si="2"/>
        <v>31621.2</v>
      </c>
      <c r="T22" s="34">
        <f t="shared" si="2"/>
        <v>2785993</v>
      </c>
      <c r="U22" s="23">
        <f t="shared" si="2"/>
        <v>5456.5</v>
      </c>
      <c r="V22" s="24">
        <f t="shared" si="2"/>
        <v>2188955.034883721</v>
      </c>
      <c r="W22" s="23">
        <f t="shared" si="2"/>
        <v>6914.086700000001</v>
      </c>
      <c r="X22" s="34">
        <f t="shared" si="2"/>
        <v>1638615</v>
      </c>
      <c r="Y22" s="23">
        <f t="shared" si="3"/>
        <v>132824.0047</v>
      </c>
      <c r="Z22" s="24">
        <f t="shared" si="3"/>
        <v>34612026.72124736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60.83163654052285</v>
      </c>
      <c r="F23" s="174"/>
      <c r="G23" s="173">
        <f>(G20+G21)/(G22+G41)*100</f>
        <v>83.27930542615208</v>
      </c>
      <c r="H23" s="174"/>
      <c r="I23" s="173">
        <f>(I20+I21)/(I22+I41)*100</f>
        <v>62.52199413489736</v>
      </c>
      <c r="J23" s="174"/>
      <c r="K23" s="173">
        <f>(K20+K21)/(K22+K41)*100</f>
        <v>40.18752020691885</v>
      </c>
      <c r="L23" s="174"/>
      <c r="M23" s="173">
        <f>(M20+M21)/(M22+M41)*100</f>
        <v>35.83290489119166</v>
      </c>
      <c r="N23" s="174"/>
      <c r="O23" s="173">
        <f>(O20+O21)/(O22+O41)*100</f>
        <v>90.27312417504315</v>
      </c>
      <c r="P23" s="174"/>
      <c r="Q23" s="173">
        <f>(Q20+Q21)/(Q22+Q41)*100</f>
        <v>43.27384132725056</v>
      </c>
      <c r="R23" s="174"/>
      <c r="S23" s="173">
        <f>(S20+S21)/(S22+S41)*100</f>
        <v>124.92016543581923</v>
      </c>
      <c r="T23" s="174"/>
      <c r="U23" s="173">
        <f>(U20+U21)/(U22+U41)*100</f>
        <v>74.2344148742253</v>
      </c>
      <c r="V23" s="174"/>
      <c r="W23" s="173">
        <f>(W20+W21)/(W22+W41)*100</f>
        <v>59.03668577366751</v>
      </c>
      <c r="X23" s="174"/>
      <c r="Y23" s="173">
        <f>(Y20+Y21)/(Y22+Y41)*100</f>
        <v>66.64774245965418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174585.34567898442</v>
      </c>
      <c r="F24" s="176"/>
      <c r="G24" s="169">
        <f>H22/G22*1000</f>
        <v>449964.8531970415</v>
      </c>
      <c r="H24" s="170"/>
      <c r="I24" s="171">
        <f>J22/I22*1000</f>
        <v>823581.8920916481</v>
      </c>
      <c r="J24" s="172"/>
      <c r="K24" s="169">
        <f>L22/K22*1000</f>
        <v>1934779.8895027624</v>
      </c>
      <c r="L24" s="170"/>
      <c r="M24" s="171">
        <f>N22/M22*1000</f>
        <v>212863.9513523737</v>
      </c>
      <c r="N24" s="172"/>
      <c r="O24" s="169">
        <f>P22/O22*1000</f>
        <v>305923.29778506974</v>
      </c>
      <c r="P24" s="170"/>
      <c r="Q24" s="171">
        <f>R22/Q22*1000</f>
        <v>185618.41756381598</v>
      </c>
      <c r="R24" s="172"/>
      <c r="S24" s="169">
        <f>T22/S22*1000</f>
        <v>88105.22687311044</v>
      </c>
      <c r="T24" s="170"/>
      <c r="U24" s="171">
        <f>V22/U22*1000</f>
        <v>401164.67238774325</v>
      </c>
      <c r="V24" s="172"/>
      <c r="W24" s="169">
        <f>X22/W22*1000</f>
        <v>236996.5942139545</v>
      </c>
      <c r="X24" s="170"/>
      <c r="Y24" s="171">
        <f>Z22/Y22*1000</f>
        <v>260585.62832390913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1.3325211839513225</v>
      </c>
      <c r="F25" s="49"/>
      <c r="G25" s="50">
        <f>G22/Y22*100</f>
        <v>1.1428047237609</v>
      </c>
      <c r="H25" s="51"/>
      <c r="I25" s="48">
        <f>I22/Y22*100</f>
        <v>2.592904804955034</v>
      </c>
      <c r="J25" s="49"/>
      <c r="K25" s="50">
        <f>K22/Y22*100</f>
        <v>3.4067637173117102</v>
      </c>
      <c r="L25" s="51"/>
      <c r="M25" s="48">
        <f>M22/Y22*100</f>
        <v>11.858166026219807</v>
      </c>
      <c r="N25" s="49"/>
      <c r="O25" s="50">
        <f>O22/Y22*100</f>
        <v>3.671023179140751</v>
      </c>
      <c r="P25" s="51"/>
      <c r="Q25" s="48">
        <f>Q22/Y22*100</f>
        <v>42.87545773719621</v>
      </c>
      <c r="R25" s="49"/>
      <c r="S25" s="50">
        <f>S22/Y22*100</f>
        <v>23.806841294554044</v>
      </c>
      <c r="T25" s="51"/>
      <c r="U25" s="48">
        <f>U22/Y22*100</f>
        <v>4.108067673704165</v>
      </c>
      <c r="V25" s="49"/>
      <c r="W25" s="50">
        <f>W22/Y22*100</f>
        <v>5.205449659206067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31">
        <f>+'(令和5年3月)'!E20</f>
        <v>1094.128</v>
      </c>
      <c r="F27" s="128">
        <f>+'(令和5年3月)'!F20</f>
        <v>123819</v>
      </c>
      <c r="G27" s="129">
        <f>+'(令和5年3月)'!G20</f>
        <v>1461</v>
      </c>
      <c r="H27" s="130">
        <f>+'(令和5年3月)'!H20</f>
        <v>524244</v>
      </c>
      <c r="I27" s="131">
        <f>+'(令和5年3月)'!I20</f>
        <v>2891</v>
      </c>
      <c r="J27" s="128">
        <f>+'(令和5年3月)'!J20</f>
        <v>3905990.6</v>
      </c>
      <c r="K27" s="129">
        <f>+'(令和5年3月)'!K20</f>
        <v>1885</v>
      </c>
      <c r="L27" s="130">
        <f>+'(令和5年3月)'!L20</f>
        <v>3631930</v>
      </c>
      <c r="M27" s="131">
        <f>+'(令和5年3月)'!M20</f>
        <v>6914</v>
      </c>
      <c r="N27" s="128">
        <f>+'(令和5年3月)'!N20</f>
        <v>1510701</v>
      </c>
      <c r="O27" s="129">
        <f>+'(令和5年3月)'!O20</f>
        <v>4180</v>
      </c>
      <c r="P27" s="130">
        <f>+'(令和5年3月)'!P20</f>
        <v>1389165</v>
      </c>
      <c r="Q27" s="131">
        <f>+'(令和5年3月)'!Q20</f>
        <v>28213</v>
      </c>
      <c r="R27" s="128">
        <f>+'(令和5年3月)'!R20</f>
        <v>5436063.2</v>
      </c>
      <c r="S27" s="129">
        <f>+'(令和5年3月)'!S20</f>
        <v>50388</v>
      </c>
      <c r="T27" s="130">
        <f>+'(令和5年3月)'!T20</f>
        <v>8915031</v>
      </c>
      <c r="U27" s="131">
        <f>+'(令和5年3月)'!U20</f>
        <v>4917</v>
      </c>
      <c r="V27" s="128">
        <f>+'(令和5年3月)'!V20</f>
        <v>1777710</v>
      </c>
      <c r="W27" s="131">
        <f>+'(令和5年3月)'!W20</f>
        <v>7555</v>
      </c>
      <c r="X27" s="130">
        <f>+'(令和5年3月)'!X20</f>
        <v>1726304</v>
      </c>
      <c r="Y27" s="131">
        <f>+'(令和5年3月)'!Y20</f>
        <v>109498.128</v>
      </c>
      <c r="Z27" s="128">
        <f>+'(令和5年3月)'!Z20</f>
        <v>28940957.8</v>
      </c>
    </row>
    <row r="28" spans="1:26" ht="18.95" customHeight="1">
      <c r="A28" s="22"/>
      <c r="B28" s="167"/>
      <c r="C28" s="7"/>
      <c r="D28" s="55" t="s">
        <v>22</v>
      </c>
      <c r="E28" s="154">
        <f>+'(令和5年3月)'!E21</f>
        <v>985.12</v>
      </c>
      <c r="F28" s="135">
        <f>+'(令和5年3月)'!F21</f>
        <v>97247</v>
      </c>
      <c r="G28" s="136">
        <f>+'(令和5年3月)'!G21</f>
        <v>1350</v>
      </c>
      <c r="H28" s="137">
        <f>+'(令和5年3月)'!H21</f>
        <v>491891</v>
      </c>
      <c r="I28" s="134">
        <f>+'(令和5年3月)'!I21</f>
        <v>3394</v>
      </c>
      <c r="J28" s="135">
        <f>+'(令和5年3月)'!J21</f>
        <v>4774400.3</v>
      </c>
      <c r="K28" s="136">
        <f>+'(令和5年3月)'!K21</f>
        <v>1938</v>
      </c>
      <c r="L28" s="137">
        <f>+'(令和5年3月)'!L21</f>
        <v>3708180</v>
      </c>
      <c r="M28" s="134">
        <f>+'(令和5年3月)'!M21</f>
        <v>7256</v>
      </c>
      <c r="N28" s="135">
        <f>+'(令和5年3月)'!N21</f>
        <v>1641495</v>
      </c>
      <c r="O28" s="136">
        <f>+'(令和5年3月)'!O21</f>
        <v>4326</v>
      </c>
      <c r="P28" s="137">
        <f>+'(令和5年3月)'!P21</f>
        <v>1432536</v>
      </c>
      <c r="Q28" s="134">
        <f>+'(令和5年3月)'!Q21</f>
        <v>28953</v>
      </c>
      <c r="R28" s="135">
        <f>+'(令和5年3月)'!R21</f>
        <v>5416865.4</v>
      </c>
      <c r="S28" s="136">
        <f>+'(令和5年3月)'!S21</f>
        <v>48309</v>
      </c>
      <c r="T28" s="137">
        <f>+'(令和5年3月)'!T21</f>
        <v>8571599</v>
      </c>
      <c r="U28" s="134">
        <f>+'(令和5年3月)'!U21</f>
        <v>4991</v>
      </c>
      <c r="V28" s="135">
        <f>+'(令和5年3月)'!V21</f>
        <v>2162023</v>
      </c>
      <c r="W28" s="134">
        <f>+'(令和5年3月)'!W21</f>
        <v>7262</v>
      </c>
      <c r="X28" s="137">
        <f>+'(令和5年3月)'!X21</f>
        <v>1707792</v>
      </c>
      <c r="Y28" s="138">
        <f>+'(令和5年3月)'!Y21</f>
        <v>108764.12</v>
      </c>
      <c r="Z28" s="139">
        <f>+'(令和5年3月)'!Z21</f>
        <v>30004028.7</v>
      </c>
    </row>
    <row r="29" spans="1:26" ht="18.95" customHeight="1" thickBot="1">
      <c r="A29" s="22"/>
      <c r="B29" s="167"/>
      <c r="C29" s="7"/>
      <c r="D29" s="55" t="s">
        <v>24</v>
      </c>
      <c r="E29" s="138">
        <f>+'(令和5年3月)'!E22</f>
        <v>2038.4080000000001</v>
      </c>
      <c r="F29" s="139">
        <f>+'(令和5年3月)'!F22</f>
        <v>380509</v>
      </c>
      <c r="G29" s="140">
        <f>+'(令和5年3月)'!G22</f>
        <v>1752.902</v>
      </c>
      <c r="H29" s="141">
        <f>+'(令和5年3月)'!H22</f>
        <v>757056</v>
      </c>
      <c r="I29" s="138">
        <f>+'(令和5年3月)'!I22</f>
        <v>4909</v>
      </c>
      <c r="J29" s="139">
        <f>+'(令和5年3月)'!J22</f>
        <v>3814216.3</v>
      </c>
      <c r="K29" s="140">
        <f>+'(令和5年3月)'!K22</f>
        <v>7327.299999999999</v>
      </c>
      <c r="L29" s="141">
        <f>+'(令和5年3月)'!L22</f>
        <v>3941162</v>
      </c>
      <c r="M29" s="138">
        <f>+'(令和5年3月)'!M22</f>
        <v>17261.884000000002</v>
      </c>
      <c r="N29" s="139">
        <f>+'(令和5年3月)'!N22</f>
        <v>3394031.25</v>
      </c>
      <c r="O29" s="140">
        <f>+'(令和5年3月)'!O22</f>
        <v>4883</v>
      </c>
      <c r="P29" s="141">
        <f>+'(令和5年3月)'!P22</f>
        <v>1375419</v>
      </c>
      <c r="Q29" s="138">
        <f>+'(令和5年3月)'!Q22</f>
        <v>59608.5</v>
      </c>
      <c r="R29" s="139">
        <f>+'(令和5年3月)'!R22</f>
        <v>10897853.1</v>
      </c>
      <c r="S29" s="140">
        <f>+'(令和5年3月)'!S22</f>
        <v>30369</v>
      </c>
      <c r="T29" s="141">
        <f>+'(令和5年3月)'!T22</f>
        <v>2886385</v>
      </c>
      <c r="U29" s="138">
        <f>+'(令和5年3月)'!U22</f>
        <v>5577.2</v>
      </c>
      <c r="V29" s="139">
        <f>+'(令和5年3月)'!V22</f>
        <v>1514296.5</v>
      </c>
      <c r="W29" s="138">
        <f>+'(令和5年3月)'!W22</f>
        <v>7843.941</v>
      </c>
      <c r="X29" s="141">
        <f>+'(令和5年3月)'!X22</f>
        <v>2000185.5</v>
      </c>
      <c r="Y29" s="138">
        <f>+'(令和5年3月)'!Y22</f>
        <v>141571.135</v>
      </c>
      <c r="Z29" s="139">
        <f>+'(令和5年3月)'!Z22</f>
        <v>30961113.65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64">
        <f>+'(令和5年3月)'!E23</f>
        <v>52.40293885187993</v>
      </c>
      <c r="F30" s="165">
        <f>+'(令和5年1月)'!F23</f>
        <v>0</v>
      </c>
      <c r="G30" s="164">
        <f>+'(令和5年3月)'!G23</f>
        <v>82.80301307527621</v>
      </c>
      <c r="H30" s="165">
        <f>+'(令和5年1月)'!H23</f>
        <v>0</v>
      </c>
      <c r="I30" s="164">
        <f>+'(令和5年3月)'!I23</f>
        <v>60.895262087007076</v>
      </c>
      <c r="J30" s="165">
        <f>+'(令和5年1月)'!J23</f>
        <v>0</v>
      </c>
      <c r="K30" s="164">
        <f>+'(令和5年3月)'!K23</f>
        <v>25.993363975087714</v>
      </c>
      <c r="L30" s="165">
        <f>+'(令和5年1月)'!L23</f>
        <v>0</v>
      </c>
      <c r="M30" s="164">
        <f>+'(令和5年3月)'!M23</f>
        <v>40.641582884392506</v>
      </c>
      <c r="N30" s="165">
        <f>+'(令和5年1月)'!N23</f>
        <v>0</v>
      </c>
      <c r="O30" s="164">
        <f>+'(令和5年3月)'!O23</f>
        <v>85.81517352703794</v>
      </c>
      <c r="P30" s="165">
        <f>+'(令和5年1月)'!P23</f>
        <v>0</v>
      </c>
      <c r="Q30" s="164">
        <f>+'(令和5年3月)'!Q23</f>
        <v>47.65540985519811</v>
      </c>
      <c r="R30" s="165">
        <f>+'(令和5年1月)'!R23</f>
        <v>0</v>
      </c>
      <c r="S30" s="164">
        <f>+'(令和5年3月)'!S23</f>
        <v>168.2555106633253</v>
      </c>
      <c r="T30" s="165">
        <f>+'(令和5年1月)'!T23</f>
        <v>0</v>
      </c>
      <c r="U30" s="164">
        <f>+'(令和5年3月)'!U23</f>
        <v>88.24053293434505</v>
      </c>
      <c r="V30" s="165">
        <f>+'(令和5年1月)'!V23</f>
        <v>0</v>
      </c>
      <c r="W30" s="164">
        <f>+'(令和5年3月)'!W23</f>
        <v>96.2462719753227</v>
      </c>
      <c r="X30" s="165">
        <f>+'(令和5年1月)'!X23</f>
        <v>0</v>
      </c>
      <c r="Y30" s="164">
        <f>+'(令和5年3月)'!Y23</f>
        <v>77.28607033458532</v>
      </c>
      <c r="Z30" s="165">
        <f>+'(令和5年1月)'!Z23</f>
        <v>0</v>
      </c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-52.12799999999993</v>
      </c>
      <c r="F31" s="91">
        <f aca="true" t="shared" si="5" ref="F31:Z33">F20-F27</f>
        <v>-31107</v>
      </c>
      <c r="G31" s="92">
        <f t="shared" si="5"/>
        <v>-196.57299999999987</v>
      </c>
      <c r="H31" s="93">
        <f t="shared" si="5"/>
        <v>-15623</v>
      </c>
      <c r="I31" s="90">
        <f t="shared" si="5"/>
        <v>-725</v>
      </c>
      <c r="J31" s="91">
        <f t="shared" si="5"/>
        <v>-2538868.6636363636</v>
      </c>
      <c r="K31" s="92">
        <f t="shared" si="5"/>
        <v>-135</v>
      </c>
      <c r="L31" s="93">
        <f t="shared" si="5"/>
        <v>4940973</v>
      </c>
      <c r="M31" s="90">
        <f t="shared" si="5"/>
        <v>-1483.8000000000002</v>
      </c>
      <c r="N31" s="91">
        <f t="shared" si="5"/>
        <v>-20320</v>
      </c>
      <c r="O31" s="92">
        <f t="shared" si="5"/>
        <v>217</v>
      </c>
      <c r="P31" s="93">
        <f t="shared" si="5"/>
        <v>86971</v>
      </c>
      <c r="Q31" s="90">
        <f t="shared" si="5"/>
        <v>-4389</v>
      </c>
      <c r="R31" s="91">
        <f t="shared" si="5"/>
        <v>-344229.60000000056</v>
      </c>
      <c r="S31" s="92">
        <f t="shared" si="5"/>
        <v>-10729</v>
      </c>
      <c r="T31" s="93">
        <f t="shared" si="5"/>
        <v>-1503117</v>
      </c>
      <c r="U31" s="90">
        <f t="shared" si="5"/>
        <v>-874</v>
      </c>
      <c r="V31" s="91">
        <f t="shared" si="5"/>
        <v>-366930.97674418613</v>
      </c>
      <c r="W31" s="92">
        <f t="shared" si="5"/>
        <v>-3577.064</v>
      </c>
      <c r="X31" s="93">
        <f t="shared" si="5"/>
        <v>-1057217</v>
      </c>
      <c r="Y31" s="90">
        <f t="shared" si="5"/>
        <v>-21944.565000000002</v>
      </c>
      <c r="Z31" s="91">
        <f t="shared" si="5"/>
        <v>-849469.2403805517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233.88</v>
      </c>
      <c r="F32" s="95">
        <f t="shared" si="6"/>
        <v>52681</v>
      </c>
      <c r="G32" s="96">
        <f t="shared" si="6"/>
        <v>-89.33600000000001</v>
      </c>
      <c r="H32" s="97">
        <f t="shared" si="6"/>
        <v>14246</v>
      </c>
      <c r="I32" s="94">
        <f t="shared" si="6"/>
        <v>-1296</v>
      </c>
      <c r="J32" s="95">
        <f t="shared" si="6"/>
        <v>-2832239.818181818</v>
      </c>
      <c r="K32" s="96">
        <f t="shared" si="6"/>
        <v>41</v>
      </c>
      <c r="L32" s="97">
        <f t="shared" si="6"/>
        <v>-1168127</v>
      </c>
      <c r="M32" s="94">
        <f t="shared" si="6"/>
        <v>-1159.8559999999998</v>
      </c>
      <c r="N32" s="95">
        <f t="shared" si="6"/>
        <v>-229519</v>
      </c>
      <c r="O32" s="96">
        <f t="shared" si="6"/>
        <v>168</v>
      </c>
      <c r="P32" s="97">
        <f t="shared" si="6"/>
        <v>67332</v>
      </c>
      <c r="Q32" s="94">
        <f t="shared" si="6"/>
        <v>-2238</v>
      </c>
      <c r="R32" s="95">
        <f t="shared" si="6"/>
        <v>71482</v>
      </c>
      <c r="S32" s="96">
        <f t="shared" si="6"/>
        <v>-7384</v>
      </c>
      <c r="T32" s="97">
        <f t="shared" si="6"/>
        <v>-1080994</v>
      </c>
      <c r="U32" s="94">
        <f t="shared" si="5"/>
        <v>-889</v>
      </c>
      <c r="V32" s="95">
        <f t="shared" si="5"/>
        <v>-592321.8139534884</v>
      </c>
      <c r="W32" s="96">
        <f t="shared" si="5"/>
        <v>-2776.724</v>
      </c>
      <c r="X32" s="97">
        <f t="shared" si="5"/>
        <v>-983016</v>
      </c>
      <c r="Y32" s="94">
        <f t="shared" si="5"/>
        <v>-15390.035999999993</v>
      </c>
      <c r="Z32" s="95">
        <f t="shared" si="5"/>
        <v>-6680476.632135306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-268.5</v>
      </c>
      <c r="F33" s="95">
        <f t="shared" si="5"/>
        <v>-71509</v>
      </c>
      <c r="G33" s="96">
        <f t="shared" si="5"/>
        <v>-234.98300000000017</v>
      </c>
      <c r="H33" s="97">
        <f t="shared" si="5"/>
        <v>-74045.80000000005</v>
      </c>
      <c r="I33" s="94">
        <f t="shared" si="5"/>
        <v>-1465</v>
      </c>
      <c r="J33" s="95">
        <f t="shared" si="5"/>
        <v>-977800.2636363637</v>
      </c>
      <c r="K33" s="96">
        <f t="shared" si="5"/>
        <v>-2802.2999999999993</v>
      </c>
      <c r="L33" s="97">
        <f t="shared" si="5"/>
        <v>4813717</v>
      </c>
      <c r="M33" s="94">
        <f t="shared" si="5"/>
        <v>-1511.3930000000018</v>
      </c>
      <c r="N33" s="95">
        <f t="shared" si="5"/>
        <v>-41319.5</v>
      </c>
      <c r="O33" s="96">
        <f t="shared" si="5"/>
        <v>-7</v>
      </c>
      <c r="P33" s="97">
        <f t="shared" si="5"/>
        <v>116263</v>
      </c>
      <c r="Q33" s="94">
        <f t="shared" si="5"/>
        <v>-2659.5999999999985</v>
      </c>
      <c r="R33" s="95">
        <f t="shared" si="5"/>
        <v>-327088.4000000004</v>
      </c>
      <c r="S33" s="96">
        <f t="shared" si="5"/>
        <v>1252.2000000000007</v>
      </c>
      <c r="T33" s="97">
        <f t="shared" si="5"/>
        <v>-100392</v>
      </c>
      <c r="U33" s="94">
        <f t="shared" si="5"/>
        <v>-120.69999999999982</v>
      </c>
      <c r="V33" s="95">
        <f t="shared" si="5"/>
        <v>674658.5348837208</v>
      </c>
      <c r="W33" s="96">
        <f t="shared" si="5"/>
        <v>-929.8542999999991</v>
      </c>
      <c r="X33" s="97">
        <f t="shared" si="5"/>
        <v>-361570.5</v>
      </c>
      <c r="Y33" s="94">
        <f t="shared" si="5"/>
        <v>-8747.130300000019</v>
      </c>
      <c r="Z33" s="95">
        <f t="shared" si="5"/>
        <v>3650913.0712473616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8.42869768864292</v>
      </c>
      <c r="F34" s="160"/>
      <c r="G34" s="159">
        <f aca="true" t="shared" si="7" ref="G34">+G23-G30</f>
        <v>0.4762923508758661</v>
      </c>
      <c r="H34" s="160"/>
      <c r="I34" s="159">
        <f aca="true" t="shared" si="8" ref="I34">+I23-I30</f>
        <v>1.626732047890286</v>
      </c>
      <c r="J34" s="160"/>
      <c r="K34" s="159">
        <f aca="true" t="shared" si="9" ref="K34">+K23-K30</f>
        <v>14.194156231831133</v>
      </c>
      <c r="L34" s="160"/>
      <c r="M34" s="159">
        <f aca="true" t="shared" si="10" ref="M34">+M23-M30</f>
        <v>-4.808677993200845</v>
      </c>
      <c r="N34" s="160"/>
      <c r="O34" s="159">
        <f aca="true" t="shared" si="11" ref="O34">+O23-O30</f>
        <v>4.457950648005209</v>
      </c>
      <c r="P34" s="160"/>
      <c r="Q34" s="159">
        <f aca="true" t="shared" si="12" ref="Q34">+Q23-Q30</f>
        <v>-4.38156852794755</v>
      </c>
      <c r="R34" s="160"/>
      <c r="S34" s="159">
        <f aca="true" t="shared" si="13" ref="S34">+S23-S30</f>
        <v>-43.33534522750608</v>
      </c>
      <c r="T34" s="160"/>
      <c r="U34" s="159">
        <f aca="true" t="shared" si="14" ref="U34">+U23-U30</f>
        <v>-14.00611806011976</v>
      </c>
      <c r="V34" s="160"/>
      <c r="W34" s="159">
        <f aca="true" t="shared" si="15" ref="W34">+W23-W30</f>
        <v>-37.20958620165519</v>
      </c>
      <c r="X34" s="160"/>
      <c r="Y34" s="159">
        <f aca="true" t="shared" si="16" ref="Y34">+Y23-Y30</f>
        <v>-10.638327874931136</v>
      </c>
      <c r="Z34" s="160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95.23565798517176</v>
      </c>
      <c r="F35" s="60">
        <f t="shared" si="17"/>
        <v>74.87703825745645</v>
      </c>
      <c r="G35" s="61">
        <f t="shared" si="17"/>
        <v>86.54531143052705</v>
      </c>
      <c r="H35" s="62">
        <f t="shared" si="17"/>
        <v>97.01989913093902</v>
      </c>
      <c r="I35" s="59">
        <f t="shared" si="17"/>
        <v>74.922172258734</v>
      </c>
      <c r="J35" s="60">
        <f t="shared" si="17"/>
        <v>35.00064583779686</v>
      </c>
      <c r="K35" s="61">
        <f t="shared" si="17"/>
        <v>92.83819628647215</v>
      </c>
      <c r="L35" s="62">
        <f t="shared" si="17"/>
        <v>236.04262747354713</v>
      </c>
      <c r="M35" s="59">
        <f t="shared" si="17"/>
        <v>78.53919583453862</v>
      </c>
      <c r="N35" s="60">
        <f t="shared" si="17"/>
        <v>98.65492906935258</v>
      </c>
      <c r="O35" s="61">
        <f t="shared" si="17"/>
        <v>105.19138755980862</v>
      </c>
      <c r="P35" s="62">
        <f t="shared" si="17"/>
        <v>106.26066737932499</v>
      </c>
      <c r="Q35" s="59">
        <f t="shared" si="17"/>
        <v>84.44334172190125</v>
      </c>
      <c r="R35" s="60">
        <f t="shared" si="17"/>
        <v>93.66766743992233</v>
      </c>
      <c r="S35" s="61">
        <f t="shared" si="17"/>
        <v>78.7072318806065</v>
      </c>
      <c r="T35" s="62">
        <f t="shared" si="17"/>
        <v>83.13952021030549</v>
      </c>
      <c r="U35" s="59">
        <f t="shared" si="17"/>
        <v>82.22493390278626</v>
      </c>
      <c r="V35" s="60">
        <f t="shared" si="17"/>
        <v>79.3593456331918</v>
      </c>
      <c r="W35" s="61">
        <f t="shared" si="17"/>
        <v>52.65302448709465</v>
      </c>
      <c r="X35" s="62">
        <f t="shared" si="17"/>
        <v>38.75835310582609</v>
      </c>
      <c r="Y35" s="59">
        <f t="shared" si="17"/>
        <v>79.95895875041809</v>
      </c>
      <c r="Z35" s="60">
        <f t="shared" si="17"/>
        <v>97.06481987828145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123.74127009907423</v>
      </c>
      <c r="F36" s="64">
        <f t="shared" si="17"/>
        <v>154.1723652143511</v>
      </c>
      <c r="G36" s="65">
        <f t="shared" si="17"/>
        <v>93.38251851851852</v>
      </c>
      <c r="H36" s="66">
        <f t="shared" si="17"/>
        <v>102.89617008646223</v>
      </c>
      <c r="I36" s="63">
        <f t="shared" si="17"/>
        <v>61.814967589864466</v>
      </c>
      <c r="J36" s="64">
        <f t="shared" si="17"/>
        <v>40.67862683860384</v>
      </c>
      <c r="K36" s="65">
        <f t="shared" si="17"/>
        <v>102.1155830753354</v>
      </c>
      <c r="L36" s="66">
        <f t="shared" si="17"/>
        <v>68.49864353941825</v>
      </c>
      <c r="M36" s="63">
        <f t="shared" si="17"/>
        <v>84.01521499448732</v>
      </c>
      <c r="N36" s="64">
        <f t="shared" si="17"/>
        <v>86.01768509803563</v>
      </c>
      <c r="O36" s="65">
        <f t="shared" si="17"/>
        <v>103.88349514563106</v>
      </c>
      <c r="P36" s="66">
        <f t="shared" si="17"/>
        <v>104.70019601601635</v>
      </c>
      <c r="Q36" s="63">
        <f t="shared" si="17"/>
        <v>92.27023106413843</v>
      </c>
      <c r="R36" s="64">
        <f t="shared" si="17"/>
        <v>101.31961927649154</v>
      </c>
      <c r="S36" s="65">
        <f t="shared" si="17"/>
        <v>84.71506344573476</v>
      </c>
      <c r="T36" s="66">
        <f t="shared" si="17"/>
        <v>87.38865408892786</v>
      </c>
      <c r="U36" s="63">
        <f t="shared" si="17"/>
        <v>82.18793828892007</v>
      </c>
      <c r="V36" s="64">
        <f t="shared" si="17"/>
        <v>72.60335278794497</v>
      </c>
      <c r="W36" s="65">
        <f t="shared" si="17"/>
        <v>61.763646378408154</v>
      </c>
      <c r="X36" s="66">
        <f t="shared" si="17"/>
        <v>42.439360296804296</v>
      </c>
      <c r="Y36" s="63">
        <f t="shared" si="17"/>
        <v>85.85007997122581</v>
      </c>
      <c r="Z36" s="64">
        <f t="shared" si="17"/>
        <v>77.73473456204465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86.82795593423887</v>
      </c>
      <c r="F37" s="68">
        <f t="shared" si="17"/>
        <v>81.20701481436707</v>
      </c>
      <c r="G37" s="69">
        <f t="shared" si="17"/>
        <v>86.59462993367569</v>
      </c>
      <c r="H37" s="70">
        <f t="shared" si="17"/>
        <v>90.21924401893651</v>
      </c>
      <c r="I37" s="67">
        <f t="shared" si="17"/>
        <v>70.15685475656956</v>
      </c>
      <c r="J37" s="68">
        <f t="shared" si="17"/>
        <v>74.36432056471564</v>
      </c>
      <c r="K37" s="69">
        <f t="shared" si="17"/>
        <v>61.75535326791588</v>
      </c>
      <c r="L37" s="70">
        <f t="shared" si="17"/>
        <v>222.13953651232808</v>
      </c>
      <c r="M37" s="67">
        <f t="shared" si="17"/>
        <v>91.2443334690466</v>
      </c>
      <c r="N37" s="68">
        <f t="shared" si="17"/>
        <v>98.78258339548289</v>
      </c>
      <c r="O37" s="69">
        <f t="shared" si="17"/>
        <v>99.85664550481262</v>
      </c>
      <c r="P37" s="70">
        <f t="shared" si="17"/>
        <v>108.45291507533341</v>
      </c>
      <c r="Q37" s="67">
        <f t="shared" si="17"/>
        <v>95.5382202202706</v>
      </c>
      <c r="R37" s="68">
        <f t="shared" si="17"/>
        <v>96.99859782474036</v>
      </c>
      <c r="S37" s="69">
        <f t="shared" si="17"/>
        <v>104.12328361157759</v>
      </c>
      <c r="T37" s="70">
        <f t="shared" si="17"/>
        <v>96.52187771208622</v>
      </c>
      <c r="U37" s="67">
        <f t="shared" si="17"/>
        <v>97.83583160008607</v>
      </c>
      <c r="V37" s="68">
        <f t="shared" si="17"/>
        <v>144.5526047827305</v>
      </c>
      <c r="W37" s="69">
        <f t="shared" si="17"/>
        <v>88.14557248709546</v>
      </c>
      <c r="X37" s="70">
        <f t="shared" si="17"/>
        <v>81.92315162768654</v>
      </c>
      <c r="Y37" s="67">
        <f t="shared" si="17"/>
        <v>93.82138859026593</v>
      </c>
      <c r="Z37" s="68">
        <f t="shared" si="17"/>
        <v>111.79193071838152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+'(令和6年2月)'!E20</f>
        <v>1062</v>
      </c>
      <c r="F39" s="143">
        <f>+'(令和6年2月)'!F20</f>
        <v>98904</v>
      </c>
      <c r="G39" s="142">
        <f>+'(令和6年2月)'!G20</f>
        <v>1115.655</v>
      </c>
      <c r="H39" s="143">
        <f>+'(令和6年2月)'!H20</f>
        <v>477997</v>
      </c>
      <c r="I39" s="142">
        <f>+'(令和6年2月)'!I20</f>
        <v>1756</v>
      </c>
      <c r="J39" s="143">
        <f>+'(令和6年2月)'!J20</f>
        <v>1380931.9363636365</v>
      </c>
      <c r="K39" s="142">
        <f>+'(令和6年2月)'!K20</f>
        <v>1479</v>
      </c>
      <c r="L39" s="143">
        <f>+'(令和6年2月)'!L20</f>
        <v>3713308</v>
      </c>
      <c r="M39" s="142">
        <f>+'(令和6年2月)'!M20</f>
        <v>6641</v>
      </c>
      <c r="N39" s="143">
        <f>+'(令和6年2月)'!N20</f>
        <v>1576980</v>
      </c>
      <c r="O39" s="142">
        <f>+'(令和6年2月)'!O20</f>
        <v>3684</v>
      </c>
      <c r="P39" s="143">
        <f>+'(令和6年2月)'!P20</f>
        <v>1205427</v>
      </c>
      <c r="Q39" s="142">
        <f>+'(令和6年2月)'!Q20</f>
        <v>25490</v>
      </c>
      <c r="R39" s="143">
        <f>+'(令和6年2月)'!R20</f>
        <v>5042751.2</v>
      </c>
      <c r="S39" s="144">
        <f>+'(令和6年2月)'!S20</f>
        <v>37099</v>
      </c>
      <c r="T39" s="145">
        <f>+'(令和6年2月)'!T20</f>
        <v>6703378</v>
      </c>
      <c r="U39" s="142">
        <f>+'(令和6年2月)'!U20</f>
        <v>4031</v>
      </c>
      <c r="V39" s="143">
        <f>+'(令和6年2月)'!V20</f>
        <v>1617724.046511628</v>
      </c>
      <c r="W39" s="142">
        <f>+'(令和6年2月)'!W20</f>
        <v>4669.486</v>
      </c>
      <c r="X39" s="143">
        <f>+'(令和6年2月)'!X20</f>
        <v>828881</v>
      </c>
      <c r="Y39" s="146">
        <f>+'(令和6年2月)'!Y20</f>
        <v>87027.141</v>
      </c>
      <c r="Z39" s="147">
        <f>+'(令和6年2月)'!Z20</f>
        <v>22646282.182875264</v>
      </c>
    </row>
    <row r="40" spans="1:26" ht="18.95" customHeight="1">
      <c r="A40" s="22"/>
      <c r="B40" s="162"/>
      <c r="C40" s="22"/>
      <c r="D40" s="82" t="s">
        <v>22</v>
      </c>
      <c r="E40" s="148">
        <f>+'(令和6年2月)'!E21</f>
        <v>964</v>
      </c>
      <c r="F40" s="149">
        <f>+'(令和6年2月)'!F21</f>
        <v>100870</v>
      </c>
      <c r="G40" s="148">
        <f>+'(令和6年2月)'!G21</f>
        <v>1157.3139999999999</v>
      </c>
      <c r="H40" s="149">
        <f>+'(令和6年2月)'!H21</f>
        <v>481523.8</v>
      </c>
      <c r="I40" s="148">
        <f>+'(令和6年2月)'!I21</f>
        <v>1859</v>
      </c>
      <c r="J40" s="149">
        <f>+'(令和6年2月)'!J21</f>
        <v>1641357.3909090909</v>
      </c>
      <c r="K40" s="148">
        <f>+'(令和6年2月)'!K21</f>
        <v>2012</v>
      </c>
      <c r="L40" s="149">
        <f>+'(令和6年2月)'!L21</f>
        <v>4803383</v>
      </c>
      <c r="M40" s="148">
        <f>+'(令和6年2月)'!M21</f>
        <v>5794.092</v>
      </c>
      <c r="N40" s="149">
        <f>+'(令和6年2月)'!N21</f>
        <v>1154175</v>
      </c>
      <c r="O40" s="148">
        <f>+'(令和6年2月)'!O21</f>
        <v>3728</v>
      </c>
      <c r="P40" s="149">
        <f>+'(令和6年2月)'!P21</f>
        <v>1215107</v>
      </c>
      <c r="Q40" s="148">
        <f>+'(令和6年2月)'!Q21</f>
        <v>25977</v>
      </c>
      <c r="R40" s="149">
        <f>+'(令和6年2月)'!R21</f>
        <v>5089655.8</v>
      </c>
      <c r="S40" s="144">
        <f>+'(令和6年2月)'!S21</f>
        <v>40405.5</v>
      </c>
      <c r="T40" s="145">
        <f>+'(令和6年2月)'!T21</f>
        <v>7610949</v>
      </c>
      <c r="U40" s="148">
        <f>+'(令和6年2月)'!U21</f>
        <v>3120</v>
      </c>
      <c r="V40" s="149">
        <f>+'(令和6年2月)'!V21</f>
        <v>1025437.3488372093</v>
      </c>
      <c r="W40" s="148">
        <f>+'(令和6年2月)'!W21</f>
        <v>4012.486</v>
      </c>
      <c r="X40" s="149">
        <f>+'(令和6年2月)'!X21</f>
        <v>696441</v>
      </c>
      <c r="Y40" s="150">
        <f>+'(令和6年2月)'!Y21</f>
        <v>89029.39199999999</v>
      </c>
      <c r="Z40" s="151">
        <f>+'(令和6年2月)'!Z21</f>
        <v>23818899.3397463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+'(令和6年2月)'!E22</f>
        <v>1946.9080000000001</v>
      </c>
      <c r="F41" s="149">
        <f>+'(令和6年2月)'!F22</f>
        <v>366216</v>
      </c>
      <c r="G41" s="148">
        <f>+'(令和6年2月)'!G22</f>
        <v>1514.156</v>
      </c>
      <c r="H41" s="149">
        <f>+'(令和6年2月)'!H22</f>
        <v>680526.2</v>
      </c>
      <c r="I41" s="148">
        <f>+'(令和6年2月)'!I22</f>
        <v>3376</v>
      </c>
      <c r="J41" s="149">
        <f>+'(令和6年2月)'!J22</f>
        <v>3411454.5818181816</v>
      </c>
      <c r="K41" s="148">
        <f>+'(令和6年2月)'!K22</f>
        <v>4754</v>
      </c>
      <c r="L41" s="149">
        <f>+'(令和6年2月)'!L22</f>
        <v>2722029</v>
      </c>
      <c r="M41" s="148">
        <f>+'(令和6年2月)'!M22</f>
        <v>16416.435</v>
      </c>
      <c r="N41" s="149">
        <f>+'(令和6年2月)'!N22</f>
        <v>3274306.75</v>
      </c>
      <c r="O41" s="148">
        <f>+'(令和6年2月)'!O22</f>
        <v>4973</v>
      </c>
      <c r="P41" s="149">
        <f>+'(令和6年2月)'!P22</f>
        <v>1515414</v>
      </c>
      <c r="Q41" s="148">
        <f>+'(令和6年2月)'!Q22</f>
        <v>59839.9</v>
      </c>
      <c r="R41" s="149">
        <f>+'(令和6年2月)'!R22</f>
        <v>10967278.5</v>
      </c>
      <c r="S41" s="144">
        <f>+'(令和6年2月)'!S22</f>
        <v>32887.2</v>
      </c>
      <c r="T41" s="145">
        <f>+'(令和6年2月)'!T22</f>
        <v>2864684</v>
      </c>
      <c r="U41" s="148">
        <f>+'(令和6年2月)'!U22</f>
        <v>5515.5</v>
      </c>
      <c r="V41" s="149">
        <f>+'(令和6年2月)'!V22</f>
        <v>2347877.197674419</v>
      </c>
      <c r="W41" s="148">
        <f>+'(令和6年2月)'!W22</f>
        <v>7421.4267</v>
      </c>
      <c r="X41" s="149">
        <f>+'(令和6年2月)'!X22</f>
        <v>1694304</v>
      </c>
      <c r="Y41" s="150">
        <f>+'(令和6年2月)'!Y22</f>
        <v>138644.5257</v>
      </c>
      <c r="Z41" s="151">
        <f>+'(令和6年2月)'!Z22</f>
        <v>29844090.2294926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+'(令和6年2月)'!E23</f>
        <v>53.37455767086708</v>
      </c>
      <c r="F42" s="158">
        <f>+'(令和5年12月)'!F23</f>
        <v>0</v>
      </c>
      <c r="G42" s="157">
        <f>+'(令和6年2月)'!G23</f>
        <v>74.0387775649998</v>
      </c>
      <c r="H42" s="158">
        <f>+'(令和5年12月)'!H23</f>
        <v>0</v>
      </c>
      <c r="I42" s="157">
        <f>+'(令和6年2月)'!I23</f>
        <v>52.735229759299784</v>
      </c>
      <c r="J42" s="158">
        <f>+'(令和5年12月)'!J23</f>
        <v>0</v>
      </c>
      <c r="K42" s="157">
        <f>+'(令和6年2月)'!K23</f>
        <v>34.767453440892346</v>
      </c>
      <c r="L42" s="158">
        <f>+'(令和5年12月)'!L23</f>
        <v>0</v>
      </c>
      <c r="M42" s="157">
        <f>+'(令和6年2月)'!M23</f>
        <v>38.87671722988979</v>
      </c>
      <c r="N42" s="158">
        <f>+'(令和5年12月)'!N23</f>
        <v>0</v>
      </c>
      <c r="O42" s="157">
        <f>+'(令和6年2月)'!O23</f>
        <v>74.1941941941942</v>
      </c>
      <c r="P42" s="158">
        <f>+'(令和5年12月)'!P23</f>
        <v>0</v>
      </c>
      <c r="Q42" s="157">
        <f>+'(令和6年2月)'!Q23</f>
        <v>42.82963347613484</v>
      </c>
      <c r="R42" s="158">
        <f>+'(令和5年12月)'!R23</f>
        <v>0</v>
      </c>
      <c r="S42" s="157">
        <f>+'(令和6年2月)'!S23</f>
        <v>112.19381913090305</v>
      </c>
      <c r="T42" s="158">
        <f>+'(令和5年12月)'!T23</f>
        <v>0</v>
      </c>
      <c r="U42" s="157">
        <f>+'(令和6年2月)'!U23</f>
        <v>70.66205533596838</v>
      </c>
      <c r="V42" s="158">
        <f>+'(令和5年12月)'!V23</f>
        <v>0</v>
      </c>
      <c r="W42" s="157">
        <f>+'(令和6年2月)'!W23</f>
        <v>61.201619354109496</v>
      </c>
      <c r="X42" s="158">
        <f>+'(令和5年12月)'!X23</f>
        <v>0</v>
      </c>
      <c r="Y42" s="157">
        <f>+'(令和6年2月)'!Y23</f>
        <v>63.036883528815544</v>
      </c>
      <c r="Z42" s="158">
        <f>+'(令和5年12月)'!Z23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-20</v>
      </c>
      <c r="F43" s="93">
        <f t="shared" si="18"/>
        <v>-6192</v>
      </c>
      <c r="G43" s="90">
        <f t="shared" si="18"/>
        <v>148.77200000000016</v>
      </c>
      <c r="H43" s="91">
        <f t="shared" si="18"/>
        <v>30624</v>
      </c>
      <c r="I43" s="92">
        <f t="shared" si="18"/>
        <v>410</v>
      </c>
      <c r="J43" s="93">
        <f t="shared" si="18"/>
        <v>-13810</v>
      </c>
      <c r="K43" s="90">
        <f t="shared" si="18"/>
        <v>271</v>
      </c>
      <c r="L43" s="91">
        <f t="shared" si="18"/>
        <v>4859595</v>
      </c>
      <c r="M43" s="92">
        <f t="shared" si="18"/>
        <v>-1210.8000000000002</v>
      </c>
      <c r="N43" s="93">
        <f t="shared" si="18"/>
        <v>-86599</v>
      </c>
      <c r="O43" s="90">
        <f t="shared" si="18"/>
        <v>713</v>
      </c>
      <c r="P43" s="91">
        <f t="shared" si="18"/>
        <v>270709</v>
      </c>
      <c r="Q43" s="92">
        <f t="shared" si="18"/>
        <v>-1666</v>
      </c>
      <c r="R43" s="93">
        <f t="shared" si="18"/>
        <v>49082.39999999944</v>
      </c>
      <c r="S43" s="90">
        <f t="shared" si="18"/>
        <v>2560</v>
      </c>
      <c r="T43" s="91">
        <f t="shared" si="18"/>
        <v>708536</v>
      </c>
      <c r="U43" s="92">
        <f t="shared" si="18"/>
        <v>12</v>
      </c>
      <c r="V43" s="93">
        <f t="shared" si="18"/>
        <v>-206945.0232558141</v>
      </c>
      <c r="W43" s="90">
        <f t="shared" si="18"/>
        <v>-691.5499999999997</v>
      </c>
      <c r="X43" s="91">
        <f t="shared" si="18"/>
        <v>-159794</v>
      </c>
      <c r="Y43" s="90">
        <f t="shared" si="18"/>
        <v>526.4219999999914</v>
      </c>
      <c r="Z43" s="91">
        <f t="shared" si="18"/>
        <v>5445206.376744185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255</v>
      </c>
      <c r="F44" s="97">
        <f t="shared" si="18"/>
        <v>49058</v>
      </c>
      <c r="G44" s="94">
        <f t="shared" si="18"/>
        <v>103.35000000000014</v>
      </c>
      <c r="H44" s="95">
        <f t="shared" si="18"/>
        <v>24613.20000000001</v>
      </c>
      <c r="I44" s="96">
        <f t="shared" si="18"/>
        <v>239</v>
      </c>
      <c r="J44" s="97">
        <f t="shared" si="18"/>
        <v>300803.09090909106</v>
      </c>
      <c r="K44" s="94">
        <f t="shared" si="18"/>
        <v>-33</v>
      </c>
      <c r="L44" s="95">
        <f t="shared" si="18"/>
        <v>-2263330</v>
      </c>
      <c r="M44" s="96">
        <f t="shared" si="18"/>
        <v>302.0520000000006</v>
      </c>
      <c r="N44" s="97">
        <f t="shared" si="18"/>
        <v>257801</v>
      </c>
      <c r="O44" s="94">
        <f t="shared" si="18"/>
        <v>766</v>
      </c>
      <c r="P44" s="95">
        <f t="shared" si="18"/>
        <v>284761</v>
      </c>
      <c r="Q44" s="96">
        <f t="shared" si="18"/>
        <v>738</v>
      </c>
      <c r="R44" s="97">
        <f t="shared" si="18"/>
        <v>398691.60000000056</v>
      </c>
      <c r="S44" s="94">
        <f t="shared" si="18"/>
        <v>519.5</v>
      </c>
      <c r="T44" s="95">
        <f t="shared" si="18"/>
        <v>-120344</v>
      </c>
      <c r="U44" s="96">
        <f t="shared" si="18"/>
        <v>982</v>
      </c>
      <c r="V44" s="97">
        <f t="shared" si="18"/>
        <v>544263.8372093023</v>
      </c>
      <c r="W44" s="94">
        <f t="shared" si="18"/>
        <v>472.78999999999996</v>
      </c>
      <c r="X44" s="95">
        <f t="shared" si="18"/>
        <v>28335</v>
      </c>
      <c r="Y44" s="94">
        <f t="shared" si="18"/>
        <v>4344.69200000001</v>
      </c>
      <c r="Z44" s="95">
        <f t="shared" si="18"/>
        <v>-495347.27188160643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-177</v>
      </c>
      <c r="F45" s="97">
        <f t="shared" si="18"/>
        <v>-57216</v>
      </c>
      <c r="G45" s="94">
        <f t="shared" si="18"/>
        <v>3.76299999999992</v>
      </c>
      <c r="H45" s="95">
        <f t="shared" si="18"/>
        <v>2484</v>
      </c>
      <c r="I45" s="96">
        <f t="shared" si="18"/>
        <v>68</v>
      </c>
      <c r="J45" s="97">
        <f t="shared" si="18"/>
        <v>-575038.5454545454</v>
      </c>
      <c r="K45" s="94">
        <f t="shared" si="18"/>
        <v>-229</v>
      </c>
      <c r="L45" s="95">
        <f t="shared" si="18"/>
        <v>6032850</v>
      </c>
      <c r="M45" s="96">
        <f t="shared" si="18"/>
        <v>-665.9440000000013</v>
      </c>
      <c r="N45" s="97">
        <f t="shared" si="18"/>
        <v>78405</v>
      </c>
      <c r="O45" s="94">
        <f t="shared" si="18"/>
        <v>-97</v>
      </c>
      <c r="P45" s="95">
        <f t="shared" si="18"/>
        <v>-23732</v>
      </c>
      <c r="Q45" s="96">
        <f t="shared" si="18"/>
        <v>-2891</v>
      </c>
      <c r="R45" s="97">
        <f t="shared" si="18"/>
        <v>-396513.80000000075</v>
      </c>
      <c r="S45" s="94">
        <f t="shared" si="18"/>
        <v>-1265.9999999999964</v>
      </c>
      <c r="T45" s="95">
        <f t="shared" si="18"/>
        <v>-78691</v>
      </c>
      <c r="U45" s="96">
        <f t="shared" si="18"/>
        <v>-59</v>
      </c>
      <c r="V45" s="97">
        <f t="shared" si="18"/>
        <v>-158922.162790698</v>
      </c>
      <c r="W45" s="94">
        <f t="shared" si="18"/>
        <v>-507.33999999999924</v>
      </c>
      <c r="X45" s="95">
        <f t="shared" si="18"/>
        <v>-55689</v>
      </c>
      <c r="Y45" s="94">
        <f t="shared" si="18"/>
        <v>-5820.521000000008</v>
      </c>
      <c r="Z45" s="95">
        <f t="shared" si="18"/>
        <v>4767936.491754759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7.457078869655774</v>
      </c>
      <c r="F46" s="158"/>
      <c r="G46" s="157">
        <f>G23-G42</f>
        <v>9.240527861152273</v>
      </c>
      <c r="H46" s="158"/>
      <c r="I46" s="157">
        <f>I23-I42</f>
        <v>9.786764375597578</v>
      </c>
      <c r="J46" s="158"/>
      <c r="K46" s="157">
        <f>K23-K42</f>
        <v>5.420066766026501</v>
      </c>
      <c r="L46" s="158"/>
      <c r="M46" s="157">
        <f>M23-M42</f>
        <v>-3.0438123386981317</v>
      </c>
      <c r="N46" s="158"/>
      <c r="O46" s="157">
        <f t="shared" si="18"/>
        <v>16.078929980848955</v>
      </c>
      <c r="P46" s="158"/>
      <c r="Q46" s="157">
        <f t="shared" si="18"/>
        <v>0.4442078511157206</v>
      </c>
      <c r="R46" s="158"/>
      <c r="S46" s="157">
        <f t="shared" si="18"/>
        <v>12.726346304916177</v>
      </c>
      <c r="T46" s="158"/>
      <c r="U46" s="157">
        <f t="shared" si="18"/>
        <v>3.5723595382569187</v>
      </c>
      <c r="V46" s="158"/>
      <c r="W46" s="157">
        <f t="shared" si="18"/>
        <v>-2.164933580441989</v>
      </c>
      <c r="X46" s="158"/>
      <c r="Y46" s="157">
        <f t="shared" si="18"/>
        <v>3.6108589308386385</v>
      </c>
      <c r="Z46" s="158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98.11676082862523</v>
      </c>
      <c r="F47" s="72">
        <f t="shared" si="19"/>
        <v>93.73938364474643</v>
      </c>
      <c r="G47" s="71">
        <f t="shared" si="19"/>
        <v>113.33494673532589</v>
      </c>
      <c r="H47" s="73">
        <f t="shared" si="19"/>
        <v>106.40673477030191</v>
      </c>
      <c r="I47" s="74">
        <f t="shared" si="19"/>
        <v>123.34851936218678</v>
      </c>
      <c r="J47" s="72">
        <f t="shared" si="19"/>
        <v>98.99995071180949</v>
      </c>
      <c r="K47" s="71">
        <f t="shared" si="19"/>
        <v>118.32319134550372</v>
      </c>
      <c r="L47" s="73">
        <f t="shared" si="19"/>
        <v>230.86969893151874</v>
      </c>
      <c r="M47" s="74">
        <f t="shared" si="19"/>
        <v>81.76780605330522</v>
      </c>
      <c r="N47" s="72">
        <f t="shared" si="19"/>
        <v>94.50855432535606</v>
      </c>
      <c r="O47" s="71">
        <f t="shared" si="19"/>
        <v>119.35396308360478</v>
      </c>
      <c r="P47" s="73">
        <f t="shared" si="19"/>
        <v>122.45751920273895</v>
      </c>
      <c r="Q47" s="74">
        <f t="shared" si="19"/>
        <v>93.46410357002746</v>
      </c>
      <c r="R47" s="72">
        <f t="shared" si="19"/>
        <v>100.97332583055059</v>
      </c>
      <c r="S47" s="71">
        <f t="shared" si="19"/>
        <v>106.90045553788512</v>
      </c>
      <c r="T47" s="73">
        <f t="shared" si="19"/>
        <v>110.56983508911478</v>
      </c>
      <c r="U47" s="74">
        <f t="shared" si="19"/>
        <v>100.29769288017863</v>
      </c>
      <c r="V47" s="72">
        <f t="shared" si="19"/>
        <v>87.20764374479943</v>
      </c>
      <c r="W47" s="71">
        <f t="shared" si="19"/>
        <v>85.19001877294417</v>
      </c>
      <c r="X47" s="73">
        <f t="shared" si="19"/>
        <v>80.72172000564618</v>
      </c>
      <c r="Y47" s="71">
        <f t="shared" si="19"/>
        <v>100.6048940525347</v>
      </c>
      <c r="Z47" s="73">
        <f t="shared" si="19"/>
        <v>124.0445929833982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126.45228215767634</v>
      </c>
      <c r="F48" s="66">
        <f t="shared" si="19"/>
        <v>148.63487657380787</v>
      </c>
      <c r="G48" s="63">
        <f t="shared" si="19"/>
        <v>108.93016069968913</v>
      </c>
      <c r="H48" s="64">
        <f t="shared" si="19"/>
        <v>105.11152304413613</v>
      </c>
      <c r="I48" s="65">
        <f t="shared" si="19"/>
        <v>112.85637439483594</v>
      </c>
      <c r="J48" s="66">
        <f t="shared" si="19"/>
        <v>118.32648346881275</v>
      </c>
      <c r="K48" s="63">
        <f t="shared" si="19"/>
        <v>98.35984095427436</v>
      </c>
      <c r="L48" s="64">
        <f t="shared" si="19"/>
        <v>52.88050109683113</v>
      </c>
      <c r="M48" s="65">
        <f t="shared" si="19"/>
        <v>105.21310327830489</v>
      </c>
      <c r="N48" s="66">
        <f t="shared" si="19"/>
        <v>122.3363874629064</v>
      </c>
      <c r="O48" s="63">
        <f t="shared" si="19"/>
        <v>120.54721030042919</v>
      </c>
      <c r="P48" s="64">
        <f t="shared" si="19"/>
        <v>123.43505551362965</v>
      </c>
      <c r="Q48" s="65">
        <f t="shared" si="19"/>
        <v>102.84097470839588</v>
      </c>
      <c r="R48" s="66">
        <f t="shared" si="19"/>
        <v>107.83337057881204</v>
      </c>
      <c r="S48" s="63">
        <f t="shared" si="19"/>
        <v>101.28571605350756</v>
      </c>
      <c r="T48" s="64">
        <f t="shared" si="19"/>
        <v>98.41880427788966</v>
      </c>
      <c r="U48" s="65">
        <f t="shared" si="19"/>
        <v>131.47435897435898</v>
      </c>
      <c r="V48" s="66">
        <f t="shared" si="19"/>
        <v>153.0762642716757</v>
      </c>
      <c r="W48" s="63">
        <f t="shared" si="19"/>
        <v>111.78296946082801</v>
      </c>
      <c r="X48" s="64">
        <f t="shared" si="19"/>
        <v>104.06854277677506</v>
      </c>
      <c r="Y48" s="63">
        <f t="shared" si="19"/>
        <v>104.88006477680989</v>
      </c>
      <c r="Z48" s="64">
        <f t="shared" si="19"/>
        <v>97.92036036251672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90.90866132349346</v>
      </c>
      <c r="F49" s="70">
        <f t="shared" si="19"/>
        <v>84.37643358018218</v>
      </c>
      <c r="G49" s="67">
        <f t="shared" si="19"/>
        <v>100.24852128842734</v>
      </c>
      <c r="H49" s="68">
        <f t="shared" si="19"/>
        <v>100.36501166303368</v>
      </c>
      <c r="I49" s="69">
        <f t="shared" si="19"/>
        <v>102.01421800947867</v>
      </c>
      <c r="J49" s="70">
        <f t="shared" si="19"/>
        <v>83.14388974957214</v>
      </c>
      <c r="K49" s="67">
        <f t="shared" si="19"/>
        <v>95.18300378628524</v>
      </c>
      <c r="L49" s="68">
        <f t="shared" si="19"/>
        <v>321.6306292107836</v>
      </c>
      <c r="M49" s="69">
        <f t="shared" si="19"/>
        <v>95.94343107989036</v>
      </c>
      <c r="N49" s="70">
        <f t="shared" si="19"/>
        <v>102.39455267897549</v>
      </c>
      <c r="O49" s="67">
        <f t="shared" si="19"/>
        <v>98.04946712246128</v>
      </c>
      <c r="P49" s="68">
        <f t="shared" si="19"/>
        <v>98.43395930089072</v>
      </c>
      <c r="Q49" s="69">
        <f t="shared" si="19"/>
        <v>95.16877534888928</v>
      </c>
      <c r="R49" s="70">
        <f t="shared" si="19"/>
        <v>96.38457434996293</v>
      </c>
      <c r="S49" s="67">
        <f t="shared" si="19"/>
        <v>96.1504779975188</v>
      </c>
      <c r="T49" s="68">
        <f t="shared" si="19"/>
        <v>97.25306525955392</v>
      </c>
      <c r="U49" s="69">
        <f t="shared" si="19"/>
        <v>98.93028737195178</v>
      </c>
      <c r="V49" s="70">
        <f t="shared" si="19"/>
        <v>93.23124041802055</v>
      </c>
      <c r="W49" s="67">
        <f t="shared" si="19"/>
        <v>93.16384813178847</v>
      </c>
      <c r="X49" s="68">
        <f t="shared" si="19"/>
        <v>96.71316363533344</v>
      </c>
      <c r="Y49" s="67">
        <f t="shared" si="19"/>
        <v>95.80183857197903</v>
      </c>
      <c r="Z49" s="68">
        <f t="shared" si="19"/>
        <v>115.97614956626481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31E46-750E-43CE-8032-3241CA2CBC71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76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1104</v>
      </c>
      <c r="F5" s="14">
        <v>110243</v>
      </c>
      <c r="G5" s="15">
        <v>30</v>
      </c>
      <c r="H5" s="16">
        <v>5440</v>
      </c>
      <c r="I5" s="13">
        <v>929</v>
      </c>
      <c r="J5" s="14">
        <v>696533</v>
      </c>
      <c r="K5" s="17">
        <v>2062</v>
      </c>
      <c r="L5" s="18">
        <v>4090504</v>
      </c>
      <c r="M5" s="13">
        <v>865</v>
      </c>
      <c r="N5" s="75">
        <v>216134</v>
      </c>
      <c r="O5" s="19">
        <v>870</v>
      </c>
      <c r="P5" s="18">
        <v>47269</v>
      </c>
      <c r="Q5" s="13">
        <v>13423</v>
      </c>
      <c r="R5" s="14">
        <v>2092442</v>
      </c>
      <c r="S5" s="19">
        <v>20205</v>
      </c>
      <c r="T5" s="18">
        <v>5549680</v>
      </c>
      <c r="U5" s="13">
        <v>3628</v>
      </c>
      <c r="V5" s="14">
        <v>1110828</v>
      </c>
      <c r="W5" s="13">
        <v>805</v>
      </c>
      <c r="X5" s="18">
        <v>102160</v>
      </c>
      <c r="Y5" s="20">
        <f aca="true" t="shared" si="0" ref="Y5:Z19">+W5+U5+S5+Q5+O5+M5+K5+I5+G5+E5</f>
        <v>43921</v>
      </c>
      <c r="Z5" s="21">
        <f t="shared" si="0"/>
        <v>14021233</v>
      </c>
    </row>
    <row r="6" spans="1:26" ht="18.95" customHeight="1">
      <c r="A6" s="7"/>
      <c r="B6" s="22"/>
      <c r="C6" s="83"/>
      <c r="D6" s="81" t="s">
        <v>22</v>
      </c>
      <c r="E6" s="23">
        <v>994</v>
      </c>
      <c r="F6" s="24">
        <v>102250</v>
      </c>
      <c r="G6" s="25">
        <v>30</v>
      </c>
      <c r="H6" s="26">
        <v>5460</v>
      </c>
      <c r="I6" s="27">
        <v>1287</v>
      </c>
      <c r="J6" s="21">
        <v>974458</v>
      </c>
      <c r="K6" s="25">
        <v>2560</v>
      </c>
      <c r="L6" s="26">
        <v>5081902</v>
      </c>
      <c r="M6" s="27">
        <v>890</v>
      </c>
      <c r="N6" s="76">
        <v>238531</v>
      </c>
      <c r="O6" s="25">
        <v>836</v>
      </c>
      <c r="P6" s="26">
        <v>45554</v>
      </c>
      <c r="Q6" s="27">
        <v>14667</v>
      </c>
      <c r="R6" s="21">
        <v>2236161</v>
      </c>
      <c r="S6" s="25">
        <v>20624</v>
      </c>
      <c r="T6" s="26">
        <v>5655939</v>
      </c>
      <c r="U6" s="27">
        <v>3686</v>
      </c>
      <c r="V6" s="21">
        <v>1205064</v>
      </c>
      <c r="W6" s="27">
        <v>852</v>
      </c>
      <c r="X6" s="26">
        <v>117019</v>
      </c>
      <c r="Y6" s="20">
        <f t="shared" si="0"/>
        <v>46426</v>
      </c>
      <c r="Z6" s="21">
        <f t="shared" si="0"/>
        <v>15662338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1300.4</v>
      </c>
      <c r="F7" s="36">
        <v>232255</v>
      </c>
      <c r="G7" s="29">
        <v>151</v>
      </c>
      <c r="H7" s="30">
        <v>74118</v>
      </c>
      <c r="I7" s="31">
        <v>2111</v>
      </c>
      <c r="J7" s="32">
        <v>2185756</v>
      </c>
      <c r="K7" s="77">
        <v>6719.299999999999</v>
      </c>
      <c r="L7" s="30">
        <v>3695196</v>
      </c>
      <c r="M7" s="23">
        <v>1511.7</v>
      </c>
      <c r="N7" s="24">
        <v>332067.25</v>
      </c>
      <c r="O7" s="33">
        <v>3002</v>
      </c>
      <c r="P7" s="34">
        <v>574795</v>
      </c>
      <c r="Q7" s="23">
        <v>32620.5</v>
      </c>
      <c r="R7" s="24">
        <v>5181577.5</v>
      </c>
      <c r="S7" s="33">
        <v>27612</v>
      </c>
      <c r="T7" s="34">
        <v>2544163</v>
      </c>
      <c r="U7" s="23">
        <v>3694.2</v>
      </c>
      <c r="V7" s="24">
        <v>1438749.5</v>
      </c>
      <c r="W7" s="23">
        <v>1302.6999999999998</v>
      </c>
      <c r="X7" s="34">
        <v>325065.5</v>
      </c>
      <c r="Y7" s="31">
        <f t="shared" si="0"/>
        <v>80024.79999999999</v>
      </c>
      <c r="Z7" s="24">
        <f t="shared" si="0"/>
        <v>16583742.75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27295</v>
      </c>
      <c r="G8" s="15">
        <v>161.899</v>
      </c>
      <c r="H8" s="16">
        <v>93400</v>
      </c>
      <c r="I8" s="13">
        <v>191</v>
      </c>
      <c r="J8" s="14">
        <v>85814.62686567164</v>
      </c>
      <c r="K8" s="17">
        <v>37</v>
      </c>
      <c r="L8" s="18">
        <v>594</v>
      </c>
      <c r="M8" s="13">
        <v>4563</v>
      </c>
      <c r="N8" s="75">
        <v>891671</v>
      </c>
      <c r="O8" s="19">
        <v>0</v>
      </c>
      <c r="P8" s="18">
        <v>0</v>
      </c>
      <c r="Q8" s="13">
        <v>7989</v>
      </c>
      <c r="R8" s="14">
        <v>1354635</v>
      </c>
      <c r="S8" s="19">
        <v>32163</v>
      </c>
      <c r="T8" s="18">
        <v>4473144</v>
      </c>
      <c r="U8" s="13">
        <v>840</v>
      </c>
      <c r="V8" s="14">
        <v>72350.90909090909</v>
      </c>
      <c r="W8" s="13">
        <v>98</v>
      </c>
      <c r="X8" s="18">
        <v>5150</v>
      </c>
      <c r="Y8" s="13">
        <f t="shared" si="0"/>
        <v>46208.899</v>
      </c>
      <c r="Z8" s="14">
        <f t="shared" si="0"/>
        <v>7004054.535956581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160</v>
      </c>
      <c r="F9" s="24">
        <v>25912</v>
      </c>
      <c r="G9" s="25">
        <v>151.387</v>
      </c>
      <c r="H9" s="26">
        <v>90000</v>
      </c>
      <c r="I9" s="27">
        <v>191</v>
      </c>
      <c r="J9" s="21">
        <v>88359.62686567164</v>
      </c>
      <c r="K9" s="25">
        <v>108</v>
      </c>
      <c r="L9" s="26">
        <v>2620</v>
      </c>
      <c r="M9" s="27">
        <v>4644</v>
      </c>
      <c r="N9" s="76">
        <v>933747</v>
      </c>
      <c r="O9" s="25">
        <v>0</v>
      </c>
      <c r="P9" s="26">
        <v>0</v>
      </c>
      <c r="Q9" s="27">
        <v>7633</v>
      </c>
      <c r="R9" s="21">
        <v>1274222</v>
      </c>
      <c r="S9" s="25">
        <v>31115</v>
      </c>
      <c r="T9" s="26">
        <v>4375692</v>
      </c>
      <c r="U9" s="27">
        <v>933</v>
      </c>
      <c r="V9" s="21">
        <v>80370.90909090909</v>
      </c>
      <c r="W9" s="27">
        <v>23</v>
      </c>
      <c r="X9" s="26">
        <v>1000</v>
      </c>
      <c r="Y9" s="20">
        <f t="shared" si="0"/>
        <v>44958.387</v>
      </c>
      <c r="Z9" s="21">
        <f t="shared" si="0"/>
        <v>6871923.535956581</v>
      </c>
    </row>
    <row r="10" spans="1:26" ht="18.95" customHeight="1" thickBot="1">
      <c r="A10" s="7"/>
      <c r="B10" s="22"/>
      <c r="C10" s="84"/>
      <c r="D10" s="28" t="s">
        <v>24</v>
      </c>
      <c r="E10" s="35">
        <v>135</v>
      </c>
      <c r="F10" s="36">
        <v>20776</v>
      </c>
      <c r="G10" s="29">
        <v>194.57600000000005</v>
      </c>
      <c r="H10" s="30">
        <v>109481</v>
      </c>
      <c r="I10" s="37">
        <v>388</v>
      </c>
      <c r="J10" s="38">
        <v>72038</v>
      </c>
      <c r="K10" s="77">
        <v>251</v>
      </c>
      <c r="L10" s="30">
        <v>5737</v>
      </c>
      <c r="M10" s="35">
        <v>9245</v>
      </c>
      <c r="N10" s="36">
        <v>1751418</v>
      </c>
      <c r="O10" s="29">
        <v>0</v>
      </c>
      <c r="P10" s="30">
        <v>0</v>
      </c>
      <c r="Q10" s="35">
        <v>13029</v>
      </c>
      <c r="R10" s="36">
        <v>1702210</v>
      </c>
      <c r="S10" s="29">
        <v>7000</v>
      </c>
      <c r="T10" s="30">
        <v>876718</v>
      </c>
      <c r="U10" s="35">
        <v>1170</v>
      </c>
      <c r="V10" s="36">
        <v>69493</v>
      </c>
      <c r="W10" s="35">
        <v>244</v>
      </c>
      <c r="X10" s="30">
        <v>11605</v>
      </c>
      <c r="Y10" s="37">
        <f t="shared" si="0"/>
        <v>31656.576</v>
      </c>
      <c r="Z10" s="36">
        <f t="shared" si="0"/>
        <v>4619476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22</v>
      </c>
      <c r="J11" s="14">
        <v>2751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2931</v>
      </c>
      <c r="R11" s="14">
        <v>728795</v>
      </c>
      <c r="S11" s="19">
        <v>0</v>
      </c>
      <c r="T11" s="18">
        <v>0</v>
      </c>
      <c r="U11" s="13">
        <v>18</v>
      </c>
      <c r="V11" s="14">
        <v>8998</v>
      </c>
      <c r="W11" s="13">
        <v>7</v>
      </c>
      <c r="X11" s="18">
        <v>11615</v>
      </c>
      <c r="Y11" s="13">
        <f>+W11+U11+S11+Q11+O11+M11+K11+I11+G11+E11</f>
        <v>3068</v>
      </c>
      <c r="Z11" s="14">
        <f t="shared" si="0"/>
        <v>842159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51</v>
      </c>
      <c r="J12" s="21">
        <v>4729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2513</v>
      </c>
      <c r="R12" s="21">
        <v>624525</v>
      </c>
      <c r="S12" s="25">
        <v>0</v>
      </c>
      <c r="T12" s="26">
        <v>165</v>
      </c>
      <c r="U12" s="27">
        <v>7</v>
      </c>
      <c r="V12" s="21">
        <v>1939</v>
      </c>
      <c r="W12" s="27">
        <v>0</v>
      </c>
      <c r="X12" s="26">
        <v>0</v>
      </c>
      <c r="Y12" s="20">
        <f aca="true" t="shared" si="1" ref="Y12:Y19">+W12+U12+S12+Q12+O12+M12+K12+I12+G12+E12</f>
        <v>2661</v>
      </c>
      <c r="Z12" s="21">
        <f t="shared" si="0"/>
        <v>721358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108</v>
      </c>
      <c r="J13" s="38">
        <v>31126.3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7462</v>
      </c>
      <c r="R13" s="36">
        <v>2061786.6</v>
      </c>
      <c r="S13" s="29">
        <v>2</v>
      </c>
      <c r="T13" s="30">
        <v>1985</v>
      </c>
      <c r="U13" s="35">
        <v>472</v>
      </c>
      <c r="V13" s="36">
        <v>103840</v>
      </c>
      <c r="W13" s="35">
        <v>17</v>
      </c>
      <c r="X13" s="30">
        <v>41760</v>
      </c>
      <c r="Y13" s="37">
        <f t="shared" si="1"/>
        <v>8275.1</v>
      </c>
      <c r="Z13" s="36">
        <f t="shared" si="0"/>
        <v>2454497.9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0</v>
      </c>
      <c r="N14" s="75">
        <v>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0</v>
      </c>
      <c r="Z14" s="14">
        <f t="shared" si="0"/>
        <v>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864</v>
      </c>
      <c r="N15" s="76">
        <v>121444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864</v>
      </c>
      <c r="Z15" s="24">
        <f t="shared" si="0"/>
        <v>121444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4755</v>
      </c>
      <c r="N16" s="36">
        <v>883128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4755</v>
      </c>
      <c r="Z16" s="36">
        <f t="shared" si="0"/>
        <v>883128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975</v>
      </c>
      <c r="H17" s="18">
        <v>311002</v>
      </c>
      <c r="I17" s="13">
        <v>244</v>
      </c>
      <c r="J17" s="14">
        <v>139285</v>
      </c>
      <c r="K17" s="19">
        <v>44</v>
      </c>
      <c r="L17" s="18">
        <v>34075</v>
      </c>
      <c r="M17" s="13">
        <v>625.1279999999999</v>
      </c>
      <c r="N17" s="75">
        <v>311429</v>
      </c>
      <c r="O17" s="19">
        <v>3080</v>
      </c>
      <c r="P17" s="18">
        <v>1242716</v>
      </c>
      <c r="Q17" s="13">
        <v>4377</v>
      </c>
      <c r="R17" s="14">
        <v>1028908</v>
      </c>
      <c r="S17" s="19">
        <v>310</v>
      </c>
      <c r="T17" s="18">
        <v>70222</v>
      </c>
      <c r="U17" s="13">
        <v>11</v>
      </c>
      <c r="V17" s="14">
        <v>2420</v>
      </c>
      <c r="W17" s="13">
        <v>5665.306</v>
      </c>
      <c r="X17" s="18">
        <v>1181658</v>
      </c>
      <c r="Y17" s="41">
        <f t="shared" si="1"/>
        <v>15331.434000000001</v>
      </c>
      <c r="Z17" s="42">
        <f t="shared" si="0"/>
        <v>4321715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50</v>
      </c>
      <c r="F18" s="21">
        <v>12831</v>
      </c>
      <c r="G18" s="25">
        <v>882</v>
      </c>
      <c r="H18" s="26">
        <v>271354</v>
      </c>
      <c r="I18" s="27">
        <v>257</v>
      </c>
      <c r="J18" s="21">
        <v>138063</v>
      </c>
      <c r="K18" s="25">
        <v>83</v>
      </c>
      <c r="L18" s="26">
        <v>56375</v>
      </c>
      <c r="M18" s="27">
        <v>695.096</v>
      </c>
      <c r="N18" s="21">
        <v>382625</v>
      </c>
      <c r="O18" s="25">
        <v>3213</v>
      </c>
      <c r="P18" s="26">
        <v>1285398</v>
      </c>
      <c r="Q18" s="27">
        <v>4884</v>
      </c>
      <c r="R18" s="21">
        <v>1164988</v>
      </c>
      <c r="S18" s="25">
        <v>248</v>
      </c>
      <c r="T18" s="26">
        <v>57000</v>
      </c>
      <c r="U18" s="27">
        <v>9</v>
      </c>
      <c r="V18" s="21">
        <v>1980</v>
      </c>
      <c r="W18" s="27">
        <v>5500.126</v>
      </c>
      <c r="X18" s="26">
        <v>1230928</v>
      </c>
      <c r="Y18" s="23">
        <f t="shared" si="1"/>
        <v>15821.222</v>
      </c>
      <c r="Z18" s="24">
        <f t="shared" si="0"/>
        <v>4601542</v>
      </c>
    </row>
    <row r="19" spans="1:26" ht="18.95" customHeight="1" thickBot="1">
      <c r="A19" s="7"/>
      <c r="B19" s="22"/>
      <c r="C19" s="84"/>
      <c r="D19" s="43" t="s">
        <v>24</v>
      </c>
      <c r="E19" s="23">
        <v>400.008</v>
      </c>
      <c r="F19" s="24">
        <v>85187</v>
      </c>
      <c r="G19" s="33">
        <v>1242</v>
      </c>
      <c r="H19" s="34">
        <v>399549</v>
      </c>
      <c r="I19" s="23">
        <v>426</v>
      </c>
      <c r="J19" s="24">
        <v>216444</v>
      </c>
      <c r="K19" s="78">
        <v>159</v>
      </c>
      <c r="L19" s="34">
        <v>120495</v>
      </c>
      <c r="M19" s="23">
        <v>1553.112</v>
      </c>
      <c r="N19" s="24">
        <v>483506</v>
      </c>
      <c r="O19" s="33">
        <v>1715</v>
      </c>
      <c r="P19" s="34">
        <v>754763</v>
      </c>
      <c r="Q19" s="23">
        <v>7252</v>
      </c>
      <c r="R19" s="24">
        <v>2138383</v>
      </c>
      <c r="S19" s="33">
        <v>183</v>
      </c>
      <c r="T19" s="34">
        <v>40538</v>
      </c>
      <c r="U19" s="23">
        <v>67</v>
      </c>
      <c r="V19" s="24">
        <v>14740</v>
      </c>
      <c r="W19" s="23">
        <v>6572.217199999999</v>
      </c>
      <c r="X19" s="34">
        <v>1545325</v>
      </c>
      <c r="Y19" s="35">
        <f t="shared" si="1"/>
        <v>19569.3372</v>
      </c>
      <c r="Z19" s="36">
        <f t="shared" si="0"/>
        <v>5798930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1270</v>
      </c>
      <c r="F20" s="14">
        <f aca="true" t="shared" si="2" ref="F20:X22">F5+F8+F11+F14+F17</f>
        <v>137538</v>
      </c>
      <c r="G20" s="19">
        <f>G5+G8+G11+G14+G17</f>
        <v>1241.899</v>
      </c>
      <c r="H20" s="18">
        <f t="shared" si="2"/>
        <v>484842</v>
      </c>
      <c r="I20" s="13">
        <f t="shared" si="2"/>
        <v>1386</v>
      </c>
      <c r="J20" s="14">
        <f t="shared" si="2"/>
        <v>924383.6268656716</v>
      </c>
      <c r="K20" s="19">
        <f t="shared" si="2"/>
        <v>2143</v>
      </c>
      <c r="L20" s="18">
        <f t="shared" si="2"/>
        <v>4125173</v>
      </c>
      <c r="M20" s="13">
        <f t="shared" si="2"/>
        <v>6068.128</v>
      </c>
      <c r="N20" s="14">
        <f t="shared" si="2"/>
        <v>1434234</v>
      </c>
      <c r="O20" s="19">
        <f t="shared" si="2"/>
        <v>3950</v>
      </c>
      <c r="P20" s="18">
        <f t="shared" si="2"/>
        <v>1289985</v>
      </c>
      <c r="Q20" s="13">
        <f t="shared" si="2"/>
        <v>28720</v>
      </c>
      <c r="R20" s="14">
        <f t="shared" si="2"/>
        <v>5204780</v>
      </c>
      <c r="S20" s="19">
        <f t="shared" si="2"/>
        <v>52678</v>
      </c>
      <c r="T20" s="18">
        <f t="shared" si="2"/>
        <v>10093046</v>
      </c>
      <c r="U20" s="13">
        <f t="shared" si="2"/>
        <v>4497</v>
      </c>
      <c r="V20" s="14">
        <f t="shared" si="2"/>
        <v>1194596.9090909092</v>
      </c>
      <c r="W20" s="13">
        <f t="shared" si="2"/>
        <v>6575.306</v>
      </c>
      <c r="X20" s="18">
        <f t="shared" si="2"/>
        <v>1300583</v>
      </c>
      <c r="Y20" s="31">
        <f aca="true" t="shared" si="3" ref="Y20:Z22">+Y17+Y14+Y11+Y8+Y5</f>
        <v>108529.333</v>
      </c>
      <c r="Z20" s="32">
        <f t="shared" si="3"/>
        <v>26189161.53595658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1204</v>
      </c>
      <c r="F21" s="21">
        <f t="shared" si="4"/>
        <v>140993</v>
      </c>
      <c r="G21" s="25">
        <f t="shared" si="4"/>
        <v>1138.387</v>
      </c>
      <c r="H21" s="26">
        <f t="shared" si="4"/>
        <v>441814</v>
      </c>
      <c r="I21" s="27">
        <f t="shared" si="4"/>
        <v>1786</v>
      </c>
      <c r="J21" s="21">
        <f t="shared" si="4"/>
        <v>1205609.6268656717</v>
      </c>
      <c r="K21" s="25">
        <f t="shared" si="4"/>
        <v>2751</v>
      </c>
      <c r="L21" s="26">
        <f t="shared" si="4"/>
        <v>5140897</v>
      </c>
      <c r="M21" s="27">
        <f t="shared" si="4"/>
        <v>7108.096</v>
      </c>
      <c r="N21" s="21">
        <f t="shared" si="4"/>
        <v>1691347</v>
      </c>
      <c r="O21" s="25">
        <f t="shared" si="4"/>
        <v>4049</v>
      </c>
      <c r="P21" s="26">
        <f t="shared" si="4"/>
        <v>1330952</v>
      </c>
      <c r="Q21" s="27">
        <f t="shared" si="4"/>
        <v>29697</v>
      </c>
      <c r="R21" s="21">
        <f t="shared" si="4"/>
        <v>5299896</v>
      </c>
      <c r="S21" s="25">
        <f t="shared" si="4"/>
        <v>51987</v>
      </c>
      <c r="T21" s="26">
        <f t="shared" si="4"/>
        <v>10088796</v>
      </c>
      <c r="U21" s="27">
        <f t="shared" si="2"/>
        <v>4635</v>
      </c>
      <c r="V21" s="21">
        <f t="shared" si="2"/>
        <v>1289353.9090909092</v>
      </c>
      <c r="W21" s="27">
        <f t="shared" si="2"/>
        <v>6375.126</v>
      </c>
      <c r="X21" s="26">
        <f t="shared" si="2"/>
        <v>1348947</v>
      </c>
      <c r="Y21" s="23">
        <f t="shared" si="3"/>
        <v>110730.609</v>
      </c>
      <c r="Z21" s="24">
        <f t="shared" si="3"/>
        <v>27978605.53595658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1835.4080000000001</v>
      </c>
      <c r="F22" s="24">
        <f t="shared" si="2"/>
        <v>338218</v>
      </c>
      <c r="G22" s="33">
        <f t="shared" si="2"/>
        <v>1782.576</v>
      </c>
      <c r="H22" s="34">
        <f t="shared" si="2"/>
        <v>778148</v>
      </c>
      <c r="I22" s="23">
        <f t="shared" si="2"/>
        <v>3033</v>
      </c>
      <c r="J22" s="24">
        <f t="shared" si="2"/>
        <v>2505364.3</v>
      </c>
      <c r="K22" s="33">
        <f t="shared" si="2"/>
        <v>7129.299999999999</v>
      </c>
      <c r="L22" s="34">
        <f t="shared" si="2"/>
        <v>3821428</v>
      </c>
      <c r="M22" s="23">
        <f t="shared" si="2"/>
        <v>17083.912</v>
      </c>
      <c r="N22" s="24">
        <f t="shared" si="2"/>
        <v>3469119.25</v>
      </c>
      <c r="O22" s="33">
        <f t="shared" si="2"/>
        <v>4717</v>
      </c>
      <c r="P22" s="34">
        <f t="shared" si="2"/>
        <v>1329558</v>
      </c>
      <c r="Q22" s="23">
        <f t="shared" si="2"/>
        <v>60363.5</v>
      </c>
      <c r="R22" s="24">
        <f t="shared" si="2"/>
        <v>11083957.1</v>
      </c>
      <c r="S22" s="33">
        <f t="shared" si="2"/>
        <v>34797</v>
      </c>
      <c r="T22" s="34">
        <f t="shared" si="2"/>
        <v>3463404</v>
      </c>
      <c r="U22" s="23">
        <f t="shared" si="2"/>
        <v>5403.2</v>
      </c>
      <c r="V22" s="24">
        <f t="shared" si="2"/>
        <v>1626822.5</v>
      </c>
      <c r="W22" s="23">
        <f t="shared" si="2"/>
        <v>8135.917199999999</v>
      </c>
      <c r="X22" s="34">
        <f t="shared" si="2"/>
        <v>1923755.5</v>
      </c>
      <c r="Y22" s="23">
        <f t="shared" si="3"/>
        <v>144280.81319999998</v>
      </c>
      <c r="Z22" s="24">
        <f t="shared" si="3"/>
        <v>30339774.65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68.63040998486468</v>
      </c>
      <c r="F23" s="174"/>
      <c r="G23" s="173">
        <f>(G20+G21)/(G22+G41)*100</f>
        <v>68.76180076495534</v>
      </c>
      <c r="H23" s="174"/>
      <c r="I23" s="173">
        <f>(I20+I21)/(I22+I41)*100</f>
        <v>49.056603773584904</v>
      </c>
      <c r="J23" s="174"/>
      <c r="K23" s="173">
        <f>(K20+K21)/(K22+K41)*100</f>
        <v>32.919430131973684</v>
      </c>
      <c r="L23" s="174"/>
      <c r="M23" s="173">
        <f>(M20+M21)/(M22+M41)*100</f>
        <v>37.42417019505227</v>
      </c>
      <c r="N23" s="174"/>
      <c r="O23" s="173">
        <f>(O20+O21)/(O22+O41)*100</f>
        <v>83.90852827021924</v>
      </c>
      <c r="P23" s="174"/>
      <c r="Q23" s="173">
        <f>(Q20+Q21)/(Q22+Q41)*100</f>
        <v>47.999244067573784</v>
      </c>
      <c r="R23" s="174"/>
      <c r="S23" s="173">
        <f>(S20+S21)/(S22+S41)*100</f>
        <v>151.90194911687445</v>
      </c>
      <c r="T23" s="174"/>
      <c r="U23" s="173">
        <f>(U20+U21)/(U22+U41)*100</f>
        <v>83.43993275099595</v>
      </c>
      <c r="V23" s="174"/>
      <c r="W23" s="173">
        <f>(W20+W21)/(W22+W41)*100</f>
        <v>80.5793335127963</v>
      </c>
      <c r="X23" s="174"/>
      <c r="Y23" s="173">
        <f>(Y20+Y21)/(Y22+Y41)*100</f>
        <v>75.40849956792837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184274.01427911394</v>
      </c>
      <c r="F24" s="176"/>
      <c r="G24" s="169">
        <f>H22/G22*1000</f>
        <v>436530.0553805279</v>
      </c>
      <c r="H24" s="170"/>
      <c r="I24" s="171">
        <f>J22/I22*1000</f>
        <v>826035.0478074513</v>
      </c>
      <c r="J24" s="172"/>
      <c r="K24" s="169">
        <f>L22/K22*1000</f>
        <v>536017.2807989564</v>
      </c>
      <c r="L24" s="170"/>
      <c r="M24" s="171">
        <f>N22/M22*1000</f>
        <v>203063.5167167801</v>
      </c>
      <c r="N24" s="172"/>
      <c r="O24" s="169">
        <f>P22/O22*1000</f>
        <v>281865.1685393258</v>
      </c>
      <c r="P24" s="170"/>
      <c r="Q24" s="171">
        <f>R22/Q22*1000</f>
        <v>183620.1860395769</v>
      </c>
      <c r="R24" s="172"/>
      <c r="S24" s="169">
        <f>T22/S22*1000</f>
        <v>99531.68376584188</v>
      </c>
      <c r="T24" s="170"/>
      <c r="U24" s="171">
        <f>V22/U22*1000</f>
        <v>301085.0051821143</v>
      </c>
      <c r="V24" s="172"/>
      <c r="W24" s="169">
        <f>X22/W22*1000</f>
        <v>236452.1974240348</v>
      </c>
      <c r="X24" s="170"/>
      <c r="Y24" s="171">
        <f>Z22/Y22*1000</f>
        <v>210282.80876088107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1.272108161364314</v>
      </c>
      <c r="F25" s="49"/>
      <c r="G25" s="50">
        <f>G22/Y22*100</f>
        <v>1.2354906799208423</v>
      </c>
      <c r="H25" s="51"/>
      <c r="I25" s="48">
        <f>I22/Y22*100</f>
        <v>2.1021506136063284</v>
      </c>
      <c r="J25" s="49"/>
      <c r="K25" s="50">
        <f>K22/Y22*100</f>
        <v>4.941266854462115</v>
      </c>
      <c r="L25" s="51"/>
      <c r="M25" s="48">
        <f>M22/Y22*100</f>
        <v>11.840737254730142</v>
      </c>
      <c r="N25" s="49"/>
      <c r="O25" s="50">
        <f>O22/Y22*100</f>
        <v>3.269318972759991</v>
      </c>
      <c r="P25" s="51"/>
      <c r="Q25" s="48">
        <f>Q22/Y22*100</f>
        <v>41.837510242144944</v>
      </c>
      <c r="R25" s="49"/>
      <c r="S25" s="50">
        <f>S22/Y22*100</f>
        <v>24.117551896359846</v>
      </c>
      <c r="T25" s="51"/>
      <c r="U25" s="48">
        <f>U22/Y22*100</f>
        <v>3.744919286329612</v>
      </c>
      <c r="V25" s="49"/>
      <c r="W25" s="50">
        <f>W22/Y22*100</f>
        <v>5.638946038321886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27">
        <v>1176</v>
      </c>
      <c r="F27" s="128">
        <v>94180</v>
      </c>
      <c r="G27" s="129">
        <v>1399</v>
      </c>
      <c r="H27" s="130">
        <v>494412</v>
      </c>
      <c r="I27" s="131">
        <v>2232</v>
      </c>
      <c r="J27" s="128">
        <v>5352269</v>
      </c>
      <c r="K27" s="129">
        <v>3176</v>
      </c>
      <c r="L27" s="130">
        <v>6167468</v>
      </c>
      <c r="M27" s="131">
        <v>8800.256</v>
      </c>
      <c r="N27" s="128">
        <v>2415658</v>
      </c>
      <c r="O27" s="129">
        <v>3930</v>
      </c>
      <c r="P27" s="130">
        <v>1371196</v>
      </c>
      <c r="Q27" s="131">
        <v>29400</v>
      </c>
      <c r="R27" s="128">
        <v>5698258</v>
      </c>
      <c r="S27" s="129">
        <v>50065</v>
      </c>
      <c r="T27" s="130">
        <v>11860887</v>
      </c>
      <c r="U27" s="131">
        <v>3284</v>
      </c>
      <c r="V27" s="128">
        <v>890348</v>
      </c>
      <c r="W27" s="131">
        <v>7885</v>
      </c>
      <c r="X27" s="130">
        <v>1667613</v>
      </c>
      <c r="Y27" s="152">
        <v>111347.256</v>
      </c>
      <c r="Z27" s="153">
        <v>36012289</v>
      </c>
    </row>
    <row r="28" spans="1:26" ht="18.95" customHeight="1">
      <c r="A28" s="22"/>
      <c r="B28" s="167"/>
      <c r="C28" s="7"/>
      <c r="D28" s="55" t="s">
        <v>22</v>
      </c>
      <c r="E28" s="134">
        <v>1303</v>
      </c>
      <c r="F28" s="135">
        <v>154440</v>
      </c>
      <c r="G28" s="136">
        <v>1399</v>
      </c>
      <c r="H28" s="137">
        <v>505069</v>
      </c>
      <c r="I28" s="134">
        <v>2070</v>
      </c>
      <c r="J28" s="135">
        <v>4940771</v>
      </c>
      <c r="K28" s="136">
        <v>2111</v>
      </c>
      <c r="L28" s="137">
        <v>3736665</v>
      </c>
      <c r="M28" s="134">
        <v>9225.484</v>
      </c>
      <c r="N28" s="135">
        <v>2269609</v>
      </c>
      <c r="O28" s="136">
        <v>3851</v>
      </c>
      <c r="P28" s="137">
        <v>1356174</v>
      </c>
      <c r="Q28" s="134">
        <v>28961</v>
      </c>
      <c r="R28" s="135">
        <v>5493695</v>
      </c>
      <c r="S28" s="136">
        <v>49972</v>
      </c>
      <c r="T28" s="137">
        <v>11809890</v>
      </c>
      <c r="U28" s="134">
        <v>3069</v>
      </c>
      <c r="V28" s="135">
        <v>754793</v>
      </c>
      <c r="W28" s="134">
        <v>7971</v>
      </c>
      <c r="X28" s="137">
        <v>1602428</v>
      </c>
      <c r="Y28" s="138">
        <v>109932.48400000001</v>
      </c>
      <c r="Z28" s="139">
        <v>32623534</v>
      </c>
    </row>
    <row r="29" spans="1:26" ht="18.95" customHeight="1" thickBot="1">
      <c r="A29" s="22"/>
      <c r="B29" s="167"/>
      <c r="C29" s="7"/>
      <c r="D29" s="55" t="s">
        <v>24</v>
      </c>
      <c r="E29" s="138">
        <v>2324</v>
      </c>
      <c r="F29" s="139">
        <v>377618</v>
      </c>
      <c r="G29" s="140">
        <v>1584</v>
      </c>
      <c r="H29" s="141">
        <v>678001</v>
      </c>
      <c r="I29" s="138">
        <v>2126</v>
      </c>
      <c r="J29" s="139">
        <v>2775594</v>
      </c>
      <c r="K29" s="140">
        <v>5121</v>
      </c>
      <c r="L29" s="141">
        <v>9675211</v>
      </c>
      <c r="M29" s="138">
        <v>16655.471999999998</v>
      </c>
      <c r="N29" s="139">
        <v>3479869</v>
      </c>
      <c r="O29" s="140">
        <v>4965</v>
      </c>
      <c r="P29" s="141">
        <v>1363418</v>
      </c>
      <c r="Q29" s="138">
        <v>61756</v>
      </c>
      <c r="R29" s="139">
        <v>10760448</v>
      </c>
      <c r="S29" s="140">
        <v>29269</v>
      </c>
      <c r="T29" s="141">
        <v>2616320</v>
      </c>
      <c r="U29" s="138">
        <v>4684</v>
      </c>
      <c r="V29" s="139">
        <v>1637571</v>
      </c>
      <c r="W29" s="138">
        <v>8454</v>
      </c>
      <c r="X29" s="141">
        <v>2047444</v>
      </c>
      <c r="Y29" s="138">
        <v>136938.472</v>
      </c>
      <c r="Z29" s="139">
        <v>35411494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64">
        <v>51.85107718050617</v>
      </c>
      <c r="F30" s="165"/>
      <c r="G30" s="164">
        <v>88.09823677581863</v>
      </c>
      <c r="H30" s="165"/>
      <c r="I30" s="164">
        <v>94.13566739606128</v>
      </c>
      <c r="J30" s="165"/>
      <c r="K30" s="164">
        <v>57.61141985398278</v>
      </c>
      <c r="L30" s="165"/>
      <c r="M30" s="164">
        <v>53.432125400894925</v>
      </c>
      <c r="N30" s="165"/>
      <c r="O30" s="164">
        <v>78.98690488275302</v>
      </c>
      <c r="P30" s="165"/>
      <c r="Q30" s="164">
        <v>47.41866814001105</v>
      </c>
      <c r="R30" s="165"/>
      <c r="S30" s="164">
        <v>171.16727123400176</v>
      </c>
      <c r="T30" s="165"/>
      <c r="U30" s="164">
        <v>69.49245241741413</v>
      </c>
      <c r="V30" s="165"/>
      <c r="W30" s="164">
        <v>93.29802883200942</v>
      </c>
      <c r="X30" s="165"/>
      <c r="Y30" s="164">
        <v>81.07035949720081</v>
      </c>
      <c r="Z30" s="165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94</v>
      </c>
      <c r="F31" s="91">
        <f aca="true" t="shared" si="5" ref="F31:Z33">F20-F27</f>
        <v>43358</v>
      </c>
      <c r="G31" s="92">
        <f t="shared" si="5"/>
        <v>-157.1010000000001</v>
      </c>
      <c r="H31" s="93">
        <f t="shared" si="5"/>
        <v>-9570</v>
      </c>
      <c r="I31" s="90">
        <f t="shared" si="5"/>
        <v>-846</v>
      </c>
      <c r="J31" s="91">
        <f t="shared" si="5"/>
        <v>-4427885.373134328</v>
      </c>
      <c r="K31" s="92">
        <f t="shared" si="5"/>
        <v>-1033</v>
      </c>
      <c r="L31" s="93">
        <f t="shared" si="5"/>
        <v>-2042295</v>
      </c>
      <c r="M31" s="90">
        <f t="shared" si="5"/>
        <v>-2732.1279999999997</v>
      </c>
      <c r="N31" s="91">
        <f t="shared" si="5"/>
        <v>-981424</v>
      </c>
      <c r="O31" s="92">
        <f t="shared" si="5"/>
        <v>20</v>
      </c>
      <c r="P31" s="93">
        <f t="shared" si="5"/>
        <v>-81211</v>
      </c>
      <c r="Q31" s="90">
        <f t="shared" si="5"/>
        <v>-680</v>
      </c>
      <c r="R31" s="91">
        <f t="shared" si="5"/>
        <v>-493478</v>
      </c>
      <c r="S31" s="92">
        <f t="shared" si="5"/>
        <v>2613</v>
      </c>
      <c r="T31" s="93">
        <f t="shared" si="5"/>
        <v>-1767841</v>
      </c>
      <c r="U31" s="90">
        <f t="shared" si="5"/>
        <v>1213</v>
      </c>
      <c r="V31" s="91">
        <f t="shared" si="5"/>
        <v>304248.9090909092</v>
      </c>
      <c r="W31" s="92">
        <f t="shared" si="5"/>
        <v>-1309.6940000000004</v>
      </c>
      <c r="X31" s="93">
        <f t="shared" si="5"/>
        <v>-367030</v>
      </c>
      <c r="Y31" s="90">
        <f t="shared" si="5"/>
        <v>-2817.922999999995</v>
      </c>
      <c r="Z31" s="91">
        <f t="shared" si="5"/>
        <v>-9823127.46404342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-99</v>
      </c>
      <c r="F32" s="95">
        <f t="shared" si="6"/>
        <v>-13447</v>
      </c>
      <c r="G32" s="96">
        <f t="shared" si="6"/>
        <v>-260.61300000000006</v>
      </c>
      <c r="H32" s="97">
        <f t="shared" si="6"/>
        <v>-63255</v>
      </c>
      <c r="I32" s="94">
        <f t="shared" si="6"/>
        <v>-284</v>
      </c>
      <c r="J32" s="95">
        <f t="shared" si="6"/>
        <v>-3735161.373134328</v>
      </c>
      <c r="K32" s="96">
        <f t="shared" si="6"/>
        <v>640</v>
      </c>
      <c r="L32" s="97">
        <f t="shared" si="6"/>
        <v>1404232</v>
      </c>
      <c r="M32" s="94">
        <f t="shared" si="6"/>
        <v>-2117.388000000001</v>
      </c>
      <c r="N32" s="95">
        <f t="shared" si="6"/>
        <v>-578262</v>
      </c>
      <c r="O32" s="96">
        <f t="shared" si="6"/>
        <v>198</v>
      </c>
      <c r="P32" s="97">
        <f t="shared" si="6"/>
        <v>-25222</v>
      </c>
      <c r="Q32" s="94">
        <f t="shared" si="6"/>
        <v>736</v>
      </c>
      <c r="R32" s="95">
        <f t="shared" si="6"/>
        <v>-193799</v>
      </c>
      <c r="S32" s="96">
        <f t="shared" si="6"/>
        <v>2015</v>
      </c>
      <c r="T32" s="97">
        <f t="shared" si="6"/>
        <v>-1721094</v>
      </c>
      <c r="U32" s="94">
        <f t="shared" si="5"/>
        <v>1566</v>
      </c>
      <c r="V32" s="95">
        <f t="shared" si="5"/>
        <v>534560.9090909092</v>
      </c>
      <c r="W32" s="96">
        <f t="shared" si="5"/>
        <v>-1595.8739999999998</v>
      </c>
      <c r="X32" s="97">
        <f t="shared" si="5"/>
        <v>-253481</v>
      </c>
      <c r="Y32" s="94">
        <f t="shared" si="5"/>
        <v>798.1249999999854</v>
      </c>
      <c r="Z32" s="95">
        <f t="shared" si="5"/>
        <v>-4644928.46404342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-488.59199999999987</v>
      </c>
      <c r="F33" s="95">
        <f t="shared" si="5"/>
        <v>-39400</v>
      </c>
      <c r="G33" s="96">
        <f t="shared" si="5"/>
        <v>198.57600000000002</v>
      </c>
      <c r="H33" s="97">
        <f t="shared" si="5"/>
        <v>100147</v>
      </c>
      <c r="I33" s="94">
        <f t="shared" si="5"/>
        <v>907</v>
      </c>
      <c r="J33" s="95">
        <f t="shared" si="5"/>
        <v>-270229.7000000002</v>
      </c>
      <c r="K33" s="96">
        <f t="shared" si="5"/>
        <v>2008.2999999999993</v>
      </c>
      <c r="L33" s="97">
        <f t="shared" si="5"/>
        <v>-5853783</v>
      </c>
      <c r="M33" s="94">
        <f t="shared" si="5"/>
        <v>428.4400000000023</v>
      </c>
      <c r="N33" s="95">
        <f t="shared" si="5"/>
        <v>-10749.75</v>
      </c>
      <c r="O33" s="96">
        <f t="shared" si="5"/>
        <v>-248</v>
      </c>
      <c r="P33" s="97">
        <f t="shared" si="5"/>
        <v>-33860</v>
      </c>
      <c r="Q33" s="94">
        <f t="shared" si="5"/>
        <v>-1392.5</v>
      </c>
      <c r="R33" s="95">
        <f t="shared" si="5"/>
        <v>323509.0999999996</v>
      </c>
      <c r="S33" s="96">
        <f t="shared" si="5"/>
        <v>5528</v>
      </c>
      <c r="T33" s="97">
        <f t="shared" si="5"/>
        <v>847084</v>
      </c>
      <c r="U33" s="94">
        <f t="shared" si="5"/>
        <v>719.1999999999998</v>
      </c>
      <c r="V33" s="95">
        <f t="shared" si="5"/>
        <v>-10748.5</v>
      </c>
      <c r="W33" s="96">
        <f t="shared" si="5"/>
        <v>-318.08280000000104</v>
      </c>
      <c r="X33" s="97">
        <f t="shared" si="5"/>
        <v>-123688.5</v>
      </c>
      <c r="Y33" s="94">
        <f t="shared" si="5"/>
        <v>7342.341199999966</v>
      </c>
      <c r="Z33" s="95">
        <f t="shared" si="5"/>
        <v>-5071719.3500000015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16.779332804358518</v>
      </c>
      <c r="F34" s="160"/>
      <c r="G34" s="159">
        <f aca="true" t="shared" si="7" ref="G34">+G23-G30</f>
        <v>-19.336436010863295</v>
      </c>
      <c r="H34" s="160"/>
      <c r="I34" s="159">
        <f aca="true" t="shared" si="8" ref="I34">+I23-I30</f>
        <v>-45.079063622476376</v>
      </c>
      <c r="J34" s="160"/>
      <c r="K34" s="159">
        <f aca="true" t="shared" si="9" ref="K34">+K23-K30</f>
        <v>-24.691989722009097</v>
      </c>
      <c r="L34" s="160"/>
      <c r="M34" s="159">
        <f aca="true" t="shared" si="10" ref="M34">+M23-M30</f>
        <v>-16.007955205842656</v>
      </c>
      <c r="N34" s="160"/>
      <c r="O34" s="159">
        <f aca="true" t="shared" si="11" ref="O34">+O23-O30</f>
        <v>4.921623387466212</v>
      </c>
      <c r="P34" s="160"/>
      <c r="Q34" s="159">
        <f aca="true" t="shared" si="12" ref="Q34">+Q23-Q30</f>
        <v>0.5805759275627338</v>
      </c>
      <c r="R34" s="160"/>
      <c r="S34" s="159">
        <f aca="true" t="shared" si="13" ref="S34">+S23-S30</f>
        <v>-19.26532211712731</v>
      </c>
      <c r="T34" s="160"/>
      <c r="U34" s="159">
        <f aca="true" t="shared" si="14" ref="U34">+U23-U30</f>
        <v>13.947480333581822</v>
      </c>
      <c r="V34" s="160"/>
      <c r="W34" s="159">
        <f aca="true" t="shared" si="15" ref="W34">+W23-W30</f>
        <v>-12.718695319213126</v>
      </c>
      <c r="X34" s="160"/>
      <c r="Y34" s="159">
        <f aca="true" t="shared" si="16" ref="Y34">+Y23-Y30</f>
        <v>-5.661859929272438</v>
      </c>
      <c r="Z34" s="160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107.99319727891157</v>
      </c>
      <c r="F35" s="60">
        <f t="shared" si="17"/>
        <v>146.03737523890425</v>
      </c>
      <c r="G35" s="61">
        <f t="shared" si="17"/>
        <v>88.77047891350965</v>
      </c>
      <c r="H35" s="62">
        <f t="shared" si="17"/>
        <v>98.06436736972404</v>
      </c>
      <c r="I35" s="59">
        <f t="shared" si="17"/>
        <v>62.096774193548384</v>
      </c>
      <c r="J35" s="60">
        <f t="shared" si="17"/>
        <v>17.270873845572254</v>
      </c>
      <c r="K35" s="61">
        <f t="shared" si="17"/>
        <v>67.47481108312343</v>
      </c>
      <c r="L35" s="62">
        <f t="shared" si="17"/>
        <v>66.88600573201191</v>
      </c>
      <c r="M35" s="59">
        <f t="shared" si="17"/>
        <v>68.95399406562717</v>
      </c>
      <c r="N35" s="60">
        <f t="shared" si="17"/>
        <v>59.37239460221604</v>
      </c>
      <c r="O35" s="61">
        <f t="shared" si="17"/>
        <v>100.5089058524173</v>
      </c>
      <c r="P35" s="62">
        <f t="shared" si="17"/>
        <v>94.07736020233432</v>
      </c>
      <c r="Q35" s="59">
        <f t="shared" si="17"/>
        <v>97.68707482993197</v>
      </c>
      <c r="R35" s="60">
        <f t="shared" si="17"/>
        <v>91.3398445630226</v>
      </c>
      <c r="S35" s="61">
        <f t="shared" si="17"/>
        <v>105.21921502047337</v>
      </c>
      <c r="T35" s="62">
        <f t="shared" si="17"/>
        <v>85.09520409392654</v>
      </c>
      <c r="U35" s="59">
        <f t="shared" si="17"/>
        <v>136.93666260657736</v>
      </c>
      <c r="V35" s="60">
        <f t="shared" si="17"/>
        <v>134.17190908396594</v>
      </c>
      <c r="W35" s="61">
        <f t="shared" si="17"/>
        <v>83.3900570703868</v>
      </c>
      <c r="X35" s="62">
        <f t="shared" si="17"/>
        <v>77.99069688231023</v>
      </c>
      <c r="Y35" s="59">
        <f t="shared" si="17"/>
        <v>97.46924791752389</v>
      </c>
      <c r="Z35" s="60">
        <f t="shared" si="17"/>
        <v>72.722846181637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92.40214888718342</v>
      </c>
      <c r="F36" s="64">
        <f t="shared" si="17"/>
        <v>91.29305879305879</v>
      </c>
      <c r="G36" s="65">
        <f t="shared" si="17"/>
        <v>81.37147962830593</v>
      </c>
      <c r="H36" s="66">
        <f t="shared" si="17"/>
        <v>87.47596863002876</v>
      </c>
      <c r="I36" s="63">
        <f t="shared" si="17"/>
        <v>86.28019323671498</v>
      </c>
      <c r="J36" s="64">
        <f t="shared" si="17"/>
        <v>24.40124480300082</v>
      </c>
      <c r="K36" s="65">
        <f t="shared" si="17"/>
        <v>130.31738512553292</v>
      </c>
      <c r="L36" s="66">
        <f t="shared" si="17"/>
        <v>137.57982050839453</v>
      </c>
      <c r="M36" s="63">
        <f t="shared" si="17"/>
        <v>77.048488729697</v>
      </c>
      <c r="N36" s="64">
        <f t="shared" si="17"/>
        <v>74.52151449875288</v>
      </c>
      <c r="O36" s="65">
        <f t="shared" si="17"/>
        <v>105.14152168267982</v>
      </c>
      <c r="P36" s="66">
        <f t="shared" si="17"/>
        <v>98.14020914720383</v>
      </c>
      <c r="Q36" s="63">
        <f t="shared" si="17"/>
        <v>102.54134871033457</v>
      </c>
      <c r="R36" s="64">
        <f t="shared" si="17"/>
        <v>96.47233783455398</v>
      </c>
      <c r="S36" s="65">
        <f t="shared" si="17"/>
        <v>104.03225806451613</v>
      </c>
      <c r="T36" s="66">
        <f t="shared" si="17"/>
        <v>85.42667205198356</v>
      </c>
      <c r="U36" s="63">
        <f t="shared" si="17"/>
        <v>151.02639296187684</v>
      </c>
      <c r="V36" s="64">
        <f t="shared" si="17"/>
        <v>170.822186889771</v>
      </c>
      <c r="W36" s="65">
        <f t="shared" si="17"/>
        <v>79.97899887090703</v>
      </c>
      <c r="X36" s="66">
        <f t="shared" si="17"/>
        <v>84.1814421615199</v>
      </c>
      <c r="Y36" s="63">
        <f t="shared" si="17"/>
        <v>100.72601379588583</v>
      </c>
      <c r="Z36" s="64">
        <f t="shared" si="17"/>
        <v>85.76203159337851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78.97624784853701</v>
      </c>
      <c r="F37" s="68">
        <f t="shared" si="17"/>
        <v>89.56617534121784</v>
      </c>
      <c r="G37" s="69">
        <f t="shared" si="17"/>
        <v>112.53636363636363</v>
      </c>
      <c r="H37" s="70">
        <f t="shared" si="17"/>
        <v>114.77092216678146</v>
      </c>
      <c r="I37" s="67">
        <f t="shared" si="17"/>
        <v>142.66227657572907</v>
      </c>
      <c r="J37" s="68">
        <f t="shared" si="17"/>
        <v>90.26407680662228</v>
      </c>
      <c r="K37" s="69">
        <f t="shared" si="17"/>
        <v>139.21694981448934</v>
      </c>
      <c r="L37" s="70">
        <f t="shared" si="17"/>
        <v>39.49710244045323</v>
      </c>
      <c r="M37" s="67">
        <f t="shared" si="17"/>
        <v>102.57236780800929</v>
      </c>
      <c r="N37" s="68">
        <f t="shared" si="17"/>
        <v>99.69108750932865</v>
      </c>
      <c r="O37" s="69">
        <f t="shared" si="17"/>
        <v>95.00503524672709</v>
      </c>
      <c r="P37" s="70">
        <f t="shared" si="17"/>
        <v>97.51653564790843</v>
      </c>
      <c r="Q37" s="67">
        <f t="shared" si="17"/>
        <v>97.7451583651791</v>
      </c>
      <c r="R37" s="68">
        <f t="shared" si="17"/>
        <v>103.00646497246211</v>
      </c>
      <c r="S37" s="69">
        <f t="shared" si="17"/>
        <v>118.8868769004749</v>
      </c>
      <c r="T37" s="70">
        <f t="shared" si="17"/>
        <v>132.376926369863</v>
      </c>
      <c r="U37" s="67">
        <f t="shared" si="17"/>
        <v>115.35439795046969</v>
      </c>
      <c r="V37" s="68">
        <f t="shared" si="17"/>
        <v>99.34363151277104</v>
      </c>
      <c r="W37" s="69">
        <f t="shared" si="17"/>
        <v>96.23748757984384</v>
      </c>
      <c r="X37" s="70">
        <f t="shared" si="17"/>
        <v>93.95888239189937</v>
      </c>
      <c r="Y37" s="67">
        <f t="shared" si="17"/>
        <v>105.36178116548574</v>
      </c>
      <c r="Z37" s="68">
        <f t="shared" si="17"/>
        <v>85.6777594585532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+'(令和5年5月)'!E20</f>
        <v>859</v>
      </c>
      <c r="F39" s="143">
        <f>+'(令和5年5月)'!F20</f>
        <v>76270</v>
      </c>
      <c r="G39" s="142">
        <f>+'(令和5年5月)'!G20</f>
        <v>1039.308</v>
      </c>
      <c r="H39" s="143">
        <f>+'(令和5年5月)'!H20</f>
        <v>405096</v>
      </c>
      <c r="I39" s="142">
        <f>+'(令和5年5月)'!I20</f>
        <v>1326</v>
      </c>
      <c r="J39" s="143">
        <f>+'(令和5年5月)'!J20</f>
        <v>1030457</v>
      </c>
      <c r="K39" s="142">
        <f>+'(令和5年5月)'!K20</f>
        <v>1767</v>
      </c>
      <c r="L39" s="143">
        <f>+'(令和5年5月)'!L20</f>
        <v>3303664</v>
      </c>
      <c r="M39" s="142">
        <f>+'(令和5年5月)'!M20</f>
        <v>8512.128</v>
      </c>
      <c r="N39" s="143">
        <f>+'(令和5年5月)'!N20</f>
        <v>1797458</v>
      </c>
      <c r="O39" s="142">
        <f>+'(令和5年5月)'!O20</f>
        <v>4080</v>
      </c>
      <c r="P39" s="143">
        <f>+'(令和5年5月)'!P20</f>
        <v>1323499</v>
      </c>
      <c r="Q39" s="142">
        <f>+'(令和5年5月)'!Q20</f>
        <v>26618</v>
      </c>
      <c r="R39" s="143">
        <f>+'(令和5年5月)'!R20</f>
        <v>4895466</v>
      </c>
      <c r="S39" s="144">
        <f>+'(令和5年5月)'!S20</f>
        <v>45565</v>
      </c>
      <c r="T39" s="145">
        <f>+'(令和5年5月)'!T20</f>
        <v>8302248</v>
      </c>
      <c r="U39" s="142">
        <f>+'(令和5年5月)'!U20</f>
        <v>3247</v>
      </c>
      <c r="V39" s="143">
        <f>+'(令和5年5月)'!V20</f>
        <v>879911</v>
      </c>
      <c r="W39" s="142">
        <f>+'(令和5年5月)'!W20</f>
        <v>5897.335</v>
      </c>
      <c r="X39" s="143">
        <f>+'(令和5年5月)'!X20</f>
        <v>1308887</v>
      </c>
      <c r="Y39" s="146">
        <f>+'(令和5年5月)'!Y20</f>
        <v>98910.771</v>
      </c>
      <c r="Z39" s="147">
        <f>+'(令和5年5月)'!Z20</f>
        <v>23322956</v>
      </c>
    </row>
    <row r="40" spans="1:26" ht="18.95" customHeight="1">
      <c r="A40" s="22"/>
      <c r="B40" s="162"/>
      <c r="C40" s="22"/>
      <c r="D40" s="82" t="s">
        <v>22</v>
      </c>
      <c r="E40" s="148">
        <f>+'(令和5年5月)'!E21</f>
        <v>1099</v>
      </c>
      <c r="F40" s="149">
        <f>+'(令和5年5月)'!F21</f>
        <v>98809</v>
      </c>
      <c r="G40" s="148">
        <f>+'(令和5年5月)'!G21</f>
        <v>1114.12</v>
      </c>
      <c r="H40" s="149">
        <f>+'(令和5年5月)'!H21</f>
        <v>417738</v>
      </c>
      <c r="I40" s="148">
        <f>+'(令和5年5月)'!I21</f>
        <v>2288</v>
      </c>
      <c r="J40" s="149">
        <f>+'(令和5年5月)'!J21</f>
        <v>1743201</v>
      </c>
      <c r="K40" s="148">
        <f>+'(令和5年5月)'!K21</f>
        <v>1975</v>
      </c>
      <c r="L40" s="149">
        <f>+'(令和5年5月)'!L21</f>
        <v>3623068</v>
      </c>
      <c r="M40" s="148">
        <f>+'(令和5年5月)'!M21</f>
        <v>7901.86</v>
      </c>
      <c r="N40" s="149">
        <f>+'(令和5年5月)'!N21</f>
        <v>1708106</v>
      </c>
      <c r="O40" s="148">
        <f>+'(令和5年5月)'!O21</f>
        <v>3962</v>
      </c>
      <c r="P40" s="149">
        <f>+'(令和5年5月)'!P21</f>
        <v>1309385</v>
      </c>
      <c r="Q40" s="148">
        <f>+'(令和5年5月)'!Q21</f>
        <v>26628</v>
      </c>
      <c r="R40" s="149">
        <f>+'(令和5年5月)'!R21</f>
        <v>4911526</v>
      </c>
      <c r="S40" s="144">
        <f>+'(令和5年5月)'!S21</f>
        <v>45173</v>
      </c>
      <c r="T40" s="145">
        <f>+'(令和5年5月)'!T21</f>
        <v>8532213</v>
      </c>
      <c r="U40" s="148">
        <f>+'(令和5年5月)'!U21</f>
        <v>3100</v>
      </c>
      <c r="V40" s="149">
        <f>+'(令和5年5月)'!V21</f>
        <v>1286692</v>
      </c>
      <c r="W40" s="148">
        <f>+'(令和5年5月)'!W21</f>
        <v>5948.5068</v>
      </c>
      <c r="X40" s="149">
        <f>+'(令和5年5月)'!X21</f>
        <v>1415687</v>
      </c>
      <c r="Y40" s="150">
        <f>+'(令和5年5月)'!Y21</f>
        <v>99189.4868</v>
      </c>
      <c r="Z40" s="151">
        <f>+'(令和5年5月)'!Z21</f>
        <v>25046425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+'(令和5年5月)'!E22</f>
        <v>1769.4080000000001</v>
      </c>
      <c r="F41" s="149">
        <f>+'(令和5年5月)'!F22</f>
        <v>341673</v>
      </c>
      <c r="G41" s="148">
        <f>+'(令和5年5月)'!G22</f>
        <v>1679.064</v>
      </c>
      <c r="H41" s="149">
        <f>+'(令和5年5月)'!H22</f>
        <v>735120</v>
      </c>
      <c r="I41" s="148">
        <f>+'(令和5年5月)'!I22</f>
        <v>3433</v>
      </c>
      <c r="J41" s="149">
        <f>+'(令和5年5月)'!J22</f>
        <v>2786590.3</v>
      </c>
      <c r="K41" s="148">
        <f>+'(令和5年5月)'!K22</f>
        <v>7737.299999999999</v>
      </c>
      <c r="L41" s="149">
        <f>+'(令和5年5月)'!L22</f>
        <v>4837152</v>
      </c>
      <c r="M41" s="148">
        <f>+'(令和5年5月)'!M22</f>
        <v>18123.880000000005</v>
      </c>
      <c r="N41" s="149">
        <f>+'(令和5年5月)'!N22</f>
        <v>3726232.25</v>
      </c>
      <c r="O41" s="148">
        <f>+'(令和5年5月)'!O22</f>
        <v>4816</v>
      </c>
      <c r="P41" s="149">
        <f>+'(令和5年5月)'!P22</f>
        <v>1370525</v>
      </c>
      <c r="Q41" s="148">
        <f>+'(令和5年5月)'!Q22</f>
        <v>61340.5</v>
      </c>
      <c r="R41" s="149">
        <f>+'(令和5年5月)'!R22</f>
        <v>11179073.1</v>
      </c>
      <c r="S41" s="144">
        <f>+'(令和5年5月)'!S22</f>
        <v>34106</v>
      </c>
      <c r="T41" s="145">
        <f>+'(令和5年5月)'!T22</f>
        <v>3459154</v>
      </c>
      <c r="U41" s="148">
        <f>+'(令和5年5月)'!U22</f>
        <v>5541.2</v>
      </c>
      <c r="V41" s="149">
        <f>+'(令和5年5月)'!V22</f>
        <v>1721579.5</v>
      </c>
      <c r="W41" s="148">
        <f>+'(令和5年5月)'!W22</f>
        <v>7935.7372</v>
      </c>
      <c r="X41" s="149">
        <f>+'(令和5年5月)'!X22</f>
        <v>1972119.5</v>
      </c>
      <c r="Y41" s="150">
        <f>+'(令和5年5月)'!Y22</f>
        <v>146482.0892</v>
      </c>
      <c r="Z41" s="151">
        <f>+'(令和5年5月)'!Z22</f>
        <v>32129218.65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+'(令和5年5月)'!E23</f>
        <v>51.815171736332225</v>
      </c>
      <c r="F42" s="158"/>
      <c r="G42" s="157">
        <f>+'(令和5年5月)'!G23</f>
        <v>62.72839024276568</v>
      </c>
      <c r="H42" s="158"/>
      <c r="I42" s="157">
        <f>+'(令和5年5月)'!I23</f>
        <v>46.16760347470618</v>
      </c>
      <c r="J42" s="158"/>
      <c r="K42" s="157">
        <f>+'(令和5年5月)'!K23</f>
        <v>23.860839401629836</v>
      </c>
      <c r="L42" s="158"/>
      <c r="M42" s="157">
        <f>+'(令和5年5月)'!M23</f>
        <v>46.0582018510169</v>
      </c>
      <c r="N42" s="158"/>
      <c r="O42" s="157">
        <f>+'(令和5年5月)'!O23</f>
        <v>84.528063905823</v>
      </c>
      <c r="P42" s="158"/>
      <c r="Q42" s="157">
        <f>+'(令和5年5月)'!Q23</f>
        <v>43.39845628448705</v>
      </c>
      <c r="R42" s="158">
        <f>+'(令和5年5月)'!R23</f>
        <v>0</v>
      </c>
      <c r="S42" s="157">
        <f>+'(令和5年5月)'!S23</f>
        <v>133.7923916248894</v>
      </c>
      <c r="T42" s="158">
        <f>+'(令和5年5月)'!T23</f>
        <v>0</v>
      </c>
      <c r="U42" s="157">
        <f>+'(令和5年5月)'!U23</f>
        <v>58.040858130475335</v>
      </c>
      <c r="V42" s="158">
        <f>+'(令和5年5月)'!V23</f>
        <v>0</v>
      </c>
      <c r="W42" s="157">
        <f>+'(令和5年5月)'!W23</f>
        <v>74.3961879904108</v>
      </c>
      <c r="X42" s="158"/>
      <c r="Y42" s="157">
        <f>+'(令和5年5月)'!Y23</f>
        <v>67.55500703280127</v>
      </c>
      <c r="Z42" s="158"/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411</v>
      </c>
      <c r="F43" s="93">
        <f t="shared" si="18"/>
        <v>61268</v>
      </c>
      <c r="G43" s="90">
        <f t="shared" si="18"/>
        <v>202.5909999999999</v>
      </c>
      <c r="H43" s="91">
        <f t="shared" si="18"/>
        <v>79746</v>
      </c>
      <c r="I43" s="92">
        <f t="shared" si="18"/>
        <v>60</v>
      </c>
      <c r="J43" s="93">
        <f t="shared" si="18"/>
        <v>-106073.3731343284</v>
      </c>
      <c r="K43" s="90">
        <f t="shared" si="18"/>
        <v>376</v>
      </c>
      <c r="L43" s="91">
        <f t="shared" si="18"/>
        <v>821509</v>
      </c>
      <c r="M43" s="92">
        <f t="shared" si="18"/>
        <v>-2444.000000000001</v>
      </c>
      <c r="N43" s="93">
        <f t="shared" si="18"/>
        <v>-363224</v>
      </c>
      <c r="O43" s="90">
        <f t="shared" si="18"/>
        <v>-130</v>
      </c>
      <c r="P43" s="91">
        <f t="shared" si="18"/>
        <v>-33514</v>
      </c>
      <c r="Q43" s="92">
        <f t="shared" si="18"/>
        <v>2102</v>
      </c>
      <c r="R43" s="93">
        <f t="shared" si="18"/>
        <v>309314</v>
      </c>
      <c r="S43" s="90">
        <f t="shared" si="18"/>
        <v>7113</v>
      </c>
      <c r="T43" s="91">
        <f t="shared" si="18"/>
        <v>1790798</v>
      </c>
      <c r="U43" s="92">
        <f t="shared" si="18"/>
        <v>1250</v>
      </c>
      <c r="V43" s="93">
        <f t="shared" si="18"/>
        <v>314685.9090909092</v>
      </c>
      <c r="W43" s="90">
        <f t="shared" si="18"/>
        <v>677.9709999999995</v>
      </c>
      <c r="X43" s="91">
        <f t="shared" si="18"/>
        <v>-8304</v>
      </c>
      <c r="Y43" s="90">
        <f t="shared" si="18"/>
        <v>9618.562000000005</v>
      </c>
      <c r="Z43" s="91">
        <f t="shared" si="18"/>
        <v>2866205.53595658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105</v>
      </c>
      <c r="F44" s="97">
        <f t="shared" si="18"/>
        <v>42184</v>
      </c>
      <c r="G44" s="94">
        <f t="shared" si="18"/>
        <v>24.267000000000053</v>
      </c>
      <c r="H44" s="95">
        <f t="shared" si="18"/>
        <v>24076</v>
      </c>
      <c r="I44" s="96">
        <f t="shared" si="18"/>
        <v>-502</v>
      </c>
      <c r="J44" s="97">
        <f t="shared" si="18"/>
        <v>-537591.3731343283</v>
      </c>
      <c r="K44" s="94">
        <f t="shared" si="18"/>
        <v>776</v>
      </c>
      <c r="L44" s="95">
        <f t="shared" si="18"/>
        <v>1517829</v>
      </c>
      <c r="M44" s="96">
        <f t="shared" si="18"/>
        <v>-793.7640000000001</v>
      </c>
      <c r="N44" s="97">
        <f t="shared" si="18"/>
        <v>-16759</v>
      </c>
      <c r="O44" s="94">
        <f t="shared" si="18"/>
        <v>87</v>
      </c>
      <c r="P44" s="95">
        <f t="shared" si="18"/>
        <v>21567</v>
      </c>
      <c r="Q44" s="96">
        <f t="shared" si="18"/>
        <v>3069</v>
      </c>
      <c r="R44" s="97">
        <f t="shared" si="18"/>
        <v>388370</v>
      </c>
      <c r="S44" s="94">
        <f t="shared" si="18"/>
        <v>6814</v>
      </c>
      <c r="T44" s="95">
        <f t="shared" si="18"/>
        <v>1556583</v>
      </c>
      <c r="U44" s="96">
        <f t="shared" si="18"/>
        <v>1535</v>
      </c>
      <c r="V44" s="97">
        <f t="shared" si="18"/>
        <v>2661.9090909091756</v>
      </c>
      <c r="W44" s="94">
        <f t="shared" si="18"/>
        <v>426.6192000000001</v>
      </c>
      <c r="X44" s="95">
        <f t="shared" si="18"/>
        <v>-66740</v>
      </c>
      <c r="Y44" s="94">
        <f t="shared" si="18"/>
        <v>11541.122199999998</v>
      </c>
      <c r="Z44" s="95">
        <f t="shared" si="18"/>
        <v>2932180.53595658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66</v>
      </c>
      <c r="F45" s="97">
        <f t="shared" si="18"/>
        <v>-3455</v>
      </c>
      <c r="G45" s="94">
        <f t="shared" si="18"/>
        <v>103.51199999999994</v>
      </c>
      <c r="H45" s="95">
        <f t="shared" si="18"/>
        <v>43028</v>
      </c>
      <c r="I45" s="96">
        <f t="shared" si="18"/>
        <v>-400</v>
      </c>
      <c r="J45" s="97">
        <f t="shared" si="18"/>
        <v>-281226</v>
      </c>
      <c r="K45" s="94">
        <f t="shared" si="18"/>
        <v>-608</v>
      </c>
      <c r="L45" s="95">
        <f t="shared" si="18"/>
        <v>-1015724</v>
      </c>
      <c r="M45" s="96">
        <f t="shared" si="18"/>
        <v>-1039.9680000000044</v>
      </c>
      <c r="N45" s="97">
        <f t="shared" si="18"/>
        <v>-257113</v>
      </c>
      <c r="O45" s="94">
        <f t="shared" si="18"/>
        <v>-99</v>
      </c>
      <c r="P45" s="95">
        <f t="shared" si="18"/>
        <v>-40967</v>
      </c>
      <c r="Q45" s="96">
        <f t="shared" si="18"/>
        <v>-977</v>
      </c>
      <c r="R45" s="97">
        <f t="shared" si="18"/>
        <v>-95116</v>
      </c>
      <c r="S45" s="94">
        <f t="shared" si="18"/>
        <v>691</v>
      </c>
      <c r="T45" s="95">
        <f t="shared" si="18"/>
        <v>4250</v>
      </c>
      <c r="U45" s="96">
        <f t="shared" si="18"/>
        <v>-138</v>
      </c>
      <c r="V45" s="97">
        <f t="shared" si="18"/>
        <v>-94757</v>
      </c>
      <c r="W45" s="94">
        <f t="shared" si="18"/>
        <v>200.17999999999938</v>
      </c>
      <c r="X45" s="95">
        <f t="shared" si="18"/>
        <v>-48364</v>
      </c>
      <c r="Y45" s="94">
        <f t="shared" si="18"/>
        <v>-2201.2760000000126</v>
      </c>
      <c r="Z45" s="95">
        <f t="shared" si="18"/>
        <v>-1789444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16.81523824853246</v>
      </c>
      <c r="F46" s="158"/>
      <c r="G46" s="157">
        <f>G23-G42</f>
        <v>6.033410522189662</v>
      </c>
      <c r="H46" s="158"/>
      <c r="I46" s="157">
        <f>I23-I42</f>
        <v>2.8890002988787202</v>
      </c>
      <c r="J46" s="158"/>
      <c r="K46" s="157">
        <f>K23-K42</f>
        <v>9.058590730343848</v>
      </c>
      <c r="L46" s="158"/>
      <c r="M46" s="157">
        <f>M23-M42</f>
        <v>-8.634031655964627</v>
      </c>
      <c r="N46" s="158"/>
      <c r="O46" s="157">
        <f t="shared" si="18"/>
        <v>-0.6195356356037678</v>
      </c>
      <c r="P46" s="158"/>
      <c r="Q46" s="157">
        <f t="shared" si="18"/>
        <v>4.600787783086737</v>
      </c>
      <c r="R46" s="158"/>
      <c r="S46" s="157">
        <f t="shared" si="18"/>
        <v>18.109557491985043</v>
      </c>
      <c r="T46" s="158"/>
      <c r="U46" s="157">
        <f t="shared" si="18"/>
        <v>25.399074620520615</v>
      </c>
      <c r="V46" s="158"/>
      <c r="W46" s="157">
        <f t="shared" si="18"/>
        <v>6.183145522385502</v>
      </c>
      <c r="X46" s="158"/>
      <c r="Y46" s="157">
        <f t="shared" si="18"/>
        <v>7.853492535127103</v>
      </c>
      <c r="Z46" s="158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147.8463329452852</v>
      </c>
      <c r="F47" s="72">
        <f t="shared" si="19"/>
        <v>180.3304051396355</v>
      </c>
      <c r="G47" s="71">
        <f t="shared" si="19"/>
        <v>119.49287410469273</v>
      </c>
      <c r="H47" s="73">
        <f t="shared" si="19"/>
        <v>119.68570412939155</v>
      </c>
      <c r="I47" s="74">
        <f t="shared" si="19"/>
        <v>104.52488687782807</v>
      </c>
      <c r="J47" s="72">
        <f t="shared" si="19"/>
        <v>89.70618151613039</v>
      </c>
      <c r="K47" s="71">
        <f t="shared" si="19"/>
        <v>121.2790039615167</v>
      </c>
      <c r="L47" s="73">
        <f t="shared" si="19"/>
        <v>124.86660265692879</v>
      </c>
      <c r="M47" s="74">
        <f t="shared" si="19"/>
        <v>71.28802574397378</v>
      </c>
      <c r="N47" s="72">
        <f t="shared" si="19"/>
        <v>79.79235119819211</v>
      </c>
      <c r="O47" s="71">
        <f t="shared" si="19"/>
        <v>96.81372549019608</v>
      </c>
      <c r="P47" s="73">
        <f t="shared" si="19"/>
        <v>97.46777292616012</v>
      </c>
      <c r="Q47" s="74">
        <f t="shared" si="19"/>
        <v>107.89691186415207</v>
      </c>
      <c r="R47" s="72">
        <f t="shared" si="19"/>
        <v>106.31837704520876</v>
      </c>
      <c r="S47" s="71">
        <f t="shared" si="19"/>
        <v>115.61066608142214</v>
      </c>
      <c r="T47" s="73">
        <f t="shared" si="19"/>
        <v>121.57003741637205</v>
      </c>
      <c r="U47" s="74">
        <f t="shared" si="19"/>
        <v>138.49707422235912</v>
      </c>
      <c r="V47" s="72">
        <f t="shared" si="19"/>
        <v>135.76337937483552</v>
      </c>
      <c r="W47" s="71">
        <f t="shared" si="19"/>
        <v>111.4962266854435</v>
      </c>
      <c r="X47" s="73">
        <f t="shared" si="19"/>
        <v>99.36556784504698</v>
      </c>
      <c r="Y47" s="71">
        <f t="shared" si="19"/>
        <v>109.72448389872524</v>
      </c>
      <c r="Z47" s="73">
        <f t="shared" si="19"/>
        <v>112.28920354673988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109.55414012738854</v>
      </c>
      <c r="F48" s="66">
        <f t="shared" si="19"/>
        <v>142.69246728536876</v>
      </c>
      <c r="G48" s="63">
        <f t="shared" si="19"/>
        <v>102.1781316195742</v>
      </c>
      <c r="H48" s="64">
        <f t="shared" si="19"/>
        <v>105.76342109168905</v>
      </c>
      <c r="I48" s="65">
        <f t="shared" si="19"/>
        <v>78.05944055944056</v>
      </c>
      <c r="J48" s="66">
        <f t="shared" si="19"/>
        <v>69.16067779135462</v>
      </c>
      <c r="K48" s="63">
        <f t="shared" si="19"/>
        <v>139.29113924050634</v>
      </c>
      <c r="L48" s="64">
        <f t="shared" si="19"/>
        <v>141.89347260388158</v>
      </c>
      <c r="M48" s="65">
        <f t="shared" si="19"/>
        <v>89.95471952173286</v>
      </c>
      <c r="N48" s="66">
        <f t="shared" si="19"/>
        <v>99.01885480175117</v>
      </c>
      <c r="O48" s="63">
        <f t="shared" si="19"/>
        <v>102.19586067642605</v>
      </c>
      <c r="P48" s="64">
        <f t="shared" si="19"/>
        <v>101.64710913902329</v>
      </c>
      <c r="Q48" s="65">
        <f t="shared" si="19"/>
        <v>111.5254619197837</v>
      </c>
      <c r="R48" s="66">
        <f t="shared" si="19"/>
        <v>107.9073184179418</v>
      </c>
      <c r="S48" s="63">
        <f t="shared" si="19"/>
        <v>115.08423173134395</v>
      </c>
      <c r="T48" s="64">
        <f t="shared" si="19"/>
        <v>118.24360221668164</v>
      </c>
      <c r="U48" s="65">
        <f t="shared" si="19"/>
        <v>149.51612903225805</v>
      </c>
      <c r="V48" s="66">
        <f t="shared" si="19"/>
        <v>100.20688005295044</v>
      </c>
      <c r="W48" s="63">
        <f t="shared" si="19"/>
        <v>107.17187042637322</v>
      </c>
      <c r="X48" s="64">
        <f t="shared" si="19"/>
        <v>95.28568108628531</v>
      </c>
      <c r="Y48" s="63">
        <f t="shared" si="19"/>
        <v>111.63542888700579</v>
      </c>
      <c r="Z48" s="64">
        <f t="shared" si="19"/>
        <v>111.70698227773657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103.73006112778964</v>
      </c>
      <c r="F49" s="70">
        <f t="shared" si="19"/>
        <v>98.98879923201423</v>
      </c>
      <c r="G49" s="67">
        <f t="shared" si="19"/>
        <v>106.16486328097083</v>
      </c>
      <c r="H49" s="68">
        <f t="shared" si="19"/>
        <v>105.85319403634782</v>
      </c>
      <c r="I49" s="69">
        <f t="shared" si="19"/>
        <v>88.34838333818817</v>
      </c>
      <c r="J49" s="70">
        <f t="shared" si="19"/>
        <v>89.90788132722632</v>
      </c>
      <c r="K49" s="67">
        <f t="shared" si="19"/>
        <v>92.14196166621431</v>
      </c>
      <c r="L49" s="68">
        <f t="shared" si="19"/>
        <v>79.0016108652364</v>
      </c>
      <c r="M49" s="69">
        <f t="shared" si="19"/>
        <v>94.26189094167472</v>
      </c>
      <c r="N49" s="70">
        <f t="shared" si="19"/>
        <v>93.09992016734867</v>
      </c>
      <c r="O49" s="67">
        <f t="shared" si="19"/>
        <v>97.94435215946844</v>
      </c>
      <c r="P49" s="68">
        <f t="shared" si="19"/>
        <v>97.0108535050437</v>
      </c>
      <c r="Q49" s="69">
        <f t="shared" si="19"/>
        <v>98.40725132661129</v>
      </c>
      <c r="R49" s="70">
        <f t="shared" si="19"/>
        <v>99.14916022867763</v>
      </c>
      <c r="S49" s="67">
        <f t="shared" si="19"/>
        <v>102.02603647452062</v>
      </c>
      <c r="T49" s="68">
        <f t="shared" si="19"/>
        <v>100.12286241086694</v>
      </c>
      <c r="U49" s="69">
        <f t="shared" si="19"/>
        <v>97.50956471522414</v>
      </c>
      <c r="V49" s="70">
        <f t="shared" si="19"/>
        <v>94.4959265604638</v>
      </c>
      <c r="W49" s="67">
        <f t="shared" si="19"/>
        <v>102.52251296829738</v>
      </c>
      <c r="X49" s="68">
        <f t="shared" si="19"/>
        <v>97.54761311370838</v>
      </c>
      <c r="Y49" s="67">
        <f t="shared" si="19"/>
        <v>98.49723880098782</v>
      </c>
      <c r="Z49" s="68">
        <f t="shared" si="19"/>
        <v>94.43047769230454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EA5FE-1C2D-46C8-B317-7240BC81EEAD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75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660</v>
      </c>
      <c r="F5" s="14">
        <v>45326</v>
      </c>
      <c r="G5" s="15">
        <v>30</v>
      </c>
      <c r="H5" s="16">
        <v>5440</v>
      </c>
      <c r="I5" s="13">
        <v>859</v>
      </c>
      <c r="J5" s="14">
        <v>743298</v>
      </c>
      <c r="K5" s="17">
        <v>1645</v>
      </c>
      <c r="L5" s="18">
        <v>3262920</v>
      </c>
      <c r="M5" s="13">
        <v>847</v>
      </c>
      <c r="N5" s="75">
        <v>225990</v>
      </c>
      <c r="O5" s="19">
        <v>847</v>
      </c>
      <c r="P5" s="18">
        <v>41070</v>
      </c>
      <c r="Q5" s="13">
        <v>13942</v>
      </c>
      <c r="R5" s="14">
        <v>2208814</v>
      </c>
      <c r="S5" s="19">
        <v>15953</v>
      </c>
      <c r="T5" s="18">
        <v>4332072</v>
      </c>
      <c r="U5" s="13">
        <v>2416</v>
      </c>
      <c r="V5" s="14">
        <v>807311</v>
      </c>
      <c r="W5" s="13">
        <v>249</v>
      </c>
      <c r="X5" s="18">
        <v>90750</v>
      </c>
      <c r="Y5" s="20">
        <f aca="true" t="shared" si="0" ref="Y5:Z19">+W5+U5+S5+Q5+O5+M5+K5+I5+G5+E5</f>
        <v>37448</v>
      </c>
      <c r="Z5" s="21">
        <f t="shared" si="0"/>
        <v>11762991</v>
      </c>
    </row>
    <row r="6" spans="1:26" ht="18.95" customHeight="1">
      <c r="A6" s="7"/>
      <c r="B6" s="22"/>
      <c r="C6" s="83"/>
      <c r="D6" s="81" t="s">
        <v>22</v>
      </c>
      <c r="E6" s="23">
        <v>896</v>
      </c>
      <c r="F6" s="24">
        <v>61429</v>
      </c>
      <c r="G6" s="25">
        <v>30</v>
      </c>
      <c r="H6" s="26">
        <v>5460</v>
      </c>
      <c r="I6" s="27">
        <v>1814</v>
      </c>
      <c r="J6" s="21">
        <v>1497946</v>
      </c>
      <c r="K6" s="25">
        <v>1807</v>
      </c>
      <c r="L6" s="26">
        <v>3577898</v>
      </c>
      <c r="M6" s="27">
        <v>721</v>
      </c>
      <c r="N6" s="76">
        <v>248476</v>
      </c>
      <c r="O6" s="25">
        <v>818</v>
      </c>
      <c r="P6" s="26">
        <v>45896</v>
      </c>
      <c r="Q6" s="27">
        <v>12958</v>
      </c>
      <c r="R6" s="21">
        <v>2062795</v>
      </c>
      <c r="S6" s="25">
        <v>16539</v>
      </c>
      <c r="T6" s="26">
        <v>4629940</v>
      </c>
      <c r="U6" s="27">
        <v>2168</v>
      </c>
      <c r="V6" s="21">
        <v>1204749</v>
      </c>
      <c r="W6" s="27">
        <v>303</v>
      </c>
      <c r="X6" s="26">
        <v>124759</v>
      </c>
      <c r="Y6" s="20">
        <f t="shared" si="0"/>
        <v>38054</v>
      </c>
      <c r="Z6" s="21">
        <f t="shared" si="0"/>
        <v>13459348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1190.4</v>
      </c>
      <c r="F7" s="36">
        <v>224262</v>
      </c>
      <c r="G7" s="29">
        <v>151</v>
      </c>
      <c r="H7" s="30">
        <v>74138</v>
      </c>
      <c r="I7" s="31">
        <v>2469</v>
      </c>
      <c r="J7" s="32">
        <v>2463681</v>
      </c>
      <c r="K7" s="77">
        <v>7217.299999999999</v>
      </c>
      <c r="L7" s="30">
        <v>4686594</v>
      </c>
      <c r="M7" s="23">
        <v>1536.7</v>
      </c>
      <c r="N7" s="24">
        <v>354464.25</v>
      </c>
      <c r="O7" s="33">
        <v>2968</v>
      </c>
      <c r="P7" s="34">
        <v>573080</v>
      </c>
      <c r="Q7" s="23">
        <v>33864.5</v>
      </c>
      <c r="R7" s="24">
        <v>5325296.5</v>
      </c>
      <c r="S7" s="33">
        <v>28031</v>
      </c>
      <c r="T7" s="34">
        <v>2650422</v>
      </c>
      <c r="U7" s="23">
        <v>3752.2</v>
      </c>
      <c r="V7" s="24">
        <v>1532985.5</v>
      </c>
      <c r="W7" s="23">
        <v>1349.6999999999998</v>
      </c>
      <c r="X7" s="34">
        <v>339924.5</v>
      </c>
      <c r="Y7" s="31">
        <f t="shared" si="0"/>
        <v>82529.79999999999</v>
      </c>
      <c r="Z7" s="24">
        <f t="shared" si="0"/>
        <v>18224847.75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157.308</v>
      </c>
      <c r="H8" s="16">
        <v>89681</v>
      </c>
      <c r="I8" s="13">
        <v>255</v>
      </c>
      <c r="J8" s="14">
        <v>106709</v>
      </c>
      <c r="K8" s="17">
        <v>69</v>
      </c>
      <c r="L8" s="18">
        <v>1404</v>
      </c>
      <c r="M8" s="13">
        <v>5580</v>
      </c>
      <c r="N8" s="75">
        <v>1114947</v>
      </c>
      <c r="O8" s="19">
        <v>0</v>
      </c>
      <c r="P8" s="18">
        <v>0</v>
      </c>
      <c r="Q8" s="13">
        <v>5675</v>
      </c>
      <c r="R8" s="14">
        <v>1025743</v>
      </c>
      <c r="S8" s="19">
        <v>29377</v>
      </c>
      <c r="T8" s="18">
        <v>3913720</v>
      </c>
      <c r="U8" s="13">
        <v>816</v>
      </c>
      <c r="V8" s="14">
        <v>70674</v>
      </c>
      <c r="W8" s="13">
        <v>169</v>
      </c>
      <c r="X8" s="18">
        <v>8245</v>
      </c>
      <c r="Y8" s="13">
        <f t="shared" si="0"/>
        <v>42264.308</v>
      </c>
      <c r="Z8" s="14">
        <f t="shared" si="0"/>
        <v>6358417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155</v>
      </c>
      <c r="F9" s="24">
        <v>24760</v>
      </c>
      <c r="G9" s="25">
        <v>204.11999999999998</v>
      </c>
      <c r="H9" s="26">
        <v>97400</v>
      </c>
      <c r="I9" s="27">
        <v>242</v>
      </c>
      <c r="J9" s="21">
        <v>90555</v>
      </c>
      <c r="K9" s="25">
        <v>111</v>
      </c>
      <c r="L9" s="26">
        <v>2205</v>
      </c>
      <c r="M9" s="27">
        <v>5612.7</v>
      </c>
      <c r="N9" s="76">
        <v>1057758</v>
      </c>
      <c r="O9" s="25">
        <v>0</v>
      </c>
      <c r="P9" s="26">
        <v>0</v>
      </c>
      <c r="Q9" s="27">
        <v>6842</v>
      </c>
      <c r="R9" s="21">
        <v>1148129</v>
      </c>
      <c r="S9" s="25">
        <v>28396</v>
      </c>
      <c r="T9" s="26">
        <v>3846632</v>
      </c>
      <c r="U9" s="27">
        <v>920</v>
      </c>
      <c r="V9" s="21">
        <v>79350</v>
      </c>
      <c r="W9" s="27">
        <v>25</v>
      </c>
      <c r="X9" s="26">
        <v>1090</v>
      </c>
      <c r="Y9" s="20">
        <f t="shared" si="0"/>
        <v>42507.82</v>
      </c>
      <c r="Z9" s="21">
        <f t="shared" si="0"/>
        <v>6347879</v>
      </c>
    </row>
    <row r="10" spans="1:26" ht="18.95" customHeight="1" thickBot="1">
      <c r="A10" s="7"/>
      <c r="B10" s="22"/>
      <c r="C10" s="84"/>
      <c r="D10" s="28" t="s">
        <v>24</v>
      </c>
      <c r="E10" s="35">
        <v>129</v>
      </c>
      <c r="F10" s="36">
        <v>19393</v>
      </c>
      <c r="G10" s="29">
        <v>184.06400000000008</v>
      </c>
      <c r="H10" s="30">
        <v>106081</v>
      </c>
      <c r="I10" s="37">
        <v>388</v>
      </c>
      <c r="J10" s="38">
        <v>74583</v>
      </c>
      <c r="K10" s="77">
        <v>322</v>
      </c>
      <c r="L10" s="30">
        <v>7763</v>
      </c>
      <c r="M10" s="35">
        <v>9326</v>
      </c>
      <c r="N10" s="36">
        <v>1793494</v>
      </c>
      <c r="O10" s="29">
        <v>0</v>
      </c>
      <c r="P10" s="30">
        <v>0</v>
      </c>
      <c r="Q10" s="35">
        <v>12673</v>
      </c>
      <c r="R10" s="36">
        <v>1621797</v>
      </c>
      <c r="S10" s="29">
        <v>5952</v>
      </c>
      <c r="T10" s="30">
        <v>779266</v>
      </c>
      <c r="U10" s="35">
        <v>1263</v>
      </c>
      <c r="V10" s="36">
        <v>77513</v>
      </c>
      <c r="W10" s="35">
        <v>169</v>
      </c>
      <c r="X10" s="30">
        <v>7455</v>
      </c>
      <c r="Y10" s="37">
        <f t="shared" si="0"/>
        <v>30406.064</v>
      </c>
      <c r="Z10" s="36">
        <f t="shared" si="0"/>
        <v>4487345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21</v>
      </c>
      <c r="J11" s="14">
        <v>1400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2478</v>
      </c>
      <c r="R11" s="14">
        <v>545658</v>
      </c>
      <c r="S11" s="19">
        <v>0</v>
      </c>
      <c r="T11" s="18">
        <v>0</v>
      </c>
      <c r="U11" s="13">
        <v>12</v>
      </c>
      <c r="V11" s="14">
        <v>1266</v>
      </c>
      <c r="W11" s="13">
        <v>0</v>
      </c>
      <c r="X11" s="18">
        <v>0</v>
      </c>
      <c r="Y11" s="13">
        <f>+W11+U11+S11+Q11+O11+M11+K11+I11+G11+E11</f>
        <v>2601</v>
      </c>
      <c r="Z11" s="14">
        <f t="shared" si="0"/>
        <v>638324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51</v>
      </c>
      <c r="J12" s="21">
        <v>4691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2291</v>
      </c>
      <c r="R12" s="21">
        <v>555531</v>
      </c>
      <c r="S12" s="25">
        <v>0</v>
      </c>
      <c r="T12" s="26">
        <v>100</v>
      </c>
      <c r="U12" s="27">
        <v>4</v>
      </c>
      <c r="V12" s="21">
        <v>833</v>
      </c>
      <c r="W12" s="27">
        <v>0</v>
      </c>
      <c r="X12" s="26">
        <v>0</v>
      </c>
      <c r="Y12" s="20">
        <f aca="true" t="shared" si="1" ref="Y12:Y19">+W12+U12+S12+Q12+O12+M12+K12+I12+G12+E12</f>
        <v>2436</v>
      </c>
      <c r="Z12" s="21">
        <f t="shared" si="0"/>
        <v>651155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137</v>
      </c>
      <c r="J13" s="38">
        <v>33104.3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7044</v>
      </c>
      <c r="R13" s="36">
        <v>1957516.6</v>
      </c>
      <c r="S13" s="29">
        <v>2</v>
      </c>
      <c r="T13" s="30">
        <v>2150</v>
      </c>
      <c r="U13" s="35">
        <v>461</v>
      </c>
      <c r="V13" s="36">
        <v>96781</v>
      </c>
      <c r="W13" s="35">
        <v>10</v>
      </c>
      <c r="X13" s="30">
        <v>30145</v>
      </c>
      <c r="Y13" s="37">
        <f t="shared" si="1"/>
        <v>7868.1</v>
      </c>
      <c r="Z13" s="36">
        <f t="shared" si="0"/>
        <v>2333696.9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1410</v>
      </c>
      <c r="N14" s="75">
        <v>187616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1410</v>
      </c>
      <c r="Z14" s="14">
        <f t="shared" si="0"/>
        <v>187616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902</v>
      </c>
      <c r="N15" s="76">
        <v>123338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902</v>
      </c>
      <c r="Z15" s="24">
        <f t="shared" si="0"/>
        <v>123338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5619</v>
      </c>
      <c r="N16" s="36">
        <v>1004572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5619</v>
      </c>
      <c r="Z16" s="36">
        <f t="shared" si="0"/>
        <v>1004572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33</v>
      </c>
      <c r="F17" s="14">
        <v>3650</v>
      </c>
      <c r="G17" s="19">
        <v>777</v>
      </c>
      <c r="H17" s="18">
        <v>234975</v>
      </c>
      <c r="I17" s="13">
        <v>191</v>
      </c>
      <c r="J17" s="14">
        <v>179050</v>
      </c>
      <c r="K17" s="19">
        <v>53</v>
      </c>
      <c r="L17" s="18">
        <v>39340</v>
      </c>
      <c r="M17" s="13">
        <v>660.1279999999999</v>
      </c>
      <c r="N17" s="75">
        <v>253905</v>
      </c>
      <c r="O17" s="19">
        <v>3233</v>
      </c>
      <c r="P17" s="18">
        <v>1282429</v>
      </c>
      <c r="Q17" s="13">
        <v>4523</v>
      </c>
      <c r="R17" s="14">
        <v>1115251</v>
      </c>
      <c r="S17" s="19">
        <v>235</v>
      </c>
      <c r="T17" s="18">
        <v>56456</v>
      </c>
      <c r="U17" s="13">
        <v>3</v>
      </c>
      <c r="V17" s="14">
        <v>660</v>
      </c>
      <c r="W17" s="13">
        <v>5479.335</v>
      </c>
      <c r="X17" s="18">
        <v>1209892</v>
      </c>
      <c r="Y17" s="41">
        <f t="shared" si="1"/>
        <v>15187.463</v>
      </c>
      <c r="Z17" s="42">
        <f t="shared" si="0"/>
        <v>4375608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48</v>
      </c>
      <c r="F18" s="21">
        <v>12620</v>
      </c>
      <c r="G18" s="25">
        <v>805</v>
      </c>
      <c r="H18" s="26">
        <v>239878</v>
      </c>
      <c r="I18" s="27">
        <v>181</v>
      </c>
      <c r="J18" s="21">
        <v>150009</v>
      </c>
      <c r="K18" s="25">
        <v>57</v>
      </c>
      <c r="L18" s="26">
        <v>42965</v>
      </c>
      <c r="M18" s="27">
        <v>651.16</v>
      </c>
      <c r="N18" s="21">
        <v>263534</v>
      </c>
      <c r="O18" s="25">
        <v>3144</v>
      </c>
      <c r="P18" s="26">
        <v>1263489</v>
      </c>
      <c r="Q18" s="27">
        <v>4537</v>
      </c>
      <c r="R18" s="21">
        <v>1145071</v>
      </c>
      <c r="S18" s="25">
        <v>238</v>
      </c>
      <c r="T18" s="26">
        <v>55541</v>
      </c>
      <c r="U18" s="27">
        <v>8</v>
      </c>
      <c r="V18" s="21">
        <v>1760</v>
      </c>
      <c r="W18" s="27">
        <v>5620.5068</v>
      </c>
      <c r="X18" s="26">
        <v>1289838</v>
      </c>
      <c r="Y18" s="23">
        <f t="shared" si="1"/>
        <v>15289.666799999999</v>
      </c>
      <c r="Z18" s="24">
        <f t="shared" si="0"/>
        <v>4464705</v>
      </c>
    </row>
    <row r="19" spans="1:26" ht="18.95" customHeight="1" thickBot="1">
      <c r="A19" s="7"/>
      <c r="B19" s="22"/>
      <c r="C19" s="84"/>
      <c r="D19" s="43" t="s">
        <v>24</v>
      </c>
      <c r="E19" s="23">
        <v>450.008</v>
      </c>
      <c r="F19" s="24">
        <v>98018</v>
      </c>
      <c r="G19" s="33">
        <v>1149</v>
      </c>
      <c r="H19" s="34">
        <v>359901</v>
      </c>
      <c r="I19" s="23">
        <v>439</v>
      </c>
      <c r="J19" s="24">
        <v>215222</v>
      </c>
      <c r="K19" s="78">
        <v>198</v>
      </c>
      <c r="L19" s="34">
        <v>142795</v>
      </c>
      <c r="M19" s="23">
        <v>1623.08</v>
      </c>
      <c r="N19" s="24">
        <v>554702</v>
      </c>
      <c r="O19" s="33">
        <v>1848</v>
      </c>
      <c r="P19" s="34">
        <v>797445</v>
      </c>
      <c r="Q19" s="23">
        <v>7759</v>
      </c>
      <c r="R19" s="24">
        <v>2274463</v>
      </c>
      <c r="S19" s="33">
        <v>121</v>
      </c>
      <c r="T19" s="34">
        <v>27316</v>
      </c>
      <c r="U19" s="23">
        <v>65</v>
      </c>
      <c r="V19" s="24">
        <v>14300</v>
      </c>
      <c r="W19" s="23">
        <v>6407.0372</v>
      </c>
      <c r="X19" s="34">
        <v>1594595</v>
      </c>
      <c r="Y19" s="35">
        <f t="shared" si="1"/>
        <v>20059.125200000002</v>
      </c>
      <c r="Z19" s="36">
        <f t="shared" si="0"/>
        <v>6078757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859</v>
      </c>
      <c r="F20" s="14">
        <f aca="true" t="shared" si="2" ref="F20:X22">F5+F8+F11+F14+F17</f>
        <v>76270</v>
      </c>
      <c r="G20" s="19">
        <f>G5+G8+G11+G14+G17</f>
        <v>1039.308</v>
      </c>
      <c r="H20" s="18">
        <f t="shared" si="2"/>
        <v>405096</v>
      </c>
      <c r="I20" s="13">
        <f t="shared" si="2"/>
        <v>1326</v>
      </c>
      <c r="J20" s="14">
        <f t="shared" si="2"/>
        <v>1030457</v>
      </c>
      <c r="K20" s="19">
        <f t="shared" si="2"/>
        <v>1767</v>
      </c>
      <c r="L20" s="18">
        <f t="shared" si="2"/>
        <v>3303664</v>
      </c>
      <c r="M20" s="13">
        <f t="shared" si="2"/>
        <v>8512.128</v>
      </c>
      <c r="N20" s="14">
        <f t="shared" si="2"/>
        <v>1797458</v>
      </c>
      <c r="O20" s="19">
        <f t="shared" si="2"/>
        <v>4080</v>
      </c>
      <c r="P20" s="18">
        <f t="shared" si="2"/>
        <v>1323499</v>
      </c>
      <c r="Q20" s="13">
        <f t="shared" si="2"/>
        <v>26618</v>
      </c>
      <c r="R20" s="14">
        <f t="shared" si="2"/>
        <v>4895466</v>
      </c>
      <c r="S20" s="19">
        <f t="shared" si="2"/>
        <v>45565</v>
      </c>
      <c r="T20" s="18">
        <f t="shared" si="2"/>
        <v>8302248</v>
      </c>
      <c r="U20" s="13">
        <f t="shared" si="2"/>
        <v>3247</v>
      </c>
      <c r="V20" s="14">
        <f t="shared" si="2"/>
        <v>879911</v>
      </c>
      <c r="W20" s="13">
        <f t="shared" si="2"/>
        <v>5897.335</v>
      </c>
      <c r="X20" s="18">
        <f t="shared" si="2"/>
        <v>1308887</v>
      </c>
      <c r="Y20" s="31">
        <f aca="true" t="shared" si="3" ref="Y20:Z22">+Y17+Y14+Y11+Y8+Y5</f>
        <v>98910.771</v>
      </c>
      <c r="Z20" s="32">
        <f t="shared" si="3"/>
        <v>23322956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1099</v>
      </c>
      <c r="F21" s="21">
        <f t="shared" si="4"/>
        <v>98809</v>
      </c>
      <c r="G21" s="25">
        <f t="shared" si="4"/>
        <v>1114.12</v>
      </c>
      <c r="H21" s="26">
        <f t="shared" si="4"/>
        <v>417738</v>
      </c>
      <c r="I21" s="27">
        <f t="shared" si="4"/>
        <v>2288</v>
      </c>
      <c r="J21" s="21">
        <f t="shared" si="4"/>
        <v>1743201</v>
      </c>
      <c r="K21" s="25">
        <f t="shared" si="4"/>
        <v>1975</v>
      </c>
      <c r="L21" s="26">
        <f t="shared" si="4"/>
        <v>3623068</v>
      </c>
      <c r="M21" s="27">
        <f t="shared" si="4"/>
        <v>7901.86</v>
      </c>
      <c r="N21" s="21">
        <f t="shared" si="4"/>
        <v>1708106</v>
      </c>
      <c r="O21" s="25">
        <f t="shared" si="4"/>
        <v>3962</v>
      </c>
      <c r="P21" s="26">
        <f t="shared" si="4"/>
        <v>1309385</v>
      </c>
      <c r="Q21" s="27">
        <f t="shared" si="4"/>
        <v>26628</v>
      </c>
      <c r="R21" s="21">
        <f t="shared" si="4"/>
        <v>4911526</v>
      </c>
      <c r="S21" s="25">
        <f t="shared" si="4"/>
        <v>45173</v>
      </c>
      <c r="T21" s="26">
        <f t="shared" si="4"/>
        <v>8532213</v>
      </c>
      <c r="U21" s="27">
        <f t="shared" si="2"/>
        <v>3100</v>
      </c>
      <c r="V21" s="21">
        <f t="shared" si="2"/>
        <v>1286692</v>
      </c>
      <c r="W21" s="27">
        <f t="shared" si="2"/>
        <v>5948.5068</v>
      </c>
      <c r="X21" s="26">
        <f t="shared" si="2"/>
        <v>1415687</v>
      </c>
      <c r="Y21" s="23">
        <f t="shared" si="3"/>
        <v>99189.4868</v>
      </c>
      <c r="Z21" s="24">
        <f t="shared" si="3"/>
        <v>25046425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1769.4080000000001</v>
      </c>
      <c r="F22" s="24">
        <f t="shared" si="2"/>
        <v>341673</v>
      </c>
      <c r="G22" s="33">
        <f t="shared" si="2"/>
        <v>1679.064</v>
      </c>
      <c r="H22" s="34">
        <f t="shared" si="2"/>
        <v>735120</v>
      </c>
      <c r="I22" s="23">
        <f t="shared" si="2"/>
        <v>3433</v>
      </c>
      <c r="J22" s="24">
        <f t="shared" si="2"/>
        <v>2786590.3</v>
      </c>
      <c r="K22" s="33">
        <f t="shared" si="2"/>
        <v>7737.299999999999</v>
      </c>
      <c r="L22" s="34">
        <f t="shared" si="2"/>
        <v>4837152</v>
      </c>
      <c r="M22" s="23">
        <f t="shared" si="2"/>
        <v>18123.880000000005</v>
      </c>
      <c r="N22" s="24">
        <f t="shared" si="2"/>
        <v>3726232.25</v>
      </c>
      <c r="O22" s="33">
        <f t="shared" si="2"/>
        <v>4816</v>
      </c>
      <c r="P22" s="34">
        <f t="shared" si="2"/>
        <v>1370525</v>
      </c>
      <c r="Q22" s="23">
        <f t="shared" si="2"/>
        <v>61340.5</v>
      </c>
      <c r="R22" s="24">
        <f t="shared" si="2"/>
        <v>11179073.1</v>
      </c>
      <c r="S22" s="33">
        <f t="shared" si="2"/>
        <v>34106</v>
      </c>
      <c r="T22" s="34">
        <f t="shared" si="2"/>
        <v>3459154</v>
      </c>
      <c r="U22" s="23">
        <f t="shared" si="2"/>
        <v>5541.2</v>
      </c>
      <c r="V22" s="24">
        <f t="shared" si="2"/>
        <v>1721579.5</v>
      </c>
      <c r="W22" s="23">
        <f t="shared" si="2"/>
        <v>7935.7372</v>
      </c>
      <c r="X22" s="34">
        <f t="shared" si="2"/>
        <v>1972119.5</v>
      </c>
      <c r="Y22" s="23">
        <f t="shared" si="3"/>
        <v>146482.0892</v>
      </c>
      <c r="Z22" s="24">
        <f t="shared" si="3"/>
        <v>32129218.65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51.815171736332225</v>
      </c>
      <c r="F23" s="174"/>
      <c r="G23" s="173">
        <f>(G20+G21)/(G22+G41)*100</f>
        <v>62.72839024276568</v>
      </c>
      <c r="H23" s="174"/>
      <c r="I23" s="173">
        <f>(I20+I21)/(I22+I41)*100</f>
        <v>46.16760347470618</v>
      </c>
      <c r="J23" s="174"/>
      <c r="K23" s="173">
        <f>(K20+K21)/(K22+K41)*100</f>
        <v>23.860839401629836</v>
      </c>
      <c r="L23" s="174"/>
      <c r="M23" s="173">
        <f>(M20+M21)/(M22+M41)*100</f>
        <v>46.0582018510169</v>
      </c>
      <c r="N23" s="174"/>
      <c r="O23" s="173">
        <f>(O20+O21)/(O22+O41)*100</f>
        <v>84.528063905823</v>
      </c>
      <c r="P23" s="174"/>
      <c r="Q23" s="173">
        <f>(Q20+Q21)/(Q22+Q41)*100</f>
        <v>43.39845628448705</v>
      </c>
      <c r="R23" s="174"/>
      <c r="S23" s="173">
        <f>(S20+S21)/(S22+S41)*100</f>
        <v>133.7923916248894</v>
      </c>
      <c r="T23" s="174"/>
      <c r="U23" s="173">
        <f>(U20+U21)/(U22+U41)*100</f>
        <v>58.040858130475335</v>
      </c>
      <c r="V23" s="174"/>
      <c r="W23" s="173">
        <f>(W20+W21)/(W22+W41)*100</f>
        <v>74.3961879904108</v>
      </c>
      <c r="X23" s="174"/>
      <c r="Y23" s="173">
        <f>(Y20+Y21)/(Y22+Y41)*100</f>
        <v>67.55500703280127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193100.17813867689</v>
      </c>
      <c r="F24" s="176"/>
      <c r="G24" s="169">
        <f>H22/G22*1000</f>
        <v>437815.3542688069</v>
      </c>
      <c r="H24" s="170"/>
      <c r="I24" s="171">
        <f>J22/I22*1000</f>
        <v>811707.0492280803</v>
      </c>
      <c r="J24" s="172"/>
      <c r="K24" s="169">
        <f>L22/K22*1000</f>
        <v>625173.1224070414</v>
      </c>
      <c r="L24" s="170"/>
      <c r="M24" s="171">
        <f>N22/M22*1000</f>
        <v>205597.93212049513</v>
      </c>
      <c r="N24" s="172"/>
      <c r="O24" s="169">
        <f>P22/O22*1000</f>
        <v>284577.450166113</v>
      </c>
      <c r="P24" s="170"/>
      <c r="Q24" s="171">
        <f>R22/Q22*1000</f>
        <v>182246.2011232383</v>
      </c>
      <c r="R24" s="172"/>
      <c r="S24" s="169">
        <f>T22/S22*1000</f>
        <v>101423.62047733537</v>
      </c>
      <c r="T24" s="170"/>
      <c r="U24" s="171">
        <f>V22/U22*1000</f>
        <v>310687.12553237565</v>
      </c>
      <c r="V24" s="172"/>
      <c r="W24" s="169">
        <f>X22/W22*1000</f>
        <v>248511.19061755223</v>
      </c>
      <c r="X24" s="170"/>
      <c r="Y24" s="171">
        <f>Z22/Y22*1000</f>
        <v>219338.888634584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1.2079347104232867</v>
      </c>
      <c r="F25" s="49"/>
      <c r="G25" s="50">
        <f>G22/Y22*100</f>
        <v>1.1462589106764325</v>
      </c>
      <c r="H25" s="51"/>
      <c r="I25" s="48">
        <f>I22/Y22*100</f>
        <v>2.343631237613452</v>
      </c>
      <c r="J25" s="49"/>
      <c r="K25" s="50">
        <f>K22/Y22*100</f>
        <v>5.282079223648866</v>
      </c>
      <c r="L25" s="51"/>
      <c r="M25" s="48">
        <f>M22/Y22*100</f>
        <v>12.372761816125166</v>
      </c>
      <c r="N25" s="49"/>
      <c r="O25" s="50">
        <f>O22/Y22*100</f>
        <v>3.287773970389276</v>
      </c>
      <c r="P25" s="51"/>
      <c r="Q25" s="48">
        <f>Q22/Y22*100</f>
        <v>41.87576811267927</v>
      </c>
      <c r="R25" s="49"/>
      <c r="S25" s="50">
        <f>S22/Y22*100</f>
        <v>23.28339265658153</v>
      </c>
      <c r="T25" s="51"/>
      <c r="U25" s="48">
        <f>U22/Y22*100</f>
        <v>3.782851562442079</v>
      </c>
      <c r="V25" s="49"/>
      <c r="W25" s="50">
        <f>W22/Y22*100</f>
        <v>5.417547799420654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27">
        <v>828</v>
      </c>
      <c r="F27" s="128">
        <v>64910</v>
      </c>
      <c r="G27" s="129">
        <v>1166</v>
      </c>
      <c r="H27" s="130">
        <v>423015</v>
      </c>
      <c r="I27" s="131">
        <v>2371</v>
      </c>
      <c r="J27" s="128">
        <v>5974330</v>
      </c>
      <c r="K27" s="129">
        <v>2099</v>
      </c>
      <c r="L27" s="130">
        <v>4620748</v>
      </c>
      <c r="M27" s="131">
        <v>10227</v>
      </c>
      <c r="N27" s="128">
        <v>1960892</v>
      </c>
      <c r="O27" s="129">
        <v>3717</v>
      </c>
      <c r="P27" s="130">
        <v>1298719</v>
      </c>
      <c r="Q27" s="131">
        <v>29613</v>
      </c>
      <c r="R27" s="128">
        <v>5478326</v>
      </c>
      <c r="S27" s="129">
        <v>42276</v>
      </c>
      <c r="T27" s="130">
        <v>9754849</v>
      </c>
      <c r="U27" s="131">
        <v>2778</v>
      </c>
      <c r="V27" s="128">
        <v>656241</v>
      </c>
      <c r="W27" s="131">
        <v>7177</v>
      </c>
      <c r="X27" s="130">
        <v>1402290</v>
      </c>
      <c r="Y27" s="132">
        <v>102252</v>
      </c>
      <c r="Z27" s="133">
        <v>31634320</v>
      </c>
    </row>
    <row r="28" spans="1:26" ht="18.95" customHeight="1">
      <c r="A28" s="22"/>
      <c r="B28" s="167"/>
      <c r="C28" s="7"/>
      <c r="D28" s="55" t="s">
        <v>22</v>
      </c>
      <c r="E28" s="134">
        <v>1322</v>
      </c>
      <c r="F28" s="135">
        <v>188029</v>
      </c>
      <c r="G28" s="136">
        <v>1068</v>
      </c>
      <c r="H28" s="137">
        <v>392500</v>
      </c>
      <c r="I28" s="134">
        <v>2302</v>
      </c>
      <c r="J28" s="135">
        <v>5662966</v>
      </c>
      <c r="K28" s="136">
        <v>2552</v>
      </c>
      <c r="L28" s="137">
        <v>4031296</v>
      </c>
      <c r="M28" s="134">
        <v>8446</v>
      </c>
      <c r="N28" s="135">
        <v>1808423</v>
      </c>
      <c r="O28" s="136">
        <v>3466</v>
      </c>
      <c r="P28" s="137">
        <v>1261430</v>
      </c>
      <c r="Q28" s="134">
        <v>28366</v>
      </c>
      <c r="R28" s="135">
        <v>5373156</v>
      </c>
      <c r="S28" s="136">
        <v>43544</v>
      </c>
      <c r="T28" s="137">
        <v>10046258</v>
      </c>
      <c r="U28" s="134">
        <v>2894</v>
      </c>
      <c r="V28" s="135">
        <v>540556</v>
      </c>
      <c r="W28" s="134">
        <v>6666</v>
      </c>
      <c r="X28" s="137">
        <v>1364807</v>
      </c>
      <c r="Y28" s="138">
        <v>100626</v>
      </c>
      <c r="Z28" s="139">
        <v>30669421</v>
      </c>
    </row>
    <row r="29" spans="1:26" ht="18.95" customHeight="1" thickBot="1">
      <c r="A29" s="22"/>
      <c r="B29" s="167"/>
      <c r="C29" s="7"/>
      <c r="D29" s="55" t="s">
        <v>24</v>
      </c>
      <c r="E29" s="138">
        <v>2457</v>
      </c>
      <c r="F29" s="139">
        <v>439378</v>
      </c>
      <c r="G29" s="140">
        <v>1592</v>
      </c>
      <c r="H29" s="141">
        <v>705658</v>
      </c>
      <c r="I29" s="138">
        <v>2444</v>
      </c>
      <c r="J29" s="139">
        <v>2507292</v>
      </c>
      <c r="K29" s="140">
        <v>4056</v>
      </c>
      <c r="L29" s="141">
        <v>7245808</v>
      </c>
      <c r="M29" s="138">
        <v>17080</v>
      </c>
      <c r="N29" s="139">
        <v>3329323</v>
      </c>
      <c r="O29" s="140">
        <v>4886</v>
      </c>
      <c r="P29" s="141">
        <v>1348397</v>
      </c>
      <c r="Q29" s="138">
        <v>61320</v>
      </c>
      <c r="R29" s="139">
        <v>10564309</v>
      </c>
      <c r="S29" s="140">
        <v>29175</v>
      </c>
      <c r="T29" s="141">
        <v>2565323</v>
      </c>
      <c r="U29" s="138">
        <v>4458</v>
      </c>
      <c r="V29" s="139">
        <v>1500837</v>
      </c>
      <c r="W29" s="138">
        <v>8541</v>
      </c>
      <c r="X29" s="141">
        <v>1982634</v>
      </c>
      <c r="Y29" s="138">
        <v>136009</v>
      </c>
      <c r="Z29" s="139">
        <v>32188959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96">
        <v>34.6</v>
      </c>
      <c r="F30" s="198"/>
      <c r="G30" s="196">
        <v>79.4</v>
      </c>
      <c r="H30" s="198"/>
      <c r="I30" s="196">
        <v>106.9</v>
      </c>
      <c r="J30" s="198"/>
      <c r="K30" s="196">
        <v>54.3</v>
      </c>
      <c r="L30" s="198"/>
      <c r="M30" s="196">
        <v>57.6</v>
      </c>
      <c r="N30" s="198"/>
      <c r="O30" s="196">
        <v>75.6</v>
      </c>
      <c r="P30" s="198"/>
      <c r="Q30" s="196">
        <v>47.7</v>
      </c>
      <c r="R30" s="198"/>
      <c r="S30" s="196">
        <v>144</v>
      </c>
      <c r="T30" s="198"/>
      <c r="U30" s="196">
        <v>61.5</v>
      </c>
      <c r="V30" s="198"/>
      <c r="W30" s="196">
        <v>82.6</v>
      </c>
      <c r="X30" s="198"/>
      <c r="Y30" s="196">
        <v>74.9</v>
      </c>
      <c r="Z30" s="197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31</v>
      </c>
      <c r="F31" s="91">
        <f aca="true" t="shared" si="5" ref="F31:Z33">F20-F27</f>
        <v>11360</v>
      </c>
      <c r="G31" s="92">
        <f t="shared" si="5"/>
        <v>-126.69200000000001</v>
      </c>
      <c r="H31" s="93">
        <f t="shared" si="5"/>
        <v>-17919</v>
      </c>
      <c r="I31" s="90">
        <f t="shared" si="5"/>
        <v>-1045</v>
      </c>
      <c r="J31" s="91">
        <f t="shared" si="5"/>
        <v>-4943873</v>
      </c>
      <c r="K31" s="92">
        <f t="shared" si="5"/>
        <v>-332</v>
      </c>
      <c r="L31" s="93">
        <f t="shared" si="5"/>
        <v>-1317084</v>
      </c>
      <c r="M31" s="90">
        <f t="shared" si="5"/>
        <v>-1714.8719999999994</v>
      </c>
      <c r="N31" s="91">
        <f t="shared" si="5"/>
        <v>-163434</v>
      </c>
      <c r="O31" s="92">
        <f t="shared" si="5"/>
        <v>363</v>
      </c>
      <c r="P31" s="93">
        <f t="shared" si="5"/>
        <v>24780</v>
      </c>
      <c r="Q31" s="90">
        <f t="shared" si="5"/>
        <v>-2995</v>
      </c>
      <c r="R31" s="91">
        <f t="shared" si="5"/>
        <v>-582860</v>
      </c>
      <c r="S31" s="92">
        <f t="shared" si="5"/>
        <v>3289</v>
      </c>
      <c r="T31" s="93">
        <f t="shared" si="5"/>
        <v>-1452601</v>
      </c>
      <c r="U31" s="90">
        <f t="shared" si="5"/>
        <v>469</v>
      </c>
      <c r="V31" s="91">
        <f t="shared" si="5"/>
        <v>223670</v>
      </c>
      <c r="W31" s="92">
        <f t="shared" si="5"/>
        <v>-1279.665</v>
      </c>
      <c r="X31" s="93">
        <f t="shared" si="5"/>
        <v>-93403</v>
      </c>
      <c r="Y31" s="90">
        <f t="shared" si="5"/>
        <v>-3341.2290000000066</v>
      </c>
      <c r="Z31" s="91">
        <f t="shared" si="5"/>
        <v>-8311364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-223</v>
      </c>
      <c r="F32" s="95">
        <f t="shared" si="6"/>
        <v>-89220</v>
      </c>
      <c r="G32" s="96">
        <f t="shared" si="6"/>
        <v>46.11999999999989</v>
      </c>
      <c r="H32" s="97">
        <f t="shared" si="6"/>
        <v>25238</v>
      </c>
      <c r="I32" s="94">
        <f t="shared" si="6"/>
        <v>-14</v>
      </c>
      <c r="J32" s="95">
        <f t="shared" si="6"/>
        <v>-3919765</v>
      </c>
      <c r="K32" s="96">
        <f t="shared" si="6"/>
        <v>-577</v>
      </c>
      <c r="L32" s="97">
        <f t="shared" si="6"/>
        <v>-408228</v>
      </c>
      <c r="M32" s="94">
        <f t="shared" si="6"/>
        <v>-544.1400000000003</v>
      </c>
      <c r="N32" s="95">
        <f t="shared" si="6"/>
        <v>-100317</v>
      </c>
      <c r="O32" s="96">
        <f t="shared" si="6"/>
        <v>496</v>
      </c>
      <c r="P32" s="97">
        <f t="shared" si="6"/>
        <v>47955</v>
      </c>
      <c r="Q32" s="94">
        <f t="shared" si="6"/>
        <v>-1738</v>
      </c>
      <c r="R32" s="95">
        <f t="shared" si="6"/>
        <v>-461630</v>
      </c>
      <c r="S32" s="96">
        <f t="shared" si="6"/>
        <v>1629</v>
      </c>
      <c r="T32" s="97">
        <f t="shared" si="6"/>
        <v>-1514045</v>
      </c>
      <c r="U32" s="94">
        <f t="shared" si="5"/>
        <v>206</v>
      </c>
      <c r="V32" s="95">
        <f t="shared" si="5"/>
        <v>746136</v>
      </c>
      <c r="W32" s="96">
        <f t="shared" si="5"/>
        <v>-717.4931999999999</v>
      </c>
      <c r="X32" s="97">
        <f t="shared" si="5"/>
        <v>50880</v>
      </c>
      <c r="Y32" s="94">
        <f t="shared" si="5"/>
        <v>-1436.5132000000012</v>
      </c>
      <c r="Z32" s="95">
        <f t="shared" si="5"/>
        <v>-5622996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-687.5919999999999</v>
      </c>
      <c r="F33" s="95">
        <f t="shared" si="5"/>
        <v>-97705</v>
      </c>
      <c r="G33" s="96">
        <f t="shared" si="5"/>
        <v>87.06400000000008</v>
      </c>
      <c r="H33" s="97">
        <f t="shared" si="5"/>
        <v>29462</v>
      </c>
      <c r="I33" s="94">
        <f t="shared" si="5"/>
        <v>989</v>
      </c>
      <c r="J33" s="95">
        <f t="shared" si="5"/>
        <v>279298.2999999998</v>
      </c>
      <c r="K33" s="96">
        <f t="shared" si="5"/>
        <v>3681.2999999999993</v>
      </c>
      <c r="L33" s="97">
        <f t="shared" si="5"/>
        <v>-2408656</v>
      </c>
      <c r="M33" s="94">
        <f t="shared" si="5"/>
        <v>1043.8800000000047</v>
      </c>
      <c r="N33" s="95">
        <f t="shared" si="5"/>
        <v>396909.25</v>
      </c>
      <c r="O33" s="96">
        <f t="shared" si="5"/>
        <v>-70</v>
      </c>
      <c r="P33" s="97">
        <f t="shared" si="5"/>
        <v>22128</v>
      </c>
      <c r="Q33" s="94">
        <f t="shared" si="5"/>
        <v>20.5</v>
      </c>
      <c r="R33" s="95">
        <f t="shared" si="5"/>
        <v>614764.0999999996</v>
      </c>
      <c r="S33" s="96">
        <f t="shared" si="5"/>
        <v>4931</v>
      </c>
      <c r="T33" s="97">
        <f t="shared" si="5"/>
        <v>893831</v>
      </c>
      <c r="U33" s="94">
        <f t="shared" si="5"/>
        <v>1083.1999999999998</v>
      </c>
      <c r="V33" s="95">
        <f t="shared" si="5"/>
        <v>220742.5</v>
      </c>
      <c r="W33" s="96">
        <f t="shared" si="5"/>
        <v>-605.2628000000004</v>
      </c>
      <c r="X33" s="97">
        <f t="shared" si="5"/>
        <v>-10514.5</v>
      </c>
      <c r="Y33" s="94">
        <f t="shared" si="5"/>
        <v>10473.089199999988</v>
      </c>
      <c r="Z33" s="95">
        <f t="shared" si="5"/>
        <v>-59740.35000000149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17.215171736332223</v>
      </c>
      <c r="F34" s="160"/>
      <c r="G34" s="159">
        <f aca="true" t="shared" si="7" ref="G34">+G23-G30</f>
        <v>-16.67160975723433</v>
      </c>
      <c r="H34" s="160"/>
      <c r="I34" s="159">
        <f aca="true" t="shared" si="8" ref="I34">+I23-I30</f>
        <v>-60.73239652529382</v>
      </c>
      <c r="J34" s="160"/>
      <c r="K34" s="159">
        <f aca="true" t="shared" si="9" ref="K34">+K23-K30</f>
        <v>-30.43916059837016</v>
      </c>
      <c r="L34" s="160"/>
      <c r="M34" s="159">
        <f aca="true" t="shared" si="10" ref="M34">+M23-M30</f>
        <v>-11.541798148983105</v>
      </c>
      <c r="N34" s="160"/>
      <c r="O34" s="159">
        <f aca="true" t="shared" si="11" ref="O34">+O23-O30</f>
        <v>8.92806390582301</v>
      </c>
      <c r="P34" s="160"/>
      <c r="Q34" s="159">
        <f aca="true" t="shared" si="12" ref="Q34">+Q23-Q30</f>
        <v>-4.301543715512956</v>
      </c>
      <c r="R34" s="160"/>
      <c r="S34" s="159">
        <f aca="true" t="shared" si="13" ref="S34">+S23-S30</f>
        <v>-10.207608375110595</v>
      </c>
      <c r="T34" s="160"/>
      <c r="U34" s="159">
        <f aca="true" t="shared" si="14" ref="U34">+U23-U30</f>
        <v>-3.4591418695246645</v>
      </c>
      <c r="V34" s="160"/>
      <c r="W34" s="159">
        <f aca="true" t="shared" si="15" ref="W34">+W23-W30</f>
        <v>-8.2038120095892</v>
      </c>
      <c r="X34" s="160"/>
      <c r="Y34" s="159">
        <f aca="true" t="shared" si="16" ref="Y34">+Y23-Y30</f>
        <v>-7.344992967198735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103.743961352657</v>
      </c>
      <c r="F35" s="60">
        <f t="shared" si="17"/>
        <v>117.50115544600214</v>
      </c>
      <c r="G35" s="61">
        <f t="shared" si="17"/>
        <v>89.1344768439108</v>
      </c>
      <c r="H35" s="62">
        <f t="shared" si="17"/>
        <v>95.7639800007092</v>
      </c>
      <c r="I35" s="59">
        <f t="shared" si="17"/>
        <v>55.9257697174188</v>
      </c>
      <c r="J35" s="60">
        <f t="shared" si="17"/>
        <v>17.24807635333167</v>
      </c>
      <c r="K35" s="61">
        <f t="shared" si="17"/>
        <v>84.18294425917104</v>
      </c>
      <c r="L35" s="62">
        <f t="shared" si="17"/>
        <v>71.49630319593278</v>
      </c>
      <c r="M35" s="59">
        <f t="shared" si="17"/>
        <v>83.23191551774714</v>
      </c>
      <c r="N35" s="60">
        <f t="shared" si="17"/>
        <v>91.66532374042018</v>
      </c>
      <c r="O35" s="61">
        <f t="shared" si="17"/>
        <v>109.76594027441485</v>
      </c>
      <c r="P35" s="62">
        <f t="shared" si="17"/>
        <v>101.90803399349666</v>
      </c>
      <c r="Q35" s="59">
        <f t="shared" si="17"/>
        <v>89.88619862898052</v>
      </c>
      <c r="R35" s="60">
        <f t="shared" si="17"/>
        <v>89.36061855391593</v>
      </c>
      <c r="S35" s="61">
        <f t="shared" si="17"/>
        <v>107.77982779827798</v>
      </c>
      <c r="T35" s="62">
        <f t="shared" si="17"/>
        <v>85.10893402860464</v>
      </c>
      <c r="U35" s="59">
        <f t="shared" si="17"/>
        <v>116.88264938804895</v>
      </c>
      <c r="V35" s="60">
        <f t="shared" si="17"/>
        <v>134.08351505011115</v>
      </c>
      <c r="W35" s="61">
        <f t="shared" si="17"/>
        <v>82.1699177929497</v>
      </c>
      <c r="X35" s="62">
        <f t="shared" si="17"/>
        <v>93.33925222314929</v>
      </c>
      <c r="Y35" s="59">
        <f t="shared" si="17"/>
        <v>96.73235829128036</v>
      </c>
      <c r="Z35" s="60">
        <f t="shared" si="17"/>
        <v>73.72674993488086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83.13161875945538</v>
      </c>
      <c r="F36" s="64">
        <f t="shared" si="17"/>
        <v>52.54987262603109</v>
      </c>
      <c r="G36" s="65">
        <f t="shared" si="17"/>
        <v>104.31835205992508</v>
      </c>
      <c r="H36" s="66">
        <f t="shared" si="17"/>
        <v>106.4300636942675</v>
      </c>
      <c r="I36" s="63">
        <f t="shared" si="17"/>
        <v>99.3918331885317</v>
      </c>
      <c r="J36" s="64">
        <f t="shared" si="17"/>
        <v>30.78247335406923</v>
      </c>
      <c r="K36" s="65">
        <f t="shared" si="17"/>
        <v>77.39028213166145</v>
      </c>
      <c r="L36" s="66">
        <f t="shared" si="17"/>
        <v>89.8735295051517</v>
      </c>
      <c r="M36" s="63">
        <f t="shared" si="17"/>
        <v>93.55742363248875</v>
      </c>
      <c r="N36" s="64">
        <f t="shared" si="17"/>
        <v>94.45279118878713</v>
      </c>
      <c r="O36" s="65">
        <f t="shared" si="17"/>
        <v>114.31044431621467</v>
      </c>
      <c r="P36" s="66">
        <f t="shared" si="17"/>
        <v>103.80163782373972</v>
      </c>
      <c r="Q36" s="63">
        <f t="shared" si="17"/>
        <v>93.8729464852288</v>
      </c>
      <c r="R36" s="64">
        <f t="shared" si="17"/>
        <v>91.40858742980848</v>
      </c>
      <c r="S36" s="65">
        <f t="shared" si="17"/>
        <v>103.74104354216425</v>
      </c>
      <c r="T36" s="66">
        <f t="shared" si="17"/>
        <v>84.92926420961915</v>
      </c>
      <c r="U36" s="63">
        <f t="shared" si="17"/>
        <v>107.1181755355909</v>
      </c>
      <c r="V36" s="64">
        <f t="shared" si="17"/>
        <v>238.031212307328</v>
      </c>
      <c r="W36" s="65">
        <f t="shared" si="17"/>
        <v>89.23652565256526</v>
      </c>
      <c r="X36" s="66">
        <f t="shared" si="17"/>
        <v>103.72799963657866</v>
      </c>
      <c r="Y36" s="63">
        <f t="shared" si="17"/>
        <v>98.57242342933237</v>
      </c>
      <c r="Z36" s="64">
        <f t="shared" si="17"/>
        <v>81.66579016930251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72.01497761497761</v>
      </c>
      <c r="F37" s="68">
        <f t="shared" si="17"/>
        <v>77.76288298458275</v>
      </c>
      <c r="G37" s="69">
        <f t="shared" si="17"/>
        <v>105.46884422110554</v>
      </c>
      <c r="H37" s="70">
        <f t="shared" si="17"/>
        <v>104.1751103225642</v>
      </c>
      <c r="I37" s="67">
        <f t="shared" si="17"/>
        <v>140.46644844517184</v>
      </c>
      <c r="J37" s="68">
        <f t="shared" si="17"/>
        <v>111.1394404800079</v>
      </c>
      <c r="K37" s="69">
        <f t="shared" si="17"/>
        <v>190.7618343195266</v>
      </c>
      <c r="L37" s="70">
        <f t="shared" si="17"/>
        <v>66.75793783108799</v>
      </c>
      <c r="M37" s="67">
        <f t="shared" si="17"/>
        <v>106.11170960187357</v>
      </c>
      <c r="N37" s="68">
        <f t="shared" si="17"/>
        <v>111.92162040150504</v>
      </c>
      <c r="O37" s="69">
        <f t="shared" si="17"/>
        <v>98.56733524355302</v>
      </c>
      <c r="P37" s="70">
        <f t="shared" si="17"/>
        <v>101.64105971757576</v>
      </c>
      <c r="Q37" s="67">
        <f t="shared" si="17"/>
        <v>100.03343118069145</v>
      </c>
      <c r="R37" s="68">
        <f t="shared" si="17"/>
        <v>105.81925519217583</v>
      </c>
      <c r="S37" s="69">
        <f t="shared" si="17"/>
        <v>116.90145672664953</v>
      </c>
      <c r="T37" s="70">
        <f t="shared" si="17"/>
        <v>134.84282486065106</v>
      </c>
      <c r="U37" s="67">
        <f t="shared" si="17"/>
        <v>124.29789143113503</v>
      </c>
      <c r="V37" s="68">
        <f t="shared" si="17"/>
        <v>114.7079596251958</v>
      </c>
      <c r="W37" s="69">
        <f t="shared" si="17"/>
        <v>92.91344339070366</v>
      </c>
      <c r="X37" s="70">
        <f t="shared" si="17"/>
        <v>99.46967014587665</v>
      </c>
      <c r="Y37" s="67">
        <f t="shared" si="17"/>
        <v>107.70029130425192</v>
      </c>
      <c r="Z37" s="68">
        <f t="shared" si="17"/>
        <v>99.81440732519495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+'(令和5年4月)'!E20</f>
        <v>958</v>
      </c>
      <c r="F39" s="143">
        <f>+'(令和5年4月)'!F20</f>
        <v>80733</v>
      </c>
      <c r="G39" s="142">
        <f>+'(令和5年4月)'!G20</f>
        <v>1305.626</v>
      </c>
      <c r="H39" s="143">
        <f>+'(令和5年4月)'!H20</f>
        <v>469288</v>
      </c>
      <c r="I39" s="142">
        <f>+'(令和5年4月)'!I20</f>
        <v>1855</v>
      </c>
      <c r="J39" s="143">
        <f>+'(令和5年4月)'!J20</f>
        <v>1420015</v>
      </c>
      <c r="K39" s="142">
        <f>+'(令和5年4月)'!K20</f>
        <v>2159</v>
      </c>
      <c r="L39" s="143">
        <f>+'(令和5年4月)'!L20</f>
        <v>4160342</v>
      </c>
      <c r="M39" s="142">
        <f>+'(令和5年4月)'!M20</f>
        <v>8086.8279999999995</v>
      </c>
      <c r="N39" s="143">
        <f>+'(令和5年4月)'!N20</f>
        <v>1989551</v>
      </c>
      <c r="O39" s="142">
        <f>+'(令和5年4月)'!O20</f>
        <v>3833</v>
      </c>
      <c r="P39" s="143">
        <f>+'(令和5年4月)'!P20</f>
        <v>1285413</v>
      </c>
      <c r="Q39" s="142">
        <f>+'(令和5年4月)'!Q20</f>
        <v>28174</v>
      </c>
      <c r="R39" s="143">
        <f>+'(令和5年4月)'!R20</f>
        <v>5249586</v>
      </c>
      <c r="S39" s="144">
        <f>+'(令和5年4月)'!S20</f>
        <v>52843</v>
      </c>
      <c r="T39" s="145">
        <f>+'(令和5年4月)'!T20</f>
        <v>9599469</v>
      </c>
      <c r="U39" s="142">
        <f>+'(令和5年4月)'!U20</f>
        <v>3797</v>
      </c>
      <c r="V39" s="143">
        <f>+'(令和5年4月)'!V20</f>
        <v>1050505</v>
      </c>
      <c r="W39" s="142">
        <f>+'(令和5年4月)'!W20</f>
        <v>5934.594</v>
      </c>
      <c r="X39" s="143">
        <f>+'(令和5年4月)'!X20</f>
        <v>1368097</v>
      </c>
      <c r="Y39" s="146">
        <f>+'(令和5年4月)'!Y20</f>
        <v>108946.048</v>
      </c>
      <c r="Z39" s="147">
        <f>+'(令和5年4月)'!Z20</f>
        <v>26672999</v>
      </c>
    </row>
    <row r="40" spans="1:26" ht="18.95" customHeight="1">
      <c r="A40" s="22"/>
      <c r="B40" s="162"/>
      <c r="C40" s="22"/>
      <c r="D40" s="82" t="s">
        <v>22</v>
      </c>
      <c r="E40" s="148">
        <f>+'(令和5年4月)'!E21</f>
        <v>987</v>
      </c>
      <c r="F40" s="149">
        <f>+'(令和5年4月)'!F21</f>
        <v>97030</v>
      </c>
      <c r="G40" s="148">
        <f>+'(令和5年4月)'!G21</f>
        <v>1304.652</v>
      </c>
      <c r="H40" s="149">
        <f>+'(令和5年4月)'!H21</f>
        <v>478582</v>
      </c>
      <c r="I40" s="148">
        <f>+'(令和5年4月)'!I21</f>
        <v>2366</v>
      </c>
      <c r="J40" s="149">
        <f>+'(令和5年4月)'!J21</f>
        <v>1734897</v>
      </c>
      <c r="K40" s="148">
        <f>+'(令和5年4月)'!K21</f>
        <v>1541</v>
      </c>
      <c r="L40" s="149">
        <f>+'(令和5年4月)'!L21</f>
        <v>2944948</v>
      </c>
      <c r="M40" s="148">
        <f>+'(令和5年4月)'!M21</f>
        <v>7835.1</v>
      </c>
      <c r="N40" s="149">
        <f>+'(令和5年4月)'!N21</f>
        <v>1746702</v>
      </c>
      <c r="O40" s="148">
        <f>+'(令和5年4月)'!O21</f>
        <v>4018</v>
      </c>
      <c r="P40" s="149">
        <f>+'(令和5年4月)'!P21</f>
        <v>1304421</v>
      </c>
      <c r="Q40" s="148">
        <f>+'(令和5年4月)'!Q21</f>
        <v>26437</v>
      </c>
      <c r="R40" s="149">
        <f>+'(令和5年4月)'!R21</f>
        <v>4952306</v>
      </c>
      <c r="S40" s="144">
        <f>+'(令和5年4月)'!S21</f>
        <v>49496</v>
      </c>
      <c r="T40" s="145">
        <f>+'(令和5年4月)'!T21</f>
        <v>8796735</v>
      </c>
      <c r="U40" s="148">
        <f>+'(令和5年4月)'!U21</f>
        <v>3980</v>
      </c>
      <c r="V40" s="149">
        <f>+'(令和5年4月)'!V21</f>
        <v>436441</v>
      </c>
      <c r="W40" s="148">
        <f>+'(令和5年4月)'!W21</f>
        <v>5791.626</v>
      </c>
      <c r="X40" s="149">
        <f>+'(令和5年4月)'!X21</f>
        <v>1289363</v>
      </c>
      <c r="Y40" s="150">
        <f>+'(令和5年4月)'!Y21</f>
        <v>103756.378</v>
      </c>
      <c r="Z40" s="151">
        <f>+'(令和5年4月)'!Z21</f>
        <v>23781425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+'(令和5年4月)'!E22</f>
        <v>2009.4080000000001</v>
      </c>
      <c r="F41" s="149">
        <f>+'(令和5年4月)'!F22</f>
        <v>364212</v>
      </c>
      <c r="G41" s="148">
        <f>+'(令和5年4月)'!G22</f>
        <v>1753.876</v>
      </c>
      <c r="H41" s="149">
        <f>+'(令和5年4月)'!H22</f>
        <v>747762</v>
      </c>
      <c r="I41" s="148">
        <f>+'(令和5年4月)'!I22</f>
        <v>4395</v>
      </c>
      <c r="J41" s="149">
        <f>+'(令和5年4月)'!J22</f>
        <v>3499334.3</v>
      </c>
      <c r="K41" s="148">
        <f>+'(令和5年4月)'!K22</f>
        <v>7945.299999999999</v>
      </c>
      <c r="L41" s="149">
        <f>+'(令和5年4月)'!L22</f>
        <v>5156556</v>
      </c>
      <c r="M41" s="148">
        <f>+'(令和5年4月)'!M22</f>
        <v>17513.612</v>
      </c>
      <c r="N41" s="149">
        <f>+'(令和5年4月)'!N22</f>
        <v>3636880.25</v>
      </c>
      <c r="O41" s="148">
        <f>+'(令和5年4月)'!O22</f>
        <v>4698</v>
      </c>
      <c r="P41" s="149">
        <f>+'(令和5年4月)'!P22</f>
        <v>1356411</v>
      </c>
      <c r="Q41" s="148">
        <f>+'(令和5年4月)'!Q22</f>
        <v>61350.5</v>
      </c>
      <c r="R41" s="149">
        <f>+'(令和5年4月)'!R22</f>
        <v>11195133.1</v>
      </c>
      <c r="S41" s="144">
        <f>+'(令和5年4月)'!S22</f>
        <v>33714</v>
      </c>
      <c r="T41" s="145">
        <f>+'(令和5年4月)'!T22</f>
        <v>3689119</v>
      </c>
      <c r="U41" s="148">
        <f>+'(令和5年4月)'!U22</f>
        <v>5394.2</v>
      </c>
      <c r="V41" s="149">
        <f>+'(令和5年4月)'!V22</f>
        <v>2128360.5</v>
      </c>
      <c r="W41" s="148">
        <f>+'(令和5年4月)'!W22</f>
        <v>7986.908999999999</v>
      </c>
      <c r="X41" s="149">
        <f>+'(令和5年4月)'!X22</f>
        <v>2078919.5</v>
      </c>
      <c r="Y41" s="150">
        <f>+'(令和5年4月)'!Y22</f>
        <v>146760.805</v>
      </c>
      <c r="Z41" s="151">
        <f>+'(令和5年4月)'!Z22</f>
        <v>33852687.65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+'(令和5年4月)'!E23</f>
        <v>48.05060309065431</v>
      </c>
      <c r="F42" s="199">
        <f>+'(令和5年4月)'!F23</f>
        <v>0</v>
      </c>
      <c r="G42" s="157">
        <f>+'(令和5年4月)'!G23</f>
        <v>74.43522230377857</v>
      </c>
      <c r="H42" s="199">
        <f>+'(令和5年4月)'!H23</f>
        <v>0</v>
      </c>
      <c r="I42" s="157">
        <f>+'(令和5年4月)'!I23</f>
        <v>45.367583834909716</v>
      </c>
      <c r="J42" s="199">
        <f>+'(令和5年4月)'!J23</f>
        <v>0</v>
      </c>
      <c r="K42" s="157">
        <f>+'(令和5年4月)'!K23</f>
        <v>24.226392362793504</v>
      </c>
      <c r="L42" s="199">
        <f>+'(令和5年4月)'!L23</f>
        <v>0</v>
      </c>
      <c r="M42" s="157">
        <f>+'(令和5年4月)'!M23</f>
        <v>45.78490555533701</v>
      </c>
      <c r="N42" s="199">
        <f>+'(令和5年4月)'!N23</f>
        <v>0</v>
      </c>
      <c r="O42" s="157">
        <f>+'(令和5年4月)'!O23</f>
        <v>81.94342970462374</v>
      </c>
      <c r="P42" s="199">
        <f>+'(令和5年4月)'!P23</f>
        <v>0</v>
      </c>
      <c r="Q42" s="157">
        <f>+'(令和5年4月)'!Q23</f>
        <v>45.14835605453087</v>
      </c>
      <c r="R42" s="199">
        <f>+'(令和5年4月)'!R23</f>
        <v>0</v>
      </c>
      <c r="S42" s="157">
        <f>+'(令和5年4月)'!S23</f>
        <v>159.69757970132486</v>
      </c>
      <c r="T42" s="199">
        <f>+'(令和5年4月)'!T23</f>
        <v>0</v>
      </c>
      <c r="U42" s="157">
        <f>+'(令和5年4月)'!U23</f>
        <v>70.88429917786245</v>
      </c>
      <c r="V42" s="199">
        <f>+'(令和5年4月)'!V23</f>
        <v>0</v>
      </c>
      <c r="W42" s="157">
        <f>+'(令和5年4月)'!W23</f>
        <v>74.07195444338114</v>
      </c>
      <c r="X42" s="199">
        <f>+'(令和5年4月)'!X23</f>
        <v>0</v>
      </c>
      <c r="Y42" s="157">
        <f>+'(令和5年4月)'!Y23</f>
        <v>73.76998399830417</v>
      </c>
      <c r="Z42" s="199">
        <f>+'(令和5年4月)'!Z23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-99</v>
      </c>
      <c r="F43" s="93">
        <f t="shared" si="18"/>
        <v>-4463</v>
      </c>
      <c r="G43" s="90">
        <f t="shared" si="18"/>
        <v>-266.318</v>
      </c>
      <c r="H43" s="91">
        <f t="shared" si="18"/>
        <v>-64192</v>
      </c>
      <c r="I43" s="92">
        <f t="shared" si="18"/>
        <v>-529</v>
      </c>
      <c r="J43" s="93">
        <f t="shared" si="18"/>
        <v>-389558</v>
      </c>
      <c r="K43" s="90">
        <f t="shared" si="18"/>
        <v>-392</v>
      </c>
      <c r="L43" s="91">
        <f t="shared" si="18"/>
        <v>-856678</v>
      </c>
      <c r="M43" s="92">
        <f t="shared" si="18"/>
        <v>425.3000000000011</v>
      </c>
      <c r="N43" s="93">
        <f t="shared" si="18"/>
        <v>-192093</v>
      </c>
      <c r="O43" s="90">
        <f t="shared" si="18"/>
        <v>247</v>
      </c>
      <c r="P43" s="91">
        <f t="shared" si="18"/>
        <v>38086</v>
      </c>
      <c r="Q43" s="92">
        <f t="shared" si="18"/>
        <v>-1556</v>
      </c>
      <c r="R43" s="93">
        <f t="shared" si="18"/>
        <v>-354120</v>
      </c>
      <c r="S43" s="90">
        <f t="shared" si="18"/>
        <v>-7278</v>
      </c>
      <c r="T43" s="91">
        <f t="shared" si="18"/>
        <v>-1297221</v>
      </c>
      <c r="U43" s="92">
        <f t="shared" si="18"/>
        <v>-550</v>
      </c>
      <c r="V43" s="93">
        <f t="shared" si="18"/>
        <v>-170594</v>
      </c>
      <c r="W43" s="90">
        <f t="shared" si="18"/>
        <v>-37.259000000000015</v>
      </c>
      <c r="X43" s="91">
        <f t="shared" si="18"/>
        <v>-59210</v>
      </c>
      <c r="Y43" s="90">
        <f t="shared" si="18"/>
        <v>-10035.277000000002</v>
      </c>
      <c r="Z43" s="91">
        <f t="shared" si="18"/>
        <v>-3350043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112</v>
      </c>
      <c r="F44" s="97">
        <f t="shared" si="18"/>
        <v>1779</v>
      </c>
      <c r="G44" s="94">
        <f t="shared" si="18"/>
        <v>-190.53200000000015</v>
      </c>
      <c r="H44" s="95">
        <f t="shared" si="18"/>
        <v>-60844</v>
      </c>
      <c r="I44" s="96">
        <f t="shared" si="18"/>
        <v>-78</v>
      </c>
      <c r="J44" s="97">
        <f t="shared" si="18"/>
        <v>8304</v>
      </c>
      <c r="K44" s="94">
        <f t="shared" si="18"/>
        <v>434</v>
      </c>
      <c r="L44" s="95">
        <f t="shared" si="18"/>
        <v>678120</v>
      </c>
      <c r="M44" s="96">
        <f t="shared" si="18"/>
        <v>66.75999999999931</v>
      </c>
      <c r="N44" s="97">
        <f t="shared" si="18"/>
        <v>-38596</v>
      </c>
      <c r="O44" s="94">
        <f t="shared" si="18"/>
        <v>-56</v>
      </c>
      <c r="P44" s="95">
        <f t="shared" si="18"/>
        <v>4964</v>
      </c>
      <c r="Q44" s="96">
        <f t="shared" si="18"/>
        <v>191</v>
      </c>
      <c r="R44" s="97">
        <f t="shared" si="18"/>
        <v>-40780</v>
      </c>
      <c r="S44" s="94">
        <f t="shared" si="18"/>
        <v>-4323</v>
      </c>
      <c r="T44" s="95">
        <f t="shared" si="18"/>
        <v>-264522</v>
      </c>
      <c r="U44" s="96">
        <f t="shared" si="18"/>
        <v>-880</v>
      </c>
      <c r="V44" s="97">
        <f t="shared" si="18"/>
        <v>850251</v>
      </c>
      <c r="W44" s="94">
        <f t="shared" si="18"/>
        <v>156.8807999999999</v>
      </c>
      <c r="X44" s="95">
        <f t="shared" si="18"/>
        <v>126324</v>
      </c>
      <c r="Y44" s="94">
        <f t="shared" si="18"/>
        <v>-4566.891199999998</v>
      </c>
      <c r="Z44" s="95">
        <f t="shared" si="18"/>
        <v>1265000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-240</v>
      </c>
      <c r="F45" s="97">
        <f t="shared" si="18"/>
        <v>-22539</v>
      </c>
      <c r="G45" s="94">
        <f t="shared" si="18"/>
        <v>-74.8119999999999</v>
      </c>
      <c r="H45" s="95">
        <f t="shared" si="18"/>
        <v>-12642</v>
      </c>
      <c r="I45" s="96">
        <f t="shared" si="18"/>
        <v>-962</v>
      </c>
      <c r="J45" s="97">
        <f t="shared" si="18"/>
        <v>-712744</v>
      </c>
      <c r="K45" s="94">
        <f t="shared" si="18"/>
        <v>-208</v>
      </c>
      <c r="L45" s="95">
        <f t="shared" si="18"/>
        <v>-319404</v>
      </c>
      <c r="M45" s="96">
        <f t="shared" si="18"/>
        <v>610.2680000000037</v>
      </c>
      <c r="N45" s="97">
        <f t="shared" si="18"/>
        <v>89352</v>
      </c>
      <c r="O45" s="94">
        <f t="shared" si="18"/>
        <v>118</v>
      </c>
      <c r="P45" s="95">
        <f t="shared" si="18"/>
        <v>14114</v>
      </c>
      <c r="Q45" s="96">
        <f t="shared" si="18"/>
        <v>-10</v>
      </c>
      <c r="R45" s="97">
        <f t="shared" si="18"/>
        <v>-16060</v>
      </c>
      <c r="S45" s="94">
        <f t="shared" si="18"/>
        <v>392</v>
      </c>
      <c r="T45" s="95">
        <f t="shared" si="18"/>
        <v>-229965</v>
      </c>
      <c r="U45" s="96">
        <f t="shared" si="18"/>
        <v>147</v>
      </c>
      <c r="V45" s="97">
        <f t="shared" si="18"/>
        <v>-406781</v>
      </c>
      <c r="W45" s="94">
        <f t="shared" si="18"/>
        <v>-51.171799999999166</v>
      </c>
      <c r="X45" s="95">
        <f t="shared" si="18"/>
        <v>-106800</v>
      </c>
      <c r="Y45" s="94">
        <f t="shared" si="18"/>
        <v>-278.7158000000054</v>
      </c>
      <c r="Z45" s="95">
        <f t="shared" si="18"/>
        <v>-1723469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3.7645686456779117</v>
      </c>
      <c r="F46" s="199"/>
      <c r="G46" s="157">
        <f>G23-G42</f>
        <v>-11.706832061012896</v>
      </c>
      <c r="H46" s="199"/>
      <c r="I46" s="157">
        <f>I23-I42</f>
        <v>0.8000196397964672</v>
      </c>
      <c r="J46" s="199"/>
      <c r="K46" s="157">
        <f>K23-K42</f>
        <v>-0.36555296116366875</v>
      </c>
      <c r="L46" s="199"/>
      <c r="M46" s="157">
        <f>M23-M42</f>
        <v>0.27329629567988434</v>
      </c>
      <c r="N46" s="199"/>
      <c r="O46" s="157">
        <f t="shared" si="18"/>
        <v>2.5846342011992647</v>
      </c>
      <c r="P46" s="199"/>
      <c r="Q46" s="157">
        <f t="shared" si="18"/>
        <v>-1.7498997700438252</v>
      </c>
      <c r="R46" s="199"/>
      <c r="S46" s="157">
        <f t="shared" si="18"/>
        <v>-25.90518807643545</v>
      </c>
      <c r="T46" s="199"/>
      <c r="U46" s="157">
        <f t="shared" si="18"/>
        <v>-12.84344104738711</v>
      </c>
      <c r="V46" s="199"/>
      <c r="W46" s="157">
        <f t="shared" si="18"/>
        <v>0.32423354702964957</v>
      </c>
      <c r="X46" s="199"/>
      <c r="Y46" s="157">
        <f t="shared" si="18"/>
        <v>-6.214976965502899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89.66597077244259</v>
      </c>
      <c r="F47" s="72">
        <f t="shared" si="19"/>
        <v>94.47190120520729</v>
      </c>
      <c r="G47" s="71">
        <f t="shared" si="19"/>
        <v>79.60227507724265</v>
      </c>
      <c r="H47" s="73">
        <f t="shared" si="19"/>
        <v>86.32140604490206</v>
      </c>
      <c r="I47" s="74">
        <f t="shared" si="19"/>
        <v>71.48247978436657</v>
      </c>
      <c r="J47" s="72">
        <f t="shared" si="19"/>
        <v>72.5666278173118</v>
      </c>
      <c r="K47" s="71">
        <f t="shared" si="19"/>
        <v>81.84344603983325</v>
      </c>
      <c r="L47" s="73">
        <f t="shared" si="19"/>
        <v>79.40847170737406</v>
      </c>
      <c r="M47" s="74">
        <f t="shared" si="19"/>
        <v>105.25916960271692</v>
      </c>
      <c r="N47" s="72">
        <f t="shared" si="19"/>
        <v>90.3449069664462</v>
      </c>
      <c r="O47" s="71">
        <f t="shared" si="19"/>
        <v>106.44403861205322</v>
      </c>
      <c r="P47" s="73">
        <f t="shared" si="19"/>
        <v>102.96293875976048</v>
      </c>
      <c r="Q47" s="74">
        <f t="shared" si="19"/>
        <v>94.4771775395755</v>
      </c>
      <c r="R47" s="72">
        <f t="shared" si="19"/>
        <v>93.25432519821562</v>
      </c>
      <c r="S47" s="71">
        <f t="shared" si="19"/>
        <v>86.2271256363189</v>
      </c>
      <c r="T47" s="73">
        <f t="shared" si="19"/>
        <v>86.48653378640006</v>
      </c>
      <c r="U47" s="74">
        <f t="shared" si="19"/>
        <v>85.51488016855411</v>
      </c>
      <c r="V47" s="72">
        <f t="shared" si="19"/>
        <v>83.7607626808059</v>
      </c>
      <c r="W47" s="71">
        <f t="shared" si="19"/>
        <v>99.37217272150379</v>
      </c>
      <c r="X47" s="73">
        <f t="shared" si="19"/>
        <v>95.67209050235473</v>
      </c>
      <c r="Y47" s="71">
        <f t="shared" si="19"/>
        <v>90.78876454518111</v>
      </c>
      <c r="Z47" s="73">
        <f t="shared" si="19"/>
        <v>87.4403212027264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111.34751773049645</v>
      </c>
      <c r="F48" s="66">
        <f t="shared" si="19"/>
        <v>101.8334535710605</v>
      </c>
      <c r="G48" s="63">
        <f t="shared" si="19"/>
        <v>85.39595233058316</v>
      </c>
      <c r="H48" s="64">
        <f t="shared" si="19"/>
        <v>87.28660919131936</v>
      </c>
      <c r="I48" s="65">
        <f t="shared" si="19"/>
        <v>96.7032967032967</v>
      </c>
      <c r="J48" s="66">
        <f t="shared" si="19"/>
        <v>100.47864512994143</v>
      </c>
      <c r="K48" s="63">
        <f t="shared" si="19"/>
        <v>128.1635301752109</v>
      </c>
      <c r="L48" s="64">
        <f t="shared" si="19"/>
        <v>123.0265525910814</v>
      </c>
      <c r="M48" s="65">
        <f t="shared" si="19"/>
        <v>100.85206315171472</v>
      </c>
      <c r="N48" s="66">
        <f t="shared" si="19"/>
        <v>97.79035004253731</v>
      </c>
      <c r="O48" s="63">
        <f t="shared" si="19"/>
        <v>98.60627177700349</v>
      </c>
      <c r="P48" s="64">
        <f t="shared" si="19"/>
        <v>100.38055198436702</v>
      </c>
      <c r="Q48" s="65">
        <f t="shared" si="19"/>
        <v>100.7224722926202</v>
      </c>
      <c r="R48" s="66">
        <f t="shared" si="19"/>
        <v>99.17654522963646</v>
      </c>
      <c r="S48" s="63">
        <f t="shared" si="19"/>
        <v>91.26596088572813</v>
      </c>
      <c r="T48" s="64">
        <f t="shared" si="19"/>
        <v>96.99295249885327</v>
      </c>
      <c r="U48" s="65">
        <f t="shared" si="19"/>
        <v>77.88944723618091</v>
      </c>
      <c r="V48" s="66">
        <f t="shared" si="19"/>
        <v>294.8146484862788</v>
      </c>
      <c r="W48" s="63">
        <f t="shared" si="19"/>
        <v>102.70875225713816</v>
      </c>
      <c r="X48" s="64">
        <f t="shared" si="19"/>
        <v>109.79739607852869</v>
      </c>
      <c r="Y48" s="63">
        <f t="shared" si="19"/>
        <v>95.59844774072587</v>
      </c>
      <c r="Z48" s="64">
        <f t="shared" si="19"/>
        <v>105.31927754539521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88.0561837118196</v>
      </c>
      <c r="F49" s="70">
        <f t="shared" si="19"/>
        <v>93.81157128265954</v>
      </c>
      <c r="G49" s="67">
        <f t="shared" si="19"/>
        <v>95.73447609751203</v>
      </c>
      <c r="H49" s="68">
        <f t="shared" si="19"/>
        <v>98.30935511566514</v>
      </c>
      <c r="I49" s="69">
        <f t="shared" si="19"/>
        <v>78.11149032992036</v>
      </c>
      <c r="J49" s="70">
        <f t="shared" si="19"/>
        <v>79.63201172291541</v>
      </c>
      <c r="K49" s="67">
        <f t="shared" si="19"/>
        <v>97.3821001094987</v>
      </c>
      <c r="L49" s="68">
        <f t="shared" si="19"/>
        <v>93.80586577552926</v>
      </c>
      <c r="M49" s="69">
        <f t="shared" si="19"/>
        <v>103.48453534313768</v>
      </c>
      <c r="N49" s="70">
        <f t="shared" si="19"/>
        <v>102.45683096109639</v>
      </c>
      <c r="O49" s="67">
        <f t="shared" si="19"/>
        <v>102.51170710940826</v>
      </c>
      <c r="P49" s="68">
        <f t="shared" si="19"/>
        <v>101.04054007229372</v>
      </c>
      <c r="Q49" s="69">
        <f t="shared" si="19"/>
        <v>99.98370021434219</v>
      </c>
      <c r="R49" s="70">
        <f t="shared" si="19"/>
        <v>99.85654480517074</v>
      </c>
      <c r="S49" s="67">
        <f t="shared" si="19"/>
        <v>101.16272171798066</v>
      </c>
      <c r="T49" s="68">
        <f t="shared" si="19"/>
        <v>93.76639788524035</v>
      </c>
      <c r="U49" s="69">
        <f t="shared" si="19"/>
        <v>102.72514923436285</v>
      </c>
      <c r="V49" s="70">
        <f t="shared" si="19"/>
        <v>80.88758929701993</v>
      </c>
      <c r="W49" s="67">
        <f t="shared" si="19"/>
        <v>99.35930408121591</v>
      </c>
      <c r="X49" s="68">
        <f t="shared" si="19"/>
        <v>94.86271594450866</v>
      </c>
      <c r="Y49" s="67">
        <f t="shared" si="19"/>
        <v>99.81008839519517</v>
      </c>
      <c r="Z49" s="68">
        <f t="shared" si="19"/>
        <v>94.90891530439534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C7189-A1E0-4B43-B322-4D27C33345CE}">
  <dimension ref="A1:AL49"/>
  <sheetViews>
    <sheetView zoomScaleSheetLayoutView="100" workbookViewId="0" topLeftCell="A1">
      <pane xSplit="4" ySplit="4" topLeftCell="E20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74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800</v>
      </c>
      <c r="F5" s="14">
        <v>54812</v>
      </c>
      <c r="G5" s="15">
        <v>30</v>
      </c>
      <c r="H5" s="16">
        <v>5440</v>
      </c>
      <c r="I5" s="13">
        <v>1381</v>
      </c>
      <c r="J5" s="14">
        <v>1205666</v>
      </c>
      <c r="K5" s="17">
        <v>2081</v>
      </c>
      <c r="L5" s="18">
        <v>4106742</v>
      </c>
      <c r="M5" s="13">
        <v>789</v>
      </c>
      <c r="N5" s="75">
        <v>256517</v>
      </c>
      <c r="O5" s="19">
        <v>754</v>
      </c>
      <c r="P5" s="18">
        <v>42807</v>
      </c>
      <c r="Q5" s="13">
        <v>14082</v>
      </c>
      <c r="R5" s="14">
        <v>2226257</v>
      </c>
      <c r="S5" s="19">
        <v>18954</v>
      </c>
      <c r="T5" s="18">
        <v>5313499</v>
      </c>
      <c r="U5" s="13">
        <v>2549</v>
      </c>
      <c r="V5" s="14">
        <v>932864</v>
      </c>
      <c r="W5" s="13">
        <v>101</v>
      </c>
      <c r="X5" s="18">
        <v>66783</v>
      </c>
      <c r="Y5" s="20">
        <f aca="true" t="shared" si="0" ref="Y5:Z19">+W5+U5+S5+Q5+O5+M5+K5+I5+G5+E5</f>
        <v>41521</v>
      </c>
      <c r="Z5" s="21">
        <f t="shared" si="0"/>
        <v>14211387</v>
      </c>
    </row>
    <row r="6" spans="1:26" ht="18.95" customHeight="1">
      <c r="A6" s="7"/>
      <c r="B6" s="22"/>
      <c r="C6" s="83"/>
      <c r="D6" s="81" t="s">
        <v>22</v>
      </c>
      <c r="E6" s="23">
        <v>747</v>
      </c>
      <c r="F6" s="24">
        <v>51227</v>
      </c>
      <c r="G6" s="25">
        <v>30</v>
      </c>
      <c r="H6" s="26">
        <v>5440</v>
      </c>
      <c r="I6" s="27">
        <v>1914</v>
      </c>
      <c r="J6" s="21">
        <v>1503018</v>
      </c>
      <c r="K6" s="25">
        <v>1463</v>
      </c>
      <c r="L6" s="26">
        <v>2888396</v>
      </c>
      <c r="M6" s="27">
        <v>720</v>
      </c>
      <c r="N6" s="76">
        <v>232328</v>
      </c>
      <c r="O6" s="25">
        <v>853</v>
      </c>
      <c r="P6" s="26">
        <v>39965</v>
      </c>
      <c r="Q6" s="27">
        <v>12711</v>
      </c>
      <c r="R6" s="21">
        <v>2042147</v>
      </c>
      <c r="S6" s="25">
        <v>16178</v>
      </c>
      <c r="T6" s="26">
        <v>4565388</v>
      </c>
      <c r="U6" s="27">
        <v>2334</v>
      </c>
      <c r="V6" s="21">
        <v>285404</v>
      </c>
      <c r="W6" s="27">
        <v>148</v>
      </c>
      <c r="X6" s="26">
        <v>67042</v>
      </c>
      <c r="Y6" s="20">
        <f t="shared" si="0"/>
        <v>37098</v>
      </c>
      <c r="Z6" s="21">
        <f t="shared" si="0"/>
        <v>11680355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1426.4</v>
      </c>
      <c r="F7" s="36">
        <v>240365</v>
      </c>
      <c r="G7" s="29">
        <v>151</v>
      </c>
      <c r="H7" s="30">
        <v>74158</v>
      </c>
      <c r="I7" s="31">
        <v>3424</v>
      </c>
      <c r="J7" s="32">
        <v>3218329</v>
      </c>
      <c r="K7" s="77">
        <v>7379.299999999999</v>
      </c>
      <c r="L7" s="30">
        <v>5001572</v>
      </c>
      <c r="M7" s="23">
        <v>1410.7</v>
      </c>
      <c r="N7" s="24">
        <v>376950.25</v>
      </c>
      <c r="O7" s="33">
        <v>2939</v>
      </c>
      <c r="P7" s="34">
        <v>577906</v>
      </c>
      <c r="Q7" s="23">
        <v>32880.5</v>
      </c>
      <c r="R7" s="24">
        <v>5179277.5</v>
      </c>
      <c r="S7" s="33">
        <v>28617</v>
      </c>
      <c r="T7" s="34">
        <v>2948290</v>
      </c>
      <c r="U7" s="23">
        <v>3504.2</v>
      </c>
      <c r="V7" s="24">
        <v>1930423.5</v>
      </c>
      <c r="W7" s="23">
        <v>1403.6999999999998</v>
      </c>
      <c r="X7" s="34">
        <v>373933.5</v>
      </c>
      <c r="Y7" s="31">
        <f t="shared" si="0"/>
        <v>83135.79999999999</v>
      </c>
      <c r="Z7" s="24">
        <f t="shared" si="0"/>
        <v>19921204.75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23147</v>
      </c>
      <c r="G8" s="15">
        <v>163.626</v>
      </c>
      <c r="H8" s="16">
        <v>98800</v>
      </c>
      <c r="I8" s="13">
        <v>217</v>
      </c>
      <c r="J8" s="14">
        <v>78668</v>
      </c>
      <c r="K8" s="17">
        <v>0</v>
      </c>
      <c r="L8" s="18">
        <v>0</v>
      </c>
      <c r="M8" s="13">
        <v>5182.7</v>
      </c>
      <c r="N8" s="75">
        <v>947362</v>
      </c>
      <c r="O8" s="19">
        <v>0</v>
      </c>
      <c r="P8" s="18">
        <v>0</v>
      </c>
      <c r="Q8" s="13">
        <v>7287</v>
      </c>
      <c r="R8" s="14">
        <v>1272399</v>
      </c>
      <c r="S8" s="19">
        <v>33540</v>
      </c>
      <c r="T8" s="18">
        <v>4209132</v>
      </c>
      <c r="U8" s="13">
        <v>1225</v>
      </c>
      <c r="V8" s="14">
        <v>106662</v>
      </c>
      <c r="W8" s="13">
        <v>23</v>
      </c>
      <c r="X8" s="18">
        <v>1000</v>
      </c>
      <c r="Y8" s="13">
        <f t="shared" si="0"/>
        <v>47786.325999999994</v>
      </c>
      <c r="Z8" s="14">
        <f t="shared" si="0"/>
        <v>6737170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185.652</v>
      </c>
      <c r="H9" s="26">
        <v>104200</v>
      </c>
      <c r="I9" s="27">
        <v>227</v>
      </c>
      <c r="J9" s="21">
        <v>82472</v>
      </c>
      <c r="K9" s="25">
        <v>3</v>
      </c>
      <c r="L9" s="26">
        <v>842</v>
      </c>
      <c r="M9" s="27">
        <v>5162</v>
      </c>
      <c r="N9" s="76">
        <v>857499</v>
      </c>
      <c r="O9" s="25">
        <v>0</v>
      </c>
      <c r="P9" s="26">
        <v>0</v>
      </c>
      <c r="Q9" s="27">
        <v>7050</v>
      </c>
      <c r="R9" s="21">
        <v>1218357</v>
      </c>
      <c r="S9" s="25">
        <v>32973</v>
      </c>
      <c r="T9" s="26">
        <v>4154822</v>
      </c>
      <c r="U9" s="27">
        <v>1628</v>
      </c>
      <c r="V9" s="21">
        <v>141045</v>
      </c>
      <c r="W9" s="27">
        <v>23</v>
      </c>
      <c r="X9" s="26">
        <v>1000</v>
      </c>
      <c r="Y9" s="20">
        <f t="shared" si="0"/>
        <v>47416.652</v>
      </c>
      <c r="Z9" s="21">
        <f t="shared" si="0"/>
        <v>6587301</v>
      </c>
    </row>
    <row r="10" spans="1:26" ht="18.95" customHeight="1" thickBot="1">
      <c r="A10" s="7"/>
      <c r="B10" s="22"/>
      <c r="C10" s="84"/>
      <c r="D10" s="28" t="s">
        <v>24</v>
      </c>
      <c r="E10" s="35">
        <v>118</v>
      </c>
      <c r="F10" s="36">
        <v>16859</v>
      </c>
      <c r="G10" s="29">
        <v>230.87600000000003</v>
      </c>
      <c r="H10" s="30">
        <v>113800</v>
      </c>
      <c r="I10" s="37">
        <v>375</v>
      </c>
      <c r="J10" s="38">
        <v>58429</v>
      </c>
      <c r="K10" s="77">
        <v>364</v>
      </c>
      <c r="L10" s="30">
        <v>8564</v>
      </c>
      <c r="M10" s="35">
        <v>9358.7</v>
      </c>
      <c r="N10" s="36">
        <v>1736305</v>
      </c>
      <c r="O10" s="29">
        <v>0</v>
      </c>
      <c r="P10" s="30">
        <v>0</v>
      </c>
      <c r="Q10" s="35">
        <v>13840</v>
      </c>
      <c r="R10" s="36">
        <v>1744183</v>
      </c>
      <c r="S10" s="29">
        <v>4971</v>
      </c>
      <c r="T10" s="30">
        <v>712178</v>
      </c>
      <c r="U10" s="35">
        <v>1367</v>
      </c>
      <c r="V10" s="36">
        <v>86189</v>
      </c>
      <c r="W10" s="35">
        <v>25</v>
      </c>
      <c r="X10" s="30">
        <v>300</v>
      </c>
      <c r="Y10" s="37">
        <f t="shared" si="0"/>
        <v>30649.576</v>
      </c>
      <c r="Z10" s="36">
        <f t="shared" si="0"/>
        <v>4476807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28</v>
      </c>
      <c r="J11" s="14">
        <v>3951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2278</v>
      </c>
      <c r="R11" s="14">
        <v>606018</v>
      </c>
      <c r="S11" s="19">
        <v>0</v>
      </c>
      <c r="T11" s="18">
        <v>0</v>
      </c>
      <c r="U11" s="13">
        <v>7</v>
      </c>
      <c r="V11" s="14">
        <v>1179</v>
      </c>
      <c r="W11" s="13">
        <v>0</v>
      </c>
      <c r="X11" s="18">
        <v>0</v>
      </c>
      <c r="Y11" s="13">
        <f>+W11+U11+S11+Q11+O11+M11+K11+I11+G11+E11</f>
        <v>2403</v>
      </c>
      <c r="Z11" s="14">
        <f t="shared" si="0"/>
        <v>701148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12</v>
      </c>
      <c r="J12" s="21">
        <v>2051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2277</v>
      </c>
      <c r="R12" s="21">
        <v>565276</v>
      </c>
      <c r="S12" s="25">
        <v>0</v>
      </c>
      <c r="T12" s="26">
        <v>0</v>
      </c>
      <c r="U12" s="27">
        <v>7</v>
      </c>
      <c r="V12" s="21">
        <v>1292</v>
      </c>
      <c r="W12" s="27">
        <v>0</v>
      </c>
      <c r="X12" s="26">
        <v>0</v>
      </c>
      <c r="Y12" s="20">
        <f aca="true" t="shared" si="1" ref="Y12:Y19">+W12+U12+S12+Q12+O12+M12+K12+I12+G12+E12</f>
        <v>2386</v>
      </c>
      <c r="Z12" s="21">
        <f t="shared" si="0"/>
        <v>658619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167</v>
      </c>
      <c r="J13" s="38">
        <v>36395.3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6857</v>
      </c>
      <c r="R13" s="36">
        <v>1967389.6</v>
      </c>
      <c r="S13" s="29">
        <v>2</v>
      </c>
      <c r="T13" s="30">
        <v>2250</v>
      </c>
      <c r="U13" s="35">
        <v>453</v>
      </c>
      <c r="V13" s="36">
        <v>96348</v>
      </c>
      <c r="W13" s="35">
        <v>10</v>
      </c>
      <c r="X13" s="30">
        <v>30145</v>
      </c>
      <c r="Y13" s="37">
        <f t="shared" si="1"/>
        <v>7703.1</v>
      </c>
      <c r="Z13" s="36">
        <f t="shared" si="0"/>
        <v>2346527.9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1330</v>
      </c>
      <c r="N14" s="75">
        <v>208660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1330</v>
      </c>
      <c r="Z14" s="14">
        <f t="shared" si="0"/>
        <v>208660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1111</v>
      </c>
      <c r="N15" s="76">
        <v>122829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1111</v>
      </c>
      <c r="Z15" s="24">
        <f t="shared" si="0"/>
        <v>122829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5111</v>
      </c>
      <c r="N16" s="36">
        <v>940294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5111</v>
      </c>
      <c r="Z16" s="36">
        <f t="shared" si="0"/>
        <v>940294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10</v>
      </c>
      <c r="F17" s="14">
        <v>2774</v>
      </c>
      <c r="G17" s="19">
        <v>1037</v>
      </c>
      <c r="H17" s="18">
        <v>290048</v>
      </c>
      <c r="I17" s="13">
        <v>229</v>
      </c>
      <c r="J17" s="14">
        <v>131730</v>
      </c>
      <c r="K17" s="19">
        <v>78</v>
      </c>
      <c r="L17" s="18">
        <v>53600</v>
      </c>
      <c r="M17" s="13">
        <v>770.1279999999999</v>
      </c>
      <c r="N17" s="75">
        <v>562012</v>
      </c>
      <c r="O17" s="19">
        <v>3079</v>
      </c>
      <c r="P17" s="18">
        <v>1242606</v>
      </c>
      <c r="Q17" s="13">
        <v>4527</v>
      </c>
      <c r="R17" s="14">
        <v>1144912</v>
      </c>
      <c r="S17" s="19">
        <v>349</v>
      </c>
      <c r="T17" s="18">
        <v>76838</v>
      </c>
      <c r="U17" s="13">
        <v>16</v>
      </c>
      <c r="V17" s="14">
        <v>9800</v>
      </c>
      <c r="W17" s="13">
        <v>5810.594</v>
      </c>
      <c r="X17" s="18">
        <v>1300314</v>
      </c>
      <c r="Y17" s="41">
        <f t="shared" si="1"/>
        <v>15905.722000000002</v>
      </c>
      <c r="Z17" s="42">
        <f t="shared" si="0"/>
        <v>4814634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75</v>
      </c>
      <c r="F18" s="21">
        <v>18739</v>
      </c>
      <c r="G18" s="25">
        <v>1014</v>
      </c>
      <c r="H18" s="26">
        <v>293942</v>
      </c>
      <c r="I18" s="27">
        <v>213</v>
      </c>
      <c r="J18" s="21">
        <v>147356</v>
      </c>
      <c r="K18" s="25">
        <v>75</v>
      </c>
      <c r="L18" s="26">
        <v>55710</v>
      </c>
      <c r="M18" s="27">
        <v>827.1</v>
      </c>
      <c r="N18" s="21">
        <v>519046</v>
      </c>
      <c r="O18" s="25">
        <v>3165</v>
      </c>
      <c r="P18" s="26">
        <v>1264456</v>
      </c>
      <c r="Q18" s="27">
        <v>4399</v>
      </c>
      <c r="R18" s="21">
        <v>1126526</v>
      </c>
      <c r="S18" s="25">
        <v>345</v>
      </c>
      <c r="T18" s="26">
        <v>76525</v>
      </c>
      <c r="U18" s="27">
        <v>11</v>
      </c>
      <c r="V18" s="21">
        <v>8700</v>
      </c>
      <c r="W18" s="27">
        <v>5620.626</v>
      </c>
      <c r="X18" s="26">
        <v>1221321</v>
      </c>
      <c r="Y18" s="23">
        <f t="shared" si="1"/>
        <v>15744.726</v>
      </c>
      <c r="Z18" s="24">
        <f t="shared" si="0"/>
        <v>4732321</v>
      </c>
    </row>
    <row r="19" spans="1:26" ht="18.95" customHeight="1" thickBot="1">
      <c r="A19" s="7"/>
      <c r="B19" s="22"/>
      <c r="C19" s="84"/>
      <c r="D19" s="43" t="s">
        <v>24</v>
      </c>
      <c r="E19" s="23">
        <v>465.008</v>
      </c>
      <c r="F19" s="24">
        <v>106988</v>
      </c>
      <c r="G19" s="33">
        <v>1177</v>
      </c>
      <c r="H19" s="34">
        <v>364804</v>
      </c>
      <c r="I19" s="23">
        <v>429</v>
      </c>
      <c r="J19" s="24">
        <v>186181</v>
      </c>
      <c r="K19" s="78">
        <v>202</v>
      </c>
      <c r="L19" s="34">
        <v>146420</v>
      </c>
      <c r="M19" s="23">
        <v>1614.112</v>
      </c>
      <c r="N19" s="24">
        <v>564331</v>
      </c>
      <c r="O19" s="33">
        <v>1759</v>
      </c>
      <c r="P19" s="34">
        <v>778505</v>
      </c>
      <c r="Q19" s="23">
        <v>7773</v>
      </c>
      <c r="R19" s="24">
        <v>2304283</v>
      </c>
      <c r="S19" s="33">
        <v>124</v>
      </c>
      <c r="T19" s="34">
        <v>26401</v>
      </c>
      <c r="U19" s="23">
        <v>70</v>
      </c>
      <c r="V19" s="24">
        <v>15400</v>
      </c>
      <c r="W19" s="23">
        <v>6548.208999999999</v>
      </c>
      <c r="X19" s="34">
        <v>1674541</v>
      </c>
      <c r="Y19" s="35">
        <f t="shared" si="1"/>
        <v>20161.329</v>
      </c>
      <c r="Z19" s="36">
        <f t="shared" si="0"/>
        <v>6167854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958</v>
      </c>
      <c r="F20" s="14">
        <f aca="true" t="shared" si="2" ref="F20:X22">F5+F8+F11+F14+F17</f>
        <v>80733</v>
      </c>
      <c r="G20" s="19">
        <f>G5+G8+G11+G14+G17</f>
        <v>1305.626</v>
      </c>
      <c r="H20" s="18">
        <f t="shared" si="2"/>
        <v>469288</v>
      </c>
      <c r="I20" s="13">
        <f t="shared" si="2"/>
        <v>1855</v>
      </c>
      <c r="J20" s="14">
        <f t="shared" si="2"/>
        <v>1420015</v>
      </c>
      <c r="K20" s="19">
        <f t="shared" si="2"/>
        <v>2159</v>
      </c>
      <c r="L20" s="18">
        <f t="shared" si="2"/>
        <v>4160342</v>
      </c>
      <c r="M20" s="13">
        <f t="shared" si="2"/>
        <v>8086.8279999999995</v>
      </c>
      <c r="N20" s="14">
        <f t="shared" si="2"/>
        <v>1989551</v>
      </c>
      <c r="O20" s="19">
        <f t="shared" si="2"/>
        <v>3833</v>
      </c>
      <c r="P20" s="18">
        <f t="shared" si="2"/>
        <v>1285413</v>
      </c>
      <c r="Q20" s="13">
        <f t="shared" si="2"/>
        <v>28174</v>
      </c>
      <c r="R20" s="14">
        <f t="shared" si="2"/>
        <v>5249586</v>
      </c>
      <c r="S20" s="19">
        <f t="shared" si="2"/>
        <v>52843</v>
      </c>
      <c r="T20" s="18">
        <f t="shared" si="2"/>
        <v>9599469</v>
      </c>
      <c r="U20" s="13">
        <f t="shared" si="2"/>
        <v>3797</v>
      </c>
      <c r="V20" s="14">
        <f t="shared" si="2"/>
        <v>1050505</v>
      </c>
      <c r="W20" s="13">
        <f t="shared" si="2"/>
        <v>5934.594</v>
      </c>
      <c r="X20" s="18">
        <f t="shared" si="2"/>
        <v>1368097</v>
      </c>
      <c r="Y20" s="31">
        <f aca="true" t="shared" si="3" ref="Y20:Z22">+Y17+Y14+Y11+Y8+Y5</f>
        <v>108946.048</v>
      </c>
      <c r="Z20" s="32">
        <f t="shared" si="3"/>
        <v>26672999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987</v>
      </c>
      <c r="F21" s="21">
        <f t="shared" si="4"/>
        <v>97030</v>
      </c>
      <c r="G21" s="25">
        <f t="shared" si="4"/>
        <v>1304.652</v>
      </c>
      <c r="H21" s="26">
        <f t="shared" si="4"/>
        <v>478582</v>
      </c>
      <c r="I21" s="27">
        <f t="shared" si="4"/>
        <v>2366</v>
      </c>
      <c r="J21" s="21">
        <f t="shared" si="4"/>
        <v>1734897</v>
      </c>
      <c r="K21" s="25">
        <f t="shared" si="4"/>
        <v>1541</v>
      </c>
      <c r="L21" s="26">
        <f t="shared" si="4"/>
        <v>2944948</v>
      </c>
      <c r="M21" s="27">
        <f t="shared" si="4"/>
        <v>7835.1</v>
      </c>
      <c r="N21" s="21">
        <f t="shared" si="4"/>
        <v>1746702</v>
      </c>
      <c r="O21" s="25">
        <f t="shared" si="4"/>
        <v>4018</v>
      </c>
      <c r="P21" s="26">
        <f t="shared" si="4"/>
        <v>1304421</v>
      </c>
      <c r="Q21" s="27">
        <f t="shared" si="4"/>
        <v>26437</v>
      </c>
      <c r="R21" s="21">
        <f t="shared" si="4"/>
        <v>4952306</v>
      </c>
      <c r="S21" s="25">
        <f t="shared" si="4"/>
        <v>49496</v>
      </c>
      <c r="T21" s="26">
        <f t="shared" si="4"/>
        <v>8796735</v>
      </c>
      <c r="U21" s="27">
        <f t="shared" si="2"/>
        <v>3980</v>
      </c>
      <c r="V21" s="21">
        <f t="shared" si="2"/>
        <v>436441</v>
      </c>
      <c r="W21" s="27">
        <f t="shared" si="2"/>
        <v>5791.626</v>
      </c>
      <c r="X21" s="26">
        <f t="shared" si="2"/>
        <v>1289363</v>
      </c>
      <c r="Y21" s="23">
        <f t="shared" si="3"/>
        <v>103756.378</v>
      </c>
      <c r="Z21" s="24">
        <f t="shared" si="3"/>
        <v>23781425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2009.4080000000001</v>
      </c>
      <c r="F22" s="24">
        <f t="shared" si="2"/>
        <v>364212</v>
      </c>
      <c r="G22" s="33">
        <f t="shared" si="2"/>
        <v>1753.876</v>
      </c>
      <c r="H22" s="34">
        <f t="shared" si="2"/>
        <v>747762</v>
      </c>
      <c r="I22" s="23">
        <f t="shared" si="2"/>
        <v>4395</v>
      </c>
      <c r="J22" s="24">
        <f t="shared" si="2"/>
        <v>3499334.3</v>
      </c>
      <c r="K22" s="33">
        <f t="shared" si="2"/>
        <v>7945.299999999999</v>
      </c>
      <c r="L22" s="34">
        <f t="shared" si="2"/>
        <v>5156556</v>
      </c>
      <c r="M22" s="23">
        <f t="shared" si="2"/>
        <v>17513.612</v>
      </c>
      <c r="N22" s="24">
        <f t="shared" si="2"/>
        <v>3636880.25</v>
      </c>
      <c r="O22" s="33">
        <f t="shared" si="2"/>
        <v>4698</v>
      </c>
      <c r="P22" s="34">
        <f t="shared" si="2"/>
        <v>1356411</v>
      </c>
      <c r="Q22" s="23">
        <f t="shared" si="2"/>
        <v>61350.5</v>
      </c>
      <c r="R22" s="24">
        <f t="shared" si="2"/>
        <v>11195133.1</v>
      </c>
      <c r="S22" s="33">
        <f t="shared" si="2"/>
        <v>33714</v>
      </c>
      <c r="T22" s="34">
        <f t="shared" si="2"/>
        <v>3689119</v>
      </c>
      <c r="U22" s="23">
        <f t="shared" si="2"/>
        <v>5394.2</v>
      </c>
      <c r="V22" s="24">
        <f t="shared" si="2"/>
        <v>2128360.5</v>
      </c>
      <c r="W22" s="23">
        <f t="shared" si="2"/>
        <v>7986.908999999999</v>
      </c>
      <c r="X22" s="34">
        <f t="shared" si="2"/>
        <v>2078919.5</v>
      </c>
      <c r="Y22" s="23">
        <f t="shared" si="3"/>
        <v>146760.805</v>
      </c>
      <c r="Z22" s="24">
        <f t="shared" si="3"/>
        <v>33852687.65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48.05060309065431</v>
      </c>
      <c r="F23" s="174"/>
      <c r="G23" s="173">
        <f>(G20+G21)/(G22+G41)*100</f>
        <v>74.43522230377857</v>
      </c>
      <c r="H23" s="174"/>
      <c r="I23" s="173">
        <f>(I20+I21)/(I22+I41)*100</f>
        <v>45.367583834909716</v>
      </c>
      <c r="J23" s="174"/>
      <c r="K23" s="173">
        <f>(K20+K21)/(K22+K41)*100</f>
        <v>24.226392362793504</v>
      </c>
      <c r="L23" s="174"/>
      <c r="M23" s="173">
        <f>(M20+M21)/(M22+M41)*100</f>
        <v>45.78490555533701</v>
      </c>
      <c r="N23" s="174"/>
      <c r="O23" s="173">
        <f>(O20+O21)/(O22+O41)*100</f>
        <v>81.94342970462374</v>
      </c>
      <c r="P23" s="174"/>
      <c r="Q23" s="173">
        <f>(Q20+Q21)/(Q22+Q41)*100</f>
        <v>45.14835605453087</v>
      </c>
      <c r="R23" s="174"/>
      <c r="S23" s="173">
        <f>(S20+S21)/(S22+S41)*100</f>
        <v>159.69757970132486</v>
      </c>
      <c r="T23" s="174"/>
      <c r="U23" s="173">
        <f>(U20+U21)/(U22+U41)*100</f>
        <v>70.88429917786245</v>
      </c>
      <c r="V23" s="174"/>
      <c r="W23" s="173">
        <f>(W20+W21)/(W22+W41)*100</f>
        <v>74.07195444338114</v>
      </c>
      <c r="X23" s="174"/>
      <c r="Y23" s="173">
        <f>(Y20+Y21)/(Y22+Y41)*100</f>
        <v>73.76998399830417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181253.38408128163</v>
      </c>
      <c r="F24" s="176"/>
      <c r="G24" s="169">
        <f>H22/G22*1000</f>
        <v>426348.2709153897</v>
      </c>
      <c r="H24" s="170"/>
      <c r="I24" s="171">
        <f>J22/I22*1000</f>
        <v>796208.0318543799</v>
      </c>
      <c r="J24" s="172"/>
      <c r="K24" s="169">
        <f>L22/K22*1000</f>
        <v>649007.0859501844</v>
      </c>
      <c r="L24" s="170"/>
      <c r="M24" s="171">
        <f>N22/M22*1000</f>
        <v>207660.2045311955</v>
      </c>
      <c r="N24" s="172"/>
      <c r="O24" s="169">
        <f>P22/O22*1000</f>
        <v>288720.945083014</v>
      </c>
      <c r="P24" s="170"/>
      <c r="Q24" s="171">
        <f>R22/Q22*1000</f>
        <v>182478.26994075027</v>
      </c>
      <c r="R24" s="172"/>
      <c r="S24" s="169">
        <f>T22/S22*1000</f>
        <v>109423.94850803821</v>
      </c>
      <c r="T24" s="170"/>
      <c r="U24" s="171">
        <f>V22/U22*1000</f>
        <v>394564.6249675577</v>
      </c>
      <c r="V24" s="172"/>
      <c r="W24" s="169">
        <f>X22/W22*1000</f>
        <v>260290.8709739901</v>
      </c>
      <c r="X24" s="170"/>
      <c r="Y24" s="171">
        <f>Z22/Y22*1000</f>
        <v>230665.7261112734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1.3691721028649306</v>
      </c>
      <c r="F25" s="49"/>
      <c r="G25" s="50">
        <f>G22/Y22*100</f>
        <v>1.1950574950852852</v>
      </c>
      <c r="H25" s="51"/>
      <c r="I25" s="48">
        <f>I22/Y22*100</f>
        <v>2.994668774132167</v>
      </c>
      <c r="J25" s="49"/>
      <c r="K25" s="50">
        <f>K22/Y22*100</f>
        <v>5.413775156112015</v>
      </c>
      <c r="L25" s="51"/>
      <c r="M25" s="48">
        <f>M22/Y22*100</f>
        <v>11.933439585589628</v>
      </c>
      <c r="N25" s="49"/>
      <c r="O25" s="50">
        <f>O22/Y22*100</f>
        <v>3.201127167434112</v>
      </c>
      <c r="P25" s="51"/>
      <c r="Q25" s="48">
        <f>Q22/Y22*100</f>
        <v>41.80305497779192</v>
      </c>
      <c r="R25" s="49"/>
      <c r="S25" s="50">
        <f>S22/Y22*100</f>
        <v>22.972073504230234</v>
      </c>
      <c r="T25" s="51"/>
      <c r="U25" s="48">
        <f>U22/Y22*100</f>
        <v>3.6755045054433984</v>
      </c>
      <c r="V25" s="49"/>
      <c r="W25" s="50">
        <f>W22/Y22*100</f>
        <v>5.442126731316307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1814</v>
      </c>
      <c r="F27" s="99">
        <v>233548</v>
      </c>
      <c r="G27" s="103">
        <v>1284</v>
      </c>
      <c r="H27" s="101">
        <v>398229</v>
      </c>
      <c r="I27" s="102">
        <v>3119</v>
      </c>
      <c r="J27" s="99">
        <v>5936980</v>
      </c>
      <c r="K27" s="103">
        <v>2155</v>
      </c>
      <c r="L27" s="101">
        <v>4586997</v>
      </c>
      <c r="M27" s="102">
        <v>10676</v>
      </c>
      <c r="N27" s="99">
        <v>1899821</v>
      </c>
      <c r="O27" s="103">
        <v>5506</v>
      </c>
      <c r="P27" s="101">
        <v>1818615</v>
      </c>
      <c r="Q27" s="102">
        <v>29338</v>
      </c>
      <c r="R27" s="99">
        <v>5910182</v>
      </c>
      <c r="S27" s="103">
        <v>54312</v>
      </c>
      <c r="T27" s="101">
        <v>11855445</v>
      </c>
      <c r="U27" s="102">
        <v>4152</v>
      </c>
      <c r="V27" s="99">
        <v>1260320</v>
      </c>
      <c r="W27" s="102">
        <v>7971</v>
      </c>
      <c r="X27" s="101">
        <v>1599012</v>
      </c>
      <c r="Y27" s="124">
        <v>120327</v>
      </c>
      <c r="Z27" s="125">
        <v>35499149</v>
      </c>
    </row>
    <row r="28" spans="1:26" ht="18.95" customHeight="1">
      <c r="A28" s="22"/>
      <c r="B28" s="167"/>
      <c r="C28" s="7"/>
      <c r="D28" s="55" t="s">
        <v>22</v>
      </c>
      <c r="E28" s="106">
        <v>1206</v>
      </c>
      <c r="F28" s="107">
        <v>104749</v>
      </c>
      <c r="G28" s="110">
        <v>1241</v>
      </c>
      <c r="H28" s="109">
        <v>382710</v>
      </c>
      <c r="I28" s="106">
        <v>3142</v>
      </c>
      <c r="J28" s="107">
        <v>5671842</v>
      </c>
      <c r="K28" s="110">
        <v>1326</v>
      </c>
      <c r="L28" s="109">
        <v>2930202</v>
      </c>
      <c r="M28" s="106">
        <v>8964</v>
      </c>
      <c r="N28" s="107">
        <v>1765247</v>
      </c>
      <c r="O28" s="110">
        <v>5338</v>
      </c>
      <c r="P28" s="109">
        <v>1757485</v>
      </c>
      <c r="Q28" s="106">
        <v>28716</v>
      </c>
      <c r="R28" s="107">
        <v>6178385</v>
      </c>
      <c r="S28" s="110">
        <v>52518</v>
      </c>
      <c r="T28" s="109">
        <v>11650366</v>
      </c>
      <c r="U28" s="106">
        <v>3544</v>
      </c>
      <c r="V28" s="107">
        <v>824895</v>
      </c>
      <c r="W28" s="106">
        <v>7622</v>
      </c>
      <c r="X28" s="109">
        <v>1552537</v>
      </c>
      <c r="Y28" s="113">
        <v>113617</v>
      </c>
      <c r="Z28" s="114">
        <v>32818418</v>
      </c>
    </row>
    <row r="29" spans="1:26" ht="18.95" customHeight="1" thickBot="1">
      <c r="A29" s="22"/>
      <c r="B29" s="167"/>
      <c r="C29" s="7"/>
      <c r="D29" s="55" t="s">
        <v>24</v>
      </c>
      <c r="E29" s="113">
        <v>3761</v>
      </c>
      <c r="F29" s="114">
        <v>752407</v>
      </c>
      <c r="G29" s="117">
        <v>1222</v>
      </c>
      <c r="H29" s="116">
        <v>528743</v>
      </c>
      <c r="I29" s="113">
        <v>1929</v>
      </c>
      <c r="J29" s="114">
        <v>2078527</v>
      </c>
      <c r="K29" s="117">
        <v>4509</v>
      </c>
      <c r="L29" s="116">
        <v>6651106</v>
      </c>
      <c r="M29" s="113">
        <v>15316</v>
      </c>
      <c r="N29" s="114">
        <v>3175052</v>
      </c>
      <c r="O29" s="117">
        <v>4614</v>
      </c>
      <c r="P29" s="116">
        <v>1310036</v>
      </c>
      <c r="Q29" s="113">
        <v>60273</v>
      </c>
      <c r="R29" s="114">
        <v>10232726</v>
      </c>
      <c r="S29" s="117">
        <v>30442</v>
      </c>
      <c r="T29" s="116">
        <v>2856694</v>
      </c>
      <c r="U29" s="113">
        <v>4759</v>
      </c>
      <c r="V29" s="114">
        <v>1399336</v>
      </c>
      <c r="W29" s="113">
        <v>8212</v>
      </c>
      <c r="X29" s="116">
        <v>1941106</v>
      </c>
      <c r="Y29" s="113">
        <v>135037</v>
      </c>
      <c r="Z29" s="114">
        <v>30925733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0">
        <v>43.7</v>
      </c>
      <c r="F30" s="202"/>
      <c r="G30" s="200">
        <v>105.2</v>
      </c>
      <c r="H30" s="202"/>
      <c r="I30" s="200">
        <v>165.7</v>
      </c>
      <c r="J30" s="202"/>
      <c r="K30" s="200">
        <v>42.5</v>
      </c>
      <c r="L30" s="202"/>
      <c r="M30" s="200">
        <v>67.8</v>
      </c>
      <c r="N30" s="202"/>
      <c r="O30" s="200">
        <v>119.8</v>
      </c>
      <c r="P30" s="202"/>
      <c r="Q30" s="200">
        <v>49</v>
      </c>
      <c r="R30" s="202"/>
      <c r="S30" s="200">
        <v>180.8</v>
      </c>
      <c r="T30" s="202"/>
      <c r="U30" s="200">
        <v>84.9</v>
      </c>
      <c r="V30" s="202"/>
      <c r="W30" s="200">
        <v>97.2</v>
      </c>
      <c r="X30" s="202"/>
      <c r="Y30" s="200">
        <v>89.3</v>
      </c>
      <c r="Z30" s="201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-856</v>
      </c>
      <c r="F31" s="91">
        <f aca="true" t="shared" si="5" ref="F31:Z33">F20-F27</f>
        <v>-152815</v>
      </c>
      <c r="G31" s="92">
        <f t="shared" si="5"/>
        <v>21.625999999999976</v>
      </c>
      <c r="H31" s="93">
        <f t="shared" si="5"/>
        <v>71059</v>
      </c>
      <c r="I31" s="90">
        <f t="shared" si="5"/>
        <v>-1264</v>
      </c>
      <c r="J31" s="91">
        <f t="shared" si="5"/>
        <v>-4516965</v>
      </c>
      <c r="K31" s="92">
        <f t="shared" si="5"/>
        <v>4</v>
      </c>
      <c r="L31" s="93">
        <f t="shared" si="5"/>
        <v>-426655</v>
      </c>
      <c r="M31" s="90">
        <f t="shared" si="5"/>
        <v>-2589.1720000000005</v>
      </c>
      <c r="N31" s="91">
        <f t="shared" si="5"/>
        <v>89730</v>
      </c>
      <c r="O31" s="92">
        <f t="shared" si="5"/>
        <v>-1673</v>
      </c>
      <c r="P31" s="93">
        <f t="shared" si="5"/>
        <v>-533202</v>
      </c>
      <c r="Q31" s="90">
        <f t="shared" si="5"/>
        <v>-1164</v>
      </c>
      <c r="R31" s="91">
        <f t="shared" si="5"/>
        <v>-660596</v>
      </c>
      <c r="S31" s="92">
        <f t="shared" si="5"/>
        <v>-1469</v>
      </c>
      <c r="T31" s="93">
        <f t="shared" si="5"/>
        <v>-2255976</v>
      </c>
      <c r="U31" s="90">
        <f t="shared" si="5"/>
        <v>-355</v>
      </c>
      <c r="V31" s="91">
        <f t="shared" si="5"/>
        <v>-209815</v>
      </c>
      <c r="W31" s="92">
        <f t="shared" si="5"/>
        <v>-2036.406</v>
      </c>
      <c r="X31" s="93">
        <f t="shared" si="5"/>
        <v>-230915</v>
      </c>
      <c r="Y31" s="90">
        <f t="shared" si="5"/>
        <v>-11380.952000000005</v>
      </c>
      <c r="Z31" s="91">
        <f t="shared" si="5"/>
        <v>-8826150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-219</v>
      </c>
      <c r="F32" s="95">
        <f t="shared" si="6"/>
        <v>-7719</v>
      </c>
      <c r="G32" s="96">
        <f t="shared" si="6"/>
        <v>63.652000000000044</v>
      </c>
      <c r="H32" s="97">
        <f t="shared" si="6"/>
        <v>95872</v>
      </c>
      <c r="I32" s="94">
        <f t="shared" si="6"/>
        <v>-776</v>
      </c>
      <c r="J32" s="95">
        <f t="shared" si="6"/>
        <v>-3936945</v>
      </c>
      <c r="K32" s="96">
        <f t="shared" si="6"/>
        <v>215</v>
      </c>
      <c r="L32" s="97">
        <f t="shared" si="6"/>
        <v>14746</v>
      </c>
      <c r="M32" s="94">
        <f t="shared" si="6"/>
        <v>-1128.8999999999996</v>
      </c>
      <c r="N32" s="95">
        <f t="shared" si="6"/>
        <v>-18545</v>
      </c>
      <c r="O32" s="96">
        <f t="shared" si="6"/>
        <v>-1320</v>
      </c>
      <c r="P32" s="97">
        <f t="shared" si="6"/>
        <v>-453064</v>
      </c>
      <c r="Q32" s="94">
        <f t="shared" si="6"/>
        <v>-2279</v>
      </c>
      <c r="R32" s="95">
        <f t="shared" si="6"/>
        <v>-1226079</v>
      </c>
      <c r="S32" s="96">
        <f t="shared" si="6"/>
        <v>-3022</v>
      </c>
      <c r="T32" s="97">
        <f t="shared" si="6"/>
        <v>-2853631</v>
      </c>
      <c r="U32" s="94">
        <f t="shared" si="5"/>
        <v>436</v>
      </c>
      <c r="V32" s="95">
        <f t="shared" si="5"/>
        <v>-388454</v>
      </c>
      <c r="W32" s="96">
        <f t="shared" si="5"/>
        <v>-1830.3739999999998</v>
      </c>
      <c r="X32" s="97">
        <f t="shared" si="5"/>
        <v>-263174</v>
      </c>
      <c r="Y32" s="94">
        <f t="shared" si="5"/>
        <v>-9860.622000000003</v>
      </c>
      <c r="Z32" s="95">
        <f t="shared" si="5"/>
        <v>-9036993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-1751.5919999999999</v>
      </c>
      <c r="F33" s="95">
        <f t="shared" si="5"/>
        <v>-388195</v>
      </c>
      <c r="G33" s="96">
        <f t="shared" si="5"/>
        <v>531.876</v>
      </c>
      <c r="H33" s="97">
        <f t="shared" si="5"/>
        <v>219019</v>
      </c>
      <c r="I33" s="94">
        <f t="shared" si="5"/>
        <v>2466</v>
      </c>
      <c r="J33" s="95">
        <f t="shared" si="5"/>
        <v>1420807.2999999998</v>
      </c>
      <c r="K33" s="96">
        <f t="shared" si="5"/>
        <v>3436.2999999999993</v>
      </c>
      <c r="L33" s="97">
        <f t="shared" si="5"/>
        <v>-1494550</v>
      </c>
      <c r="M33" s="94">
        <f t="shared" si="5"/>
        <v>2197.612000000001</v>
      </c>
      <c r="N33" s="95">
        <f t="shared" si="5"/>
        <v>461828.25</v>
      </c>
      <c r="O33" s="96">
        <f t="shared" si="5"/>
        <v>84</v>
      </c>
      <c r="P33" s="97">
        <f t="shared" si="5"/>
        <v>46375</v>
      </c>
      <c r="Q33" s="94">
        <f t="shared" si="5"/>
        <v>1077.5</v>
      </c>
      <c r="R33" s="95">
        <f t="shared" si="5"/>
        <v>962407.0999999996</v>
      </c>
      <c r="S33" s="96">
        <f t="shared" si="5"/>
        <v>3272</v>
      </c>
      <c r="T33" s="97">
        <f t="shared" si="5"/>
        <v>832425</v>
      </c>
      <c r="U33" s="94">
        <f t="shared" si="5"/>
        <v>635.1999999999998</v>
      </c>
      <c r="V33" s="95">
        <f t="shared" si="5"/>
        <v>729024.5</v>
      </c>
      <c r="W33" s="96">
        <f t="shared" si="5"/>
        <v>-225.09100000000126</v>
      </c>
      <c r="X33" s="97">
        <f t="shared" si="5"/>
        <v>137813.5</v>
      </c>
      <c r="Y33" s="94">
        <f t="shared" si="5"/>
        <v>11723.804999999993</v>
      </c>
      <c r="Z33" s="95">
        <f t="shared" si="5"/>
        <v>2926954.6499999985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4.35060309065431</v>
      </c>
      <c r="F34" s="160"/>
      <c r="G34" s="159">
        <f aca="true" t="shared" si="7" ref="G34">+G23-G30</f>
        <v>-30.76477769622143</v>
      </c>
      <c r="H34" s="160"/>
      <c r="I34" s="159">
        <f aca="true" t="shared" si="8" ref="I34">+I23-I30</f>
        <v>-120.33241616509028</v>
      </c>
      <c r="J34" s="160"/>
      <c r="K34" s="159">
        <f aca="true" t="shared" si="9" ref="K34">+K23-K30</f>
        <v>-18.273607637206496</v>
      </c>
      <c r="L34" s="160"/>
      <c r="M34" s="159">
        <f aca="true" t="shared" si="10" ref="M34">+M23-M30</f>
        <v>-22.015094444662985</v>
      </c>
      <c r="N34" s="160"/>
      <c r="O34" s="159">
        <f aca="true" t="shared" si="11" ref="O34">+O23-O30</f>
        <v>-37.85657029537626</v>
      </c>
      <c r="P34" s="160"/>
      <c r="Q34" s="159">
        <f aca="true" t="shared" si="12" ref="Q34">+Q23-Q30</f>
        <v>-3.851643945469128</v>
      </c>
      <c r="R34" s="160"/>
      <c r="S34" s="159">
        <f aca="true" t="shared" si="13" ref="S34">+S23-S30</f>
        <v>-21.102420298675156</v>
      </c>
      <c r="T34" s="160"/>
      <c r="U34" s="159">
        <f aca="true" t="shared" si="14" ref="U34">+U23-U30</f>
        <v>-14.01570082213756</v>
      </c>
      <c r="V34" s="160"/>
      <c r="W34" s="159">
        <f aca="true" t="shared" si="15" ref="W34">+W23-W30</f>
        <v>-23.128045556618858</v>
      </c>
      <c r="X34" s="160"/>
      <c r="Y34" s="159">
        <f aca="true" t="shared" si="16" ref="Y34">+Y23-Y30</f>
        <v>-15.530016001695827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52.811466372657115</v>
      </c>
      <c r="F35" s="60">
        <f t="shared" si="17"/>
        <v>34.56805453268707</v>
      </c>
      <c r="G35" s="61">
        <f t="shared" si="17"/>
        <v>101.68426791277258</v>
      </c>
      <c r="H35" s="62">
        <f t="shared" si="17"/>
        <v>117.84375321736991</v>
      </c>
      <c r="I35" s="59">
        <f t="shared" si="17"/>
        <v>59.47419044565566</v>
      </c>
      <c r="J35" s="60">
        <f t="shared" si="17"/>
        <v>23.918136830509788</v>
      </c>
      <c r="K35" s="61">
        <f t="shared" si="17"/>
        <v>100.18561484918793</v>
      </c>
      <c r="L35" s="62">
        <f t="shared" si="17"/>
        <v>90.69859866923828</v>
      </c>
      <c r="M35" s="59">
        <f t="shared" si="17"/>
        <v>75.74773323342076</v>
      </c>
      <c r="N35" s="60">
        <f t="shared" si="17"/>
        <v>104.72307654247426</v>
      </c>
      <c r="O35" s="61">
        <f t="shared" si="17"/>
        <v>69.61496549219034</v>
      </c>
      <c r="P35" s="62">
        <f t="shared" si="17"/>
        <v>70.6808752814642</v>
      </c>
      <c r="Q35" s="59">
        <f t="shared" si="17"/>
        <v>96.0324493830527</v>
      </c>
      <c r="R35" s="60">
        <f t="shared" si="17"/>
        <v>88.82274691371602</v>
      </c>
      <c r="S35" s="61">
        <f t="shared" si="17"/>
        <v>97.29525703343644</v>
      </c>
      <c r="T35" s="62">
        <f t="shared" si="17"/>
        <v>80.9709715662297</v>
      </c>
      <c r="U35" s="59">
        <f t="shared" si="17"/>
        <v>91.44990366088632</v>
      </c>
      <c r="V35" s="60">
        <f t="shared" si="17"/>
        <v>83.35224387457154</v>
      </c>
      <c r="W35" s="61">
        <f t="shared" si="17"/>
        <v>74.45231464057207</v>
      </c>
      <c r="X35" s="62">
        <f t="shared" si="17"/>
        <v>85.5588951177352</v>
      </c>
      <c r="Y35" s="59">
        <f t="shared" si="17"/>
        <v>90.54164734432005</v>
      </c>
      <c r="Z35" s="60">
        <f t="shared" si="17"/>
        <v>75.13700962239967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81.8407960199005</v>
      </c>
      <c r="F36" s="64">
        <f t="shared" si="17"/>
        <v>92.63095590411365</v>
      </c>
      <c r="G36" s="65">
        <f t="shared" si="17"/>
        <v>105.12908944399678</v>
      </c>
      <c r="H36" s="66">
        <f t="shared" si="17"/>
        <v>125.0508217710538</v>
      </c>
      <c r="I36" s="63">
        <f t="shared" si="17"/>
        <v>75.30235518777847</v>
      </c>
      <c r="J36" s="64">
        <f t="shared" si="17"/>
        <v>30.587893668406135</v>
      </c>
      <c r="K36" s="65">
        <f t="shared" si="17"/>
        <v>116.21417797888387</v>
      </c>
      <c r="L36" s="66">
        <f t="shared" si="17"/>
        <v>100.50324175602911</v>
      </c>
      <c r="M36" s="63">
        <f t="shared" si="17"/>
        <v>87.40629183400269</v>
      </c>
      <c r="N36" s="64">
        <f t="shared" si="17"/>
        <v>98.94943880374815</v>
      </c>
      <c r="O36" s="65">
        <f t="shared" si="17"/>
        <v>75.27163731734731</v>
      </c>
      <c r="P36" s="66">
        <f t="shared" si="17"/>
        <v>74.22088950972554</v>
      </c>
      <c r="Q36" s="63">
        <f t="shared" si="17"/>
        <v>92.06365789107119</v>
      </c>
      <c r="R36" s="64">
        <f t="shared" si="17"/>
        <v>80.15534803998132</v>
      </c>
      <c r="S36" s="65">
        <f t="shared" si="17"/>
        <v>94.24578239841578</v>
      </c>
      <c r="T36" s="66">
        <f t="shared" si="17"/>
        <v>75.50608281319231</v>
      </c>
      <c r="U36" s="63">
        <f t="shared" si="17"/>
        <v>112.30248306997743</v>
      </c>
      <c r="V36" s="64">
        <f t="shared" si="17"/>
        <v>52.90867322507713</v>
      </c>
      <c r="W36" s="65">
        <f t="shared" si="17"/>
        <v>75.9856468118604</v>
      </c>
      <c r="X36" s="66">
        <f t="shared" si="17"/>
        <v>83.04877758146827</v>
      </c>
      <c r="Y36" s="63">
        <f t="shared" si="17"/>
        <v>91.32117376801007</v>
      </c>
      <c r="Z36" s="64">
        <f t="shared" si="17"/>
        <v>72.46365440284173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53.42749268811487</v>
      </c>
      <c r="F37" s="68">
        <f t="shared" si="17"/>
        <v>48.406248214064995</v>
      </c>
      <c r="G37" s="69">
        <f t="shared" si="17"/>
        <v>143.52504091653026</v>
      </c>
      <c r="H37" s="70">
        <f t="shared" si="17"/>
        <v>141.42258148098415</v>
      </c>
      <c r="I37" s="67">
        <f t="shared" si="17"/>
        <v>227.83825816485225</v>
      </c>
      <c r="J37" s="68">
        <f t="shared" si="17"/>
        <v>168.35645146779424</v>
      </c>
      <c r="K37" s="69">
        <f t="shared" si="17"/>
        <v>176.2098026169882</v>
      </c>
      <c r="L37" s="70">
        <f t="shared" si="17"/>
        <v>77.52930114179506</v>
      </c>
      <c r="M37" s="67">
        <f t="shared" si="17"/>
        <v>114.34847218594935</v>
      </c>
      <c r="N37" s="68">
        <f t="shared" si="17"/>
        <v>114.54553342748402</v>
      </c>
      <c r="O37" s="69">
        <f t="shared" si="17"/>
        <v>101.82054616384914</v>
      </c>
      <c r="P37" s="70">
        <f t="shared" si="17"/>
        <v>103.53997905401073</v>
      </c>
      <c r="Q37" s="67">
        <f t="shared" si="17"/>
        <v>101.78769930151145</v>
      </c>
      <c r="R37" s="68">
        <f t="shared" si="17"/>
        <v>109.40518782580517</v>
      </c>
      <c r="S37" s="69">
        <f t="shared" si="17"/>
        <v>110.74830825832731</v>
      </c>
      <c r="T37" s="70">
        <f t="shared" si="17"/>
        <v>129.13945280803614</v>
      </c>
      <c r="U37" s="67">
        <f t="shared" si="17"/>
        <v>113.34734187854592</v>
      </c>
      <c r="V37" s="68">
        <f t="shared" si="17"/>
        <v>152.09788785538282</v>
      </c>
      <c r="W37" s="69">
        <f t="shared" si="17"/>
        <v>97.25899902581587</v>
      </c>
      <c r="X37" s="70">
        <f t="shared" si="17"/>
        <v>107.09974107544873</v>
      </c>
      <c r="Y37" s="67">
        <f t="shared" si="17"/>
        <v>108.68192051067484</v>
      </c>
      <c r="Z37" s="68">
        <f t="shared" si="17"/>
        <v>109.46446329986745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+'(令和5年3月)'!E20</f>
        <v>1094.128</v>
      </c>
      <c r="F39" s="119">
        <f>+'(令和5年3月)'!F20</f>
        <v>123819</v>
      </c>
      <c r="G39" s="118">
        <f>+'(令和5年3月)'!G20</f>
        <v>1461</v>
      </c>
      <c r="H39" s="119">
        <f>+'(令和5年3月)'!H20</f>
        <v>524244</v>
      </c>
      <c r="I39" s="118">
        <f>+'(令和5年3月)'!I20</f>
        <v>2891</v>
      </c>
      <c r="J39" s="119">
        <f>+'(令和5年3月)'!J20</f>
        <v>3905990.6</v>
      </c>
      <c r="K39" s="118">
        <f>+'(令和5年3月)'!K20</f>
        <v>1885</v>
      </c>
      <c r="L39" s="119">
        <f>+'(令和5年3月)'!L20</f>
        <v>3631930</v>
      </c>
      <c r="M39" s="118">
        <f>+'(令和5年3月)'!M20</f>
        <v>6914</v>
      </c>
      <c r="N39" s="119">
        <f>+'(令和5年3月)'!N20</f>
        <v>1510701</v>
      </c>
      <c r="O39" s="118">
        <f>+'(令和5年3月)'!O20</f>
        <v>4180</v>
      </c>
      <c r="P39" s="119">
        <f>+'(令和5年3月)'!P20</f>
        <v>1389165</v>
      </c>
      <c r="Q39" s="118">
        <f>+'(令和5年3月)'!Q20</f>
        <v>28213</v>
      </c>
      <c r="R39" s="119">
        <f>+'(令和5年3月)'!R20</f>
        <v>5436063.2</v>
      </c>
      <c r="S39" s="120">
        <f>+'(令和5年3月)'!S20</f>
        <v>50388</v>
      </c>
      <c r="T39" s="121">
        <f>+'(令和5年3月)'!T20</f>
        <v>8915031</v>
      </c>
      <c r="U39" s="118">
        <f>+'(令和5年3月)'!U20</f>
        <v>4917</v>
      </c>
      <c r="V39" s="119">
        <f>+'(令和5年3月)'!V20</f>
        <v>1777710</v>
      </c>
      <c r="W39" s="118">
        <f>+'(令和5年3月)'!W20</f>
        <v>7555</v>
      </c>
      <c r="X39" s="119">
        <f>+'(令和5年3月)'!X20</f>
        <v>1726304</v>
      </c>
      <c r="Y39" s="104">
        <f>+'(令和5年3月)'!Y20</f>
        <v>109498.128</v>
      </c>
      <c r="Z39" s="105">
        <f>+'(令和5年3月)'!Z20</f>
        <v>28940957.8</v>
      </c>
    </row>
    <row r="40" spans="1:26" ht="18.95" customHeight="1">
      <c r="A40" s="22"/>
      <c r="B40" s="162"/>
      <c r="C40" s="22"/>
      <c r="D40" s="82" t="s">
        <v>22</v>
      </c>
      <c r="E40" s="122">
        <f>+'(令和5年3月)'!E21</f>
        <v>985.12</v>
      </c>
      <c r="F40" s="123">
        <f>+'(令和5年3月)'!F21</f>
        <v>97247</v>
      </c>
      <c r="G40" s="122">
        <f>+'(令和5年3月)'!G21</f>
        <v>1350</v>
      </c>
      <c r="H40" s="123">
        <f>+'(令和5年3月)'!H21</f>
        <v>491891</v>
      </c>
      <c r="I40" s="122">
        <f>+'(令和5年3月)'!I21</f>
        <v>3394</v>
      </c>
      <c r="J40" s="123">
        <f>+'(令和5年3月)'!J21</f>
        <v>4774400.3</v>
      </c>
      <c r="K40" s="122">
        <f>+'(令和5年3月)'!K21</f>
        <v>1938</v>
      </c>
      <c r="L40" s="123">
        <f>+'(令和5年3月)'!L21</f>
        <v>3708180</v>
      </c>
      <c r="M40" s="122">
        <f>+'(令和5年3月)'!M21</f>
        <v>7256</v>
      </c>
      <c r="N40" s="123">
        <f>+'(令和5年3月)'!N21</f>
        <v>1641495</v>
      </c>
      <c r="O40" s="122">
        <f>+'(令和5年3月)'!O21</f>
        <v>4326</v>
      </c>
      <c r="P40" s="123">
        <f>+'(令和5年3月)'!P21</f>
        <v>1432536</v>
      </c>
      <c r="Q40" s="122">
        <f>+'(令和5年3月)'!Q21</f>
        <v>28953</v>
      </c>
      <c r="R40" s="123">
        <f>+'(令和5年3月)'!R21</f>
        <v>5416865.4</v>
      </c>
      <c r="S40" s="120">
        <f>+'(令和5年3月)'!S21</f>
        <v>48309</v>
      </c>
      <c r="T40" s="121">
        <f>+'(令和5年3月)'!T21</f>
        <v>8571599</v>
      </c>
      <c r="U40" s="122">
        <f>+'(令和5年3月)'!U21</f>
        <v>4991</v>
      </c>
      <c r="V40" s="123">
        <f>+'(令和5年3月)'!V21</f>
        <v>2162023</v>
      </c>
      <c r="W40" s="122">
        <f>+'(令和5年3月)'!W21</f>
        <v>7262</v>
      </c>
      <c r="X40" s="123">
        <f>+'(令和5年3月)'!X21</f>
        <v>1707792</v>
      </c>
      <c r="Y40" s="111">
        <f>+'(令和5年3月)'!Y21</f>
        <v>108764.12</v>
      </c>
      <c r="Z40" s="112">
        <f>+'(令和5年3月)'!Z21</f>
        <v>30004028.7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+'(令和5年3月)'!E22</f>
        <v>2038.4080000000001</v>
      </c>
      <c r="F41" s="123">
        <f>+'(令和5年3月)'!F22</f>
        <v>380509</v>
      </c>
      <c r="G41" s="122">
        <f>+'(令和5年3月)'!G22</f>
        <v>1752.902</v>
      </c>
      <c r="H41" s="123">
        <f>+'(令和5年3月)'!H22</f>
        <v>757056</v>
      </c>
      <c r="I41" s="122">
        <f>+'(令和5年3月)'!I22</f>
        <v>4909</v>
      </c>
      <c r="J41" s="123">
        <f>+'(令和5年3月)'!J22</f>
        <v>3814216.3</v>
      </c>
      <c r="K41" s="122">
        <f>+'(令和5年3月)'!K22</f>
        <v>7327.299999999999</v>
      </c>
      <c r="L41" s="123">
        <f>+'(令和5年3月)'!L22</f>
        <v>3941162</v>
      </c>
      <c r="M41" s="122">
        <f>+'(令和5年3月)'!M22</f>
        <v>17261.884000000002</v>
      </c>
      <c r="N41" s="123">
        <f>+'(令和5年3月)'!N22</f>
        <v>3394031.25</v>
      </c>
      <c r="O41" s="122">
        <f>+'(令和5年3月)'!O22</f>
        <v>4883</v>
      </c>
      <c r="P41" s="123">
        <f>+'(令和5年3月)'!P22</f>
        <v>1375419</v>
      </c>
      <c r="Q41" s="122">
        <f>+'(令和5年3月)'!Q22</f>
        <v>59608.5</v>
      </c>
      <c r="R41" s="123">
        <f>+'(令和5年3月)'!R22</f>
        <v>10897853.1</v>
      </c>
      <c r="S41" s="120">
        <f>+'(令和5年3月)'!S22</f>
        <v>30369</v>
      </c>
      <c r="T41" s="121">
        <f>+'(令和5年3月)'!T22</f>
        <v>2886385</v>
      </c>
      <c r="U41" s="122">
        <f>+'(令和5年3月)'!U22</f>
        <v>5577.2</v>
      </c>
      <c r="V41" s="123">
        <f>+'(令和5年3月)'!V22</f>
        <v>1514296.5</v>
      </c>
      <c r="W41" s="122">
        <f>+'(令和5年3月)'!W22</f>
        <v>7843.941</v>
      </c>
      <c r="X41" s="123">
        <f>+'(令和5年3月)'!X22</f>
        <v>2000185.5</v>
      </c>
      <c r="Y41" s="111">
        <f>+'(令和5年3月)'!Y22</f>
        <v>141571.135</v>
      </c>
      <c r="Z41" s="112">
        <f>+'(令和5年3月)'!Z22</f>
        <v>30961113.65</v>
      </c>
    </row>
    <row r="42" spans="1:26" ht="18.95" customHeight="1" thickBot="1">
      <c r="A42" s="22"/>
      <c r="B42" s="162"/>
      <c r="C42" s="22"/>
      <c r="D42" s="89" t="s">
        <v>44</v>
      </c>
      <c r="E42" s="203">
        <f>+(E39+E40)/(E41+'(令和5年3月)'!E41)*100</f>
        <v>52.40293885187993</v>
      </c>
      <c r="F42" s="204"/>
      <c r="G42" s="203">
        <f>+(G39+G40)/(G41+'(令和5年3月)'!G41)*100</f>
        <v>82.80301307527621</v>
      </c>
      <c r="H42" s="204"/>
      <c r="I42" s="203">
        <f>+(I39+I40)/(I41+'(令和5年3月)'!I41)*100</f>
        <v>60.895262087007076</v>
      </c>
      <c r="J42" s="204"/>
      <c r="K42" s="203">
        <f>+(K39+K40)/(K41+'(令和5年3月)'!K41)*100</f>
        <v>25.993363975087714</v>
      </c>
      <c r="L42" s="204"/>
      <c r="M42" s="203">
        <f>+(M39+M40)/(M41+'(令和5年3月)'!M41)*100</f>
        <v>40.641582884392506</v>
      </c>
      <c r="N42" s="204"/>
      <c r="O42" s="203">
        <f>+(O39+O40)/(O41+'(令和5年3月)'!O41)*100</f>
        <v>85.81517352703794</v>
      </c>
      <c r="P42" s="204"/>
      <c r="Q42" s="203">
        <f>+(Q39+Q40)/(Q41+'(令和5年3月)'!Q41)*100</f>
        <v>47.65540985519811</v>
      </c>
      <c r="R42" s="204"/>
      <c r="S42" s="203">
        <f>+(S39+S40)/(S41+'(令和5年3月)'!S41)*100</f>
        <v>168.2555106633253</v>
      </c>
      <c r="T42" s="204"/>
      <c r="U42" s="203">
        <f>+(U39+U40)/(U41+'(令和5年3月)'!U41)*100</f>
        <v>88.24053293434505</v>
      </c>
      <c r="V42" s="204"/>
      <c r="W42" s="203">
        <f>+(W39+W40)/(W41+'(令和5年3月)'!W41)*100</f>
        <v>96.2462719753227</v>
      </c>
      <c r="X42" s="204"/>
      <c r="Y42" s="203">
        <f>+(Y39+Y40)/(Y41+'(令和5年3月)'!Y41)*100</f>
        <v>77.28607033458532</v>
      </c>
      <c r="Z42" s="204"/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-136.12799999999993</v>
      </c>
      <c r="F43" s="93">
        <f t="shared" si="18"/>
        <v>-43086</v>
      </c>
      <c r="G43" s="90">
        <f t="shared" si="18"/>
        <v>-155.37400000000002</v>
      </c>
      <c r="H43" s="91">
        <f t="shared" si="18"/>
        <v>-54956</v>
      </c>
      <c r="I43" s="92">
        <f t="shared" si="18"/>
        <v>-1036</v>
      </c>
      <c r="J43" s="93">
        <f t="shared" si="18"/>
        <v>-2485975.6</v>
      </c>
      <c r="K43" s="90">
        <f t="shared" si="18"/>
        <v>274</v>
      </c>
      <c r="L43" s="91">
        <f t="shared" si="18"/>
        <v>528412</v>
      </c>
      <c r="M43" s="92">
        <f t="shared" si="18"/>
        <v>1172.8279999999995</v>
      </c>
      <c r="N43" s="93">
        <f t="shared" si="18"/>
        <v>478850</v>
      </c>
      <c r="O43" s="90">
        <f t="shared" si="18"/>
        <v>-347</v>
      </c>
      <c r="P43" s="91">
        <f t="shared" si="18"/>
        <v>-103752</v>
      </c>
      <c r="Q43" s="92">
        <f t="shared" si="18"/>
        <v>-39</v>
      </c>
      <c r="R43" s="93">
        <f t="shared" si="18"/>
        <v>-186477.2000000002</v>
      </c>
      <c r="S43" s="90">
        <f t="shared" si="18"/>
        <v>2455</v>
      </c>
      <c r="T43" s="91">
        <f t="shared" si="18"/>
        <v>684438</v>
      </c>
      <c r="U43" s="92">
        <f t="shared" si="18"/>
        <v>-1120</v>
      </c>
      <c r="V43" s="93">
        <f t="shared" si="18"/>
        <v>-727205</v>
      </c>
      <c r="W43" s="90">
        <f t="shared" si="18"/>
        <v>-1620.406</v>
      </c>
      <c r="X43" s="91">
        <f t="shared" si="18"/>
        <v>-358207</v>
      </c>
      <c r="Y43" s="90">
        <f t="shared" si="18"/>
        <v>-552.0800000000017</v>
      </c>
      <c r="Z43" s="91">
        <f t="shared" si="18"/>
        <v>-2267958.8000000007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1.8799999999999955</v>
      </c>
      <c r="F44" s="97">
        <f t="shared" si="18"/>
        <v>-217</v>
      </c>
      <c r="G44" s="94">
        <f t="shared" si="18"/>
        <v>-45.347999999999956</v>
      </c>
      <c r="H44" s="95">
        <f t="shared" si="18"/>
        <v>-13309</v>
      </c>
      <c r="I44" s="96">
        <f t="shared" si="18"/>
        <v>-1028</v>
      </c>
      <c r="J44" s="97">
        <f t="shared" si="18"/>
        <v>-3039503.3</v>
      </c>
      <c r="K44" s="94">
        <f t="shared" si="18"/>
        <v>-397</v>
      </c>
      <c r="L44" s="95">
        <f t="shared" si="18"/>
        <v>-763232</v>
      </c>
      <c r="M44" s="96">
        <f t="shared" si="18"/>
        <v>579.1000000000004</v>
      </c>
      <c r="N44" s="97">
        <f t="shared" si="18"/>
        <v>105207</v>
      </c>
      <c r="O44" s="94">
        <f t="shared" si="18"/>
        <v>-308</v>
      </c>
      <c r="P44" s="95">
        <f t="shared" si="18"/>
        <v>-128115</v>
      </c>
      <c r="Q44" s="96">
        <f t="shared" si="18"/>
        <v>-2516</v>
      </c>
      <c r="R44" s="97">
        <f t="shared" si="18"/>
        <v>-464559.4000000004</v>
      </c>
      <c r="S44" s="94">
        <f t="shared" si="18"/>
        <v>1187</v>
      </c>
      <c r="T44" s="95">
        <f t="shared" si="18"/>
        <v>225136</v>
      </c>
      <c r="U44" s="96">
        <f t="shared" si="18"/>
        <v>-1011</v>
      </c>
      <c r="V44" s="97">
        <f t="shared" si="18"/>
        <v>-1725582</v>
      </c>
      <c r="W44" s="94">
        <f t="shared" si="18"/>
        <v>-1470.3739999999998</v>
      </c>
      <c r="X44" s="95">
        <f t="shared" si="18"/>
        <v>-418429</v>
      </c>
      <c r="Y44" s="94">
        <f t="shared" si="18"/>
        <v>-5007.741999999998</v>
      </c>
      <c r="Z44" s="95">
        <f t="shared" si="18"/>
        <v>-6222603.699999999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-29</v>
      </c>
      <c r="F45" s="97">
        <f t="shared" si="18"/>
        <v>-16297</v>
      </c>
      <c r="G45" s="94">
        <f t="shared" si="18"/>
        <v>0.9739999999999327</v>
      </c>
      <c r="H45" s="95">
        <f t="shared" si="18"/>
        <v>-9294</v>
      </c>
      <c r="I45" s="96">
        <f t="shared" si="18"/>
        <v>-514</v>
      </c>
      <c r="J45" s="97">
        <f t="shared" si="18"/>
        <v>-314882</v>
      </c>
      <c r="K45" s="94">
        <f t="shared" si="18"/>
        <v>618</v>
      </c>
      <c r="L45" s="95">
        <f t="shared" si="18"/>
        <v>1215394</v>
      </c>
      <c r="M45" s="96">
        <f t="shared" si="18"/>
        <v>251.72799999999916</v>
      </c>
      <c r="N45" s="97">
        <f t="shared" si="18"/>
        <v>242849</v>
      </c>
      <c r="O45" s="94">
        <f t="shared" si="18"/>
        <v>-185</v>
      </c>
      <c r="P45" s="95">
        <f t="shared" si="18"/>
        <v>-19008</v>
      </c>
      <c r="Q45" s="96">
        <f t="shared" si="18"/>
        <v>1742</v>
      </c>
      <c r="R45" s="97">
        <f t="shared" si="18"/>
        <v>297280</v>
      </c>
      <c r="S45" s="94">
        <f t="shared" si="18"/>
        <v>3345</v>
      </c>
      <c r="T45" s="95">
        <f t="shared" si="18"/>
        <v>802734</v>
      </c>
      <c r="U45" s="96">
        <f t="shared" si="18"/>
        <v>-183</v>
      </c>
      <c r="V45" s="97">
        <f t="shared" si="18"/>
        <v>614064</v>
      </c>
      <c r="W45" s="94">
        <f t="shared" si="18"/>
        <v>142.96799999999894</v>
      </c>
      <c r="X45" s="95">
        <f t="shared" si="18"/>
        <v>78734</v>
      </c>
      <c r="Y45" s="94">
        <f t="shared" si="18"/>
        <v>5189.669999999984</v>
      </c>
      <c r="Z45" s="95">
        <f t="shared" si="18"/>
        <v>2891574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-4.352335761225618</v>
      </c>
      <c r="F46" s="199"/>
      <c r="G46" s="157">
        <f>G23-G42</f>
        <v>-8.367790771497639</v>
      </c>
      <c r="H46" s="199"/>
      <c r="I46" s="157">
        <f>I23-I42</f>
        <v>-15.52767825209736</v>
      </c>
      <c r="J46" s="199"/>
      <c r="K46" s="157">
        <f>K23-K42</f>
        <v>-1.7669716122942098</v>
      </c>
      <c r="L46" s="199"/>
      <c r="M46" s="157">
        <f>M23-M42</f>
        <v>5.143322670944507</v>
      </c>
      <c r="N46" s="199"/>
      <c r="O46" s="157">
        <f t="shared" si="18"/>
        <v>-3.871743822414203</v>
      </c>
      <c r="P46" s="199"/>
      <c r="Q46" s="157">
        <f t="shared" si="18"/>
        <v>-2.5070538006672365</v>
      </c>
      <c r="R46" s="199"/>
      <c r="S46" s="157">
        <f t="shared" si="18"/>
        <v>-8.557930962000455</v>
      </c>
      <c r="T46" s="199"/>
      <c r="U46" s="157">
        <f t="shared" si="18"/>
        <v>-17.35623375648261</v>
      </c>
      <c r="V46" s="199"/>
      <c r="W46" s="157">
        <f t="shared" si="18"/>
        <v>-22.174317531941554</v>
      </c>
      <c r="X46" s="199"/>
      <c r="Y46" s="157">
        <f t="shared" si="18"/>
        <v>-3.5160863362811483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87.55831127619437</v>
      </c>
      <c r="F47" s="72">
        <f t="shared" si="19"/>
        <v>65.2024325830446</v>
      </c>
      <c r="G47" s="71">
        <f t="shared" si="19"/>
        <v>89.36522929500342</v>
      </c>
      <c r="H47" s="73">
        <f t="shared" si="19"/>
        <v>89.51709509312458</v>
      </c>
      <c r="I47" s="74">
        <f t="shared" si="19"/>
        <v>64.16464891041163</v>
      </c>
      <c r="J47" s="72">
        <f t="shared" si="19"/>
        <v>36.35479819127061</v>
      </c>
      <c r="K47" s="71">
        <f t="shared" si="19"/>
        <v>114.53580901856763</v>
      </c>
      <c r="L47" s="73">
        <f t="shared" si="19"/>
        <v>114.54906895232011</v>
      </c>
      <c r="M47" s="74">
        <f t="shared" si="19"/>
        <v>116.96308938385882</v>
      </c>
      <c r="N47" s="72">
        <f t="shared" si="19"/>
        <v>131.69720546951382</v>
      </c>
      <c r="O47" s="71">
        <f t="shared" si="19"/>
        <v>91.69856459330144</v>
      </c>
      <c r="P47" s="73">
        <f t="shared" si="19"/>
        <v>92.53134076945503</v>
      </c>
      <c r="Q47" s="74">
        <f t="shared" si="19"/>
        <v>99.86176585262113</v>
      </c>
      <c r="R47" s="72">
        <f t="shared" si="19"/>
        <v>96.56962781448163</v>
      </c>
      <c r="S47" s="71">
        <f t="shared" si="19"/>
        <v>104.87219179169645</v>
      </c>
      <c r="T47" s="73">
        <f t="shared" si="19"/>
        <v>107.67734851398723</v>
      </c>
      <c r="U47" s="74">
        <f t="shared" si="19"/>
        <v>77.22188326215172</v>
      </c>
      <c r="V47" s="72">
        <f t="shared" si="19"/>
        <v>59.09315917669361</v>
      </c>
      <c r="W47" s="71">
        <f t="shared" si="19"/>
        <v>78.55187293183322</v>
      </c>
      <c r="X47" s="73">
        <f t="shared" si="19"/>
        <v>79.25006256140286</v>
      </c>
      <c r="Y47" s="71">
        <f t="shared" si="19"/>
        <v>99.49580873199952</v>
      </c>
      <c r="Z47" s="73">
        <f t="shared" si="19"/>
        <v>92.16349778168019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100.1908396946565</v>
      </c>
      <c r="F48" s="66">
        <f t="shared" si="19"/>
        <v>99.77685686962066</v>
      </c>
      <c r="G48" s="63">
        <f t="shared" si="19"/>
        <v>96.64088888888888</v>
      </c>
      <c r="H48" s="64">
        <f t="shared" si="19"/>
        <v>97.29431926991955</v>
      </c>
      <c r="I48" s="65">
        <f t="shared" si="19"/>
        <v>69.71125515615793</v>
      </c>
      <c r="J48" s="66">
        <f t="shared" si="19"/>
        <v>36.337485149705614</v>
      </c>
      <c r="K48" s="63">
        <f t="shared" si="19"/>
        <v>79.51496388028896</v>
      </c>
      <c r="L48" s="64">
        <f t="shared" si="19"/>
        <v>79.41761187428872</v>
      </c>
      <c r="M48" s="65">
        <f t="shared" si="19"/>
        <v>107.98098125689086</v>
      </c>
      <c r="N48" s="66">
        <f t="shared" si="19"/>
        <v>106.40921842588615</v>
      </c>
      <c r="O48" s="63">
        <f t="shared" si="19"/>
        <v>92.88025889967638</v>
      </c>
      <c r="P48" s="64">
        <f t="shared" si="19"/>
        <v>91.0567692539664</v>
      </c>
      <c r="Q48" s="65">
        <f t="shared" si="19"/>
        <v>91.31005422581426</v>
      </c>
      <c r="R48" s="66">
        <f t="shared" si="19"/>
        <v>91.42383342218545</v>
      </c>
      <c r="S48" s="63">
        <f t="shared" si="19"/>
        <v>102.45709909126663</v>
      </c>
      <c r="T48" s="64">
        <f t="shared" si="19"/>
        <v>102.62653444240684</v>
      </c>
      <c r="U48" s="65">
        <f t="shared" si="19"/>
        <v>79.74353836906431</v>
      </c>
      <c r="V48" s="66">
        <f t="shared" si="19"/>
        <v>20.186695516190163</v>
      </c>
      <c r="W48" s="63">
        <f t="shared" si="19"/>
        <v>79.75249242632884</v>
      </c>
      <c r="X48" s="64">
        <f t="shared" si="19"/>
        <v>75.49883123940153</v>
      </c>
      <c r="Y48" s="63">
        <f t="shared" si="19"/>
        <v>95.39577757812043</v>
      </c>
      <c r="Z48" s="64">
        <f t="shared" si="19"/>
        <v>79.26077273749576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98.57732112511333</v>
      </c>
      <c r="F49" s="70">
        <f t="shared" si="19"/>
        <v>95.7170526846934</v>
      </c>
      <c r="G49" s="67">
        <f t="shared" si="19"/>
        <v>100.05556500021106</v>
      </c>
      <c r="H49" s="68">
        <f t="shared" si="19"/>
        <v>98.7723497337053</v>
      </c>
      <c r="I49" s="69">
        <f t="shared" si="19"/>
        <v>89.52943573029131</v>
      </c>
      <c r="J49" s="70">
        <f t="shared" si="19"/>
        <v>91.74451642923344</v>
      </c>
      <c r="K49" s="67">
        <f t="shared" si="19"/>
        <v>108.43421178333084</v>
      </c>
      <c r="L49" s="68">
        <f t="shared" si="19"/>
        <v>130.83846845169015</v>
      </c>
      <c r="M49" s="69">
        <f t="shared" si="19"/>
        <v>101.45828809879616</v>
      </c>
      <c r="N49" s="70">
        <f t="shared" si="19"/>
        <v>107.15517866843447</v>
      </c>
      <c r="O49" s="67">
        <f t="shared" si="19"/>
        <v>96.21134548433339</v>
      </c>
      <c r="P49" s="68">
        <f t="shared" si="19"/>
        <v>98.61802112665305</v>
      </c>
      <c r="Q49" s="69">
        <f t="shared" si="19"/>
        <v>102.92240200642526</v>
      </c>
      <c r="R49" s="70">
        <f t="shared" si="19"/>
        <v>102.72787674115374</v>
      </c>
      <c r="S49" s="67">
        <f t="shared" si="19"/>
        <v>111.01452138694063</v>
      </c>
      <c r="T49" s="68">
        <f t="shared" si="19"/>
        <v>127.8110508473402</v>
      </c>
      <c r="U49" s="69">
        <f t="shared" si="19"/>
        <v>96.7187836190203</v>
      </c>
      <c r="V49" s="70">
        <f t="shared" si="19"/>
        <v>140.5511073954143</v>
      </c>
      <c r="W49" s="67">
        <f t="shared" si="19"/>
        <v>101.82265521884979</v>
      </c>
      <c r="X49" s="68">
        <f t="shared" si="19"/>
        <v>103.93633490493757</v>
      </c>
      <c r="Y49" s="67">
        <f t="shared" si="19"/>
        <v>103.66576844919693</v>
      </c>
      <c r="Z49" s="68">
        <f t="shared" si="19"/>
        <v>109.33937335939466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82F50-23F9-420F-AD2D-80AD06B9775F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73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804</v>
      </c>
      <c r="F5" s="14">
        <v>64601</v>
      </c>
      <c r="G5" s="15">
        <v>30</v>
      </c>
      <c r="H5" s="16">
        <v>5440</v>
      </c>
      <c r="I5" s="13">
        <v>2325</v>
      </c>
      <c r="J5" s="14">
        <v>3672093</v>
      </c>
      <c r="K5" s="17">
        <v>1825</v>
      </c>
      <c r="L5" s="18">
        <v>3582325</v>
      </c>
      <c r="M5" s="13">
        <v>688</v>
      </c>
      <c r="N5" s="75">
        <v>256794</v>
      </c>
      <c r="O5" s="19">
        <v>811</v>
      </c>
      <c r="P5" s="18">
        <v>39674</v>
      </c>
      <c r="Q5" s="13">
        <v>12993</v>
      </c>
      <c r="R5" s="14">
        <v>2121494</v>
      </c>
      <c r="S5" s="19">
        <v>16245</v>
      </c>
      <c r="T5" s="18">
        <v>4601025</v>
      </c>
      <c r="U5" s="13">
        <v>3476</v>
      </c>
      <c r="V5" s="14">
        <v>1633976</v>
      </c>
      <c r="W5" s="13">
        <v>271</v>
      </c>
      <c r="X5" s="18">
        <v>121598</v>
      </c>
      <c r="Y5" s="20">
        <f aca="true" t="shared" si="0" ref="Y5:Z19">+W5+U5+S5+Q5+O5+M5+K5+I5+G5+E5</f>
        <v>39468</v>
      </c>
      <c r="Z5" s="21">
        <f t="shared" si="0"/>
        <v>16099020</v>
      </c>
    </row>
    <row r="6" spans="1:26" ht="18.95" customHeight="1">
      <c r="A6" s="7"/>
      <c r="B6" s="22"/>
      <c r="C6" s="83"/>
      <c r="D6" s="81" t="s">
        <v>22</v>
      </c>
      <c r="E6" s="23">
        <v>755</v>
      </c>
      <c r="F6" s="24">
        <v>52487</v>
      </c>
      <c r="G6" s="25">
        <v>30</v>
      </c>
      <c r="H6" s="26">
        <v>5440</v>
      </c>
      <c r="I6" s="27">
        <v>2889</v>
      </c>
      <c r="J6" s="21">
        <v>4577322</v>
      </c>
      <c r="K6" s="25">
        <v>1855</v>
      </c>
      <c r="L6" s="26">
        <v>3648760</v>
      </c>
      <c r="M6" s="27">
        <v>512</v>
      </c>
      <c r="N6" s="76">
        <v>210561</v>
      </c>
      <c r="O6" s="25">
        <v>848</v>
      </c>
      <c r="P6" s="26">
        <v>47182</v>
      </c>
      <c r="Q6" s="27">
        <v>14125</v>
      </c>
      <c r="R6" s="21">
        <v>2197736</v>
      </c>
      <c r="S6" s="25">
        <v>15605</v>
      </c>
      <c r="T6" s="26">
        <v>4388468</v>
      </c>
      <c r="U6" s="27">
        <v>4244</v>
      </c>
      <c r="V6" s="21">
        <v>2096344</v>
      </c>
      <c r="W6" s="27">
        <v>371</v>
      </c>
      <c r="X6" s="26">
        <v>139993</v>
      </c>
      <c r="Y6" s="20">
        <f t="shared" si="0"/>
        <v>41234</v>
      </c>
      <c r="Z6" s="21">
        <f t="shared" si="0"/>
        <v>17364293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1373.4</v>
      </c>
      <c r="F7" s="36">
        <v>236780</v>
      </c>
      <c r="G7" s="29">
        <v>151</v>
      </c>
      <c r="H7" s="30">
        <v>74158</v>
      </c>
      <c r="I7" s="31">
        <v>3960</v>
      </c>
      <c r="J7" s="32">
        <v>3515681</v>
      </c>
      <c r="K7" s="77">
        <v>6761.299999999999</v>
      </c>
      <c r="L7" s="30">
        <v>3783226</v>
      </c>
      <c r="M7" s="23">
        <v>1341.7</v>
      </c>
      <c r="N7" s="24">
        <v>352761.25</v>
      </c>
      <c r="O7" s="33">
        <v>3038</v>
      </c>
      <c r="P7" s="34">
        <v>575064</v>
      </c>
      <c r="Q7" s="23">
        <v>31509.5</v>
      </c>
      <c r="R7" s="24">
        <v>4995167.5</v>
      </c>
      <c r="S7" s="33">
        <v>25843</v>
      </c>
      <c r="T7" s="34">
        <v>2200179</v>
      </c>
      <c r="U7" s="23">
        <v>3289.2</v>
      </c>
      <c r="V7" s="24">
        <v>1282963.5</v>
      </c>
      <c r="W7" s="23">
        <v>1450.6999999999998</v>
      </c>
      <c r="X7" s="34">
        <v>374192.5</v>
      </c>
      <c r="Y7" s="31">
        <f t="shared" si="0"/>
        <v>78717.8</v>
      </c>
      <c r="Z7" s="24">
        <f t="shared" si="0"/>
        <v>17390172.75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279</v>
      </c>
      <c r="H8" s="16">
        <v>131454</v>
      </c>
      <c r="I8" s="13">
        <v>271</v>
      </c>
      <c r="J8" s="14">
        <v>27291</v>
      </c>
      <c r="K8" s="17">
        <v>0</v>
      </c>
      <c r="L8" s="18">
        <v>0</v>
      </c>
      <c r="M8" s="13">
        <v>5623</v>
      </c>
      <c r="N8" s="75">
        <v>996951</v>
      </c>
      <c r="O8" s="19">
        <v>0</v>
      </c>
      <c r="P8" s="18">
        <v>0</v>
      </c>
      <c r="Q8" s="13">
        <v>7660</v>
      </c>
      <c r="R8" s="14">
        <v>1262744</v>
      </c>
      <c r="S8" s="19">
        <v>33831</v>
      </c>
      <c r="T8" s="18">
        <v>4245748</v>
      </c>
      <c r="U8" s="13">
        <v>1429</v>
      </c>
      <c r="V8" s="14">
        <v>123814</v>
      </c>
      <c r="W8" s="13">
        <v>51</v>
      </c>
      <c r="X8" s="18">
        <v>7642</v>
      </c>
      <c r="Y8" s="13">
        <f t="shared" si="0"/>
        <v>49310</v>
      </c>
      <c r="Z8" s="14">
        <f t="shared" si="0"/>
        <v>6822938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160</v>
      </c>
      <c r="F9" s="24">
        <v>26108</v>
      </c>
      <c r="G9" s="25">
        <v>202</v>
      </c>
      <c r="H9" s="26">
        <v>111254</v>
      </c>
      <c r="I9" s="27">
        <v>221</v>
      </c>
      <c r="J9" s="21">
        <v>17808</v>
      </c>
      <c r="K9" s="25">
        <v>6</v>
      </c>
      <c r="L9" s="26">
        <v>285</v>
      </c>
      <c r="M9" s="27">
        <v>5080</v>
      </c>
      <c r="N9" s="76">
        <v>910203</v>
      </c>
      <c r="O9" s="25">
        <v>0</v>
      </c>
      <c r="P9" s="26">
        <v>0</v>
      </c>
      <c r="Q9" s="27">
        <v>7429</v>
      </c>
      <c r="R9" s="21">
        <v>1317983</v>
      </c>
      <c r="S9" s="25">
        <v>32370</v>
      </c>
      <c r="T9" s="26">
        <v>4107928</v>
      </c>
      <c r="U9" s="27">
        <v>732</v>
      </c>
      <c r="V9" s="21">
        <v>63008</v>
      </c>
      <c r="W9" s="27">
        <v>51</v>
      </c>
      <c r="X9" s="26">
        <v>7642</v>
      </c>
      <c r="Y9" s="20">
        <f t="shared" si="0"/>
        <v>46251</v>
      </c>
      <c r="Z9" s="21">
        <f t="shared" si="0"/>
        <v>6562219</v>
      </c>
    </row>
    <row r="10" spans="1:26" ht="18.95" customHeight="1" thickBot="1">
      <c r="A10" s="7"/>
      <c r="B10" s="22"/>
      <c r="C10" s="84"/>
      <c r="D10" s="28" t="s">
        <v>24</v>
      </c>
      <c r="E10" s="35">
        <v>135</v>
      </c>
      <c r="F10" s="36">
        <v>20776</v>
      </c>
      <c r="G10" s="29">
        <v>252.90200000000004</v>
      </c>
      <c r="H10" s="30">
        <v>119200</v>
      </c>
      <c r="I10" s="37">
        <v>385</v>
      </c>
      <c r="J10" s="38">
        <v>62233</v>
      </c>
      <c r="K10" s="77">
        <v>367</v>
      </c>
      <c r="L10" s="30">
        <v>9406</v>
      </c>
      <c r="M10" s="35">
        <v>9338</v>
      </c>
      <c r="N10" s="36">
        <v>1646442</v>
      </c>
      <c r="O10" s="29">
        <v>0</v>
      </c>
      <c r="P10" s="30">
        <v>0</v>
      </c>
      <c r="Q10" s="35">
        <v>13603</v>
      </c>
      <c r="R10" s="36">
        <v>1690141</v>
      </c>
      <c r="S10" s="29">
        <v>4404</v>
      </c>
      <c r="T10" s="30">
        <v>657868</v>
      </c>
      <c r="U10" s="35">
        <v>1770</v>
      </c>
      <c r="V10" s="36">
        <v>120572</v>
      </c>
      <c r="W10" s="35">
        <v>25</v>
      </c>
      <c r="X10" s="30">
        <v>300</v>
      </c>
      <c r="Y10" s="37">
        <f t="shared" si="0"/>
        <v>30279.902000000002</v>
      </c>
      <c r="Z10" s="36">
        <f t="shared" si="0"/>
        <v>4326938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39</v>
      </c>
      <c r="J11" s="14">
        <v>5102.6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2267</v>
      </c>
      <c r="R11" s="14">
        <v>618203.2</v>
      </c>
      <c r="S11" s="19">
        <v>0</v>
      </c>
      <c r="T11" s="18">
        <v>0</v>
      </c>
      <c r="U11" s="13">
        <v>12</v>
      </c>
      <c r="V11" s="14">
        <v>19920</v>
      </c>
      <c r="W11" s="13">
        <v>0</v>
      </c>
      <c r="X11" s="18">
        <v>0</v>
      </c>
      <c r="Y11" s="13">
        <f>+W11+U11+S11+Q11+O11+M11+K11+I11+G11+E11</f>
        <v>2408</v>
      </c>
      <c r="Z11" s="14">
        <f t="shared" si="0"/>
        <v>733225.7999999999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65</v>
      </c>
      <c r="J12" s="21">
        <v>5818.3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2788</v>
      </c>
      <c r="R12" s="21">
        <v>713946.4</v>
      </c>
      <c r="S12" s="25">
        <v>0</v>
      </c>
      <c r="T12" s="26">
        <v>0</v>
      </c>
      <c r="U12" s="27">
        <v>11</v>
      </c>
      <c r="V12" s="21">
        <v>1791</v>
      </c>
      <c r="W12" s="27">
        <v>29</v>
      </c>
      <c r="X12" s="26">
        <v>21850</v>
      </c>
      <c r="Y12" s="20">
        <f aca="true" t="shared" si="1" ref="Y12:Y19">+W12+U12+S12+Q12+O12+M12+K12+I12+G12+E12</f>
        <v>2983</v>
      </c>
      <c r="Z12" s="21">
        <f t="shared" si="0"/>
        <v>833405.7000000001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151</v>
      </c>
      <c r="J13" s="38">
        <v>34495.3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6851</v>
      </c>
      <c r="R13" s="36">
        <v>1926647.6</v>
      </c>
      <c r="S13" s="29">
        <v>2</v>
      </c>
      <c r="T13" s="30">
        <v>2250</v>
      </c>
      <c r="U13" s="35">
        <v>453</v>
      </c>
      <c r="V13" s="36">
        <v>96461</v>
      </c>
      <c r="W13" s="35">
        <v>10</v>
      </c>
      <c r="X13" s="30">
        <v>30145</v>
      </c>
      <c r="Y13" s="37">
        <f t="shared" si="1"/>
        <v>7681.1</v>
      </c>
      <c r="Z13" s="36">
        <f t="shared" si="0"/>
        <v>2303998.9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104</v>
      </c>
      <c r="N14" s="75">
        <v>17069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104</v>
      </c>
      <c r="Z14" s="14">
        <f t="shared" si="0"/>
        <v>17069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1053</v>
      </c>
      <c r="N15" s="76">
        <v>241241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1053</v>
      </c>
      <c r="Z15" s="24">
        <f t="shared" si="0"/>
        <v>241241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4892</v>
      </c>
      <c r="N16" s="36">
        <v>854463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4892</v>
      </c>
      <c r="Z16" s="36">
        <f t="shared" si="0"/>
        <v>854463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124.128</v>
      </c>
      <c r="F17" s="14">
        <v>31924</v>
      </c>
      <c r="G17" s="19">
        <v>1077</v>
      </c>
      <c r="H17" s="18">
        <v>312350</v>
      </c>
      <c r="I17" s="13">
        <v>256</v>
      </c>
      <c r="J17" s="14">
        <v>201504</v>
      </c>
      <c r="K17" s="19">
        <v>60</v>
      </c>
      <c r="L17" s="18">
        <v>49605</v>
      </c>
      <c r="M17" s="13">
        <v>484</v>
      </c>
      <c r="N17" s="75">
        <v>224887</v>
      </c>
      <c r="O17" s="19">
        <v>3369</v>
      </c>
      <c r="P17" s="18">
        <v>1349491</v>
      </c>
      <c r="Q17" s="13">
        <v>5293</v>
      </c>
      <c r="R17" s="14">
        <v>1433622</v>
      </c>
      <c r="S17" s="19">
        <v>312</v>
      </c>
      <c r="T17" s="18">
        <v>68258</v>
      </c>
      <c r="U17" s="13">
        <v>0</v>
      </c>
      <c r="V17" s="14">
        <v>0</v>
      </c>
      <c r="W17" s="13">
        <v>7233</v>
      </c>
      <c r="X17" s="18">
        <v>1597064</v>
      </c>
      <c r="Y17" s="41">
        <f t="shared" si="1"/>
        <v>18208.128</v>
      </c>
      <c r="Z17" s="42">
        <f t="shared" si="0"/>
        <v>5268705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70.12</v>
      </c>
      <c r="F18" s="21">
        <v>18652</v>
      </c>
      <c r="G18" s="25">
        <v>1043</v>
      </c>
      <c r="H18" s="26">
        <v>300197</v>
      </c>
      <c r="I18" s="27">
        <v>219</v>
      </c>
      <c r="J18" s="21">
        <v>173452</v>
      </c>
      <c r="K18" s="25">
        <v>77</v>
      </c>
      <c r="L18" s="26">
        <v>59135</v>
      </c>
      <c r="M18" s="27">
        <v>596</v>
      </c>
      <c r="N18" s="21">
        <v>264490</v>
      </c>
      <c r="O18" s="25">
        <v>3478</v>
      </c>
      <c r="P18" s="26">
        <v>1385354</v>
      </c>
      <c r="Q18" s="27">
        <v>4611</v>
      </c>
      <c r="R18" s="21">
        <v>1187200</v>
      </c>
      <c r="S18" s="25">
        <v>334</v>
      </c>
      <c r="T18" s="26">
        <v>75203</v>
      </c>
      <c r="U18" s="27">
        <v>4</v>
      </c>
      <c r="V18" s="21">
        <v>880</v>
      </c>
      <c r="W18" s="27">
        <v>6811</v>
      </c>
      <c r="X18" s="26">
        <v>1538307</v>
      </c>
      <c r="Y18" s="23">
        <f t="shared" si="1"/>
        <v>17243.12</v>
      </c>
      <c r="Z18" s="24">
        <f t="shared" si="0"/>
        <v>5002870</v>
      </c>
    </row>
    <row r="19" spans="1:26" ht="18.95" customHeight="1" thickBot="1">
      <c r="A19" s="7"/>
      <c r="B19" s="22"/>
      <c r="C19" s="84"/>
      <c r="D19" s="43" t="s">
        <v>24</v>
      </c>
      <c r="E19" s="23">
        <v>530.008</v>
      </c>
      <c r="F19" s="24">
        <v>122953</v>
      </c>
      <c r="G19" s="33">
        <v>1154</v>
      </c>
      <c r="H19" s="34">
        <v>368698</v>
      </c>
      <c r="I19" s="23">
        <v>413</v>
      </c>
      <c r="J19" s="24">
        <v>201807</v>
      </c>
      <c r="K19" s="78">
        <v>199</v>
      </c>
      <c r="L19" s="34">
        <v>148530</v>
      </c>
      <c r="M19" s="23">
        <v>1671.084</v>
      </c>
      <c r="N19" s="24">
        <v>521365</v>
      </c>
      <c r="O19" s="33">
        <v>1845</v>
      </c>
      <c r="P19" s="34">
        <v>800355</v>
      </c>
      <c r="Q19" s="23">
        <v>7645</v>
      </c>
      <c r="R19" s="24">
        <v>2285897</v>
      </c>
      <c r="S19" s="33">
        <v>120</v>
      </c>
      <c r="T19" s="34">
        <v>26088</v>
      </c>
      <c r="U19" s="23">
        <v>65</v>
      </c>
      <c r="V19" s="24">
        <v>14300</v>
      </c>
      <c r="W19" s="23">
        <v>6358.241</v>
      </c>
      <c r="X19" s="34">
        <v>1595548</v>
      </c>
      <c r="Y19" s="35">
        <f t="shared" si="1"/>
        <v>20000.333000000002</v>
      </c>
      <c r="Z19" s="36">
        <f t="shared" si="0"/>
        <v>6085541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v>1094.128</v>
      </c>
      <c r="F20" s="14">
        <v>123819</v>
      </c>
      <c r="G20" s="19">
        <v>1461</v>
      </c>
      <c r="H20" s="18">
        <v>524244</v>
      </c>
      <c r="I20" s="13">
        <v>2891</v>
      </c>
      <c r="J20" s="14">
        <v>3905990.6</v>
      </c>
      <c r="K20" s="19">
        <v>1885</v>
      </c>
      <c r="L20" s="18">
        <v>3631930</v>
      </c>
      <c r="M20" s="13">
        <v>6914</v>
      </c>
      <c r="N20" s="14">
        <v>1510701</v>
      </c>
      <c r="O20" s="19">
        <v>4180</v>
      </c>
      <c r="P20" s="18">
        <v>1389165</v>
      </c>
      <c r="Q20" s="13">
        <v>28213</v>
      </c>
      <c r="R20" s="14">
        <v>5436063.2</v>
      </c>
      <c r="S20" s="19">
        <v>50388</v>
      </c>
      <c r="T20" s="18">
        <v>8915031</v>
      </c>
      <c r="U20" s="13">
        <v>4917</v>
      </c>
      <c r="V20" s="14">
        <v>1777710</v>
      </c>
      <c r="W20" s="13">
        <v>7555</v>
      </c>
      <c r="X20" s="18">
        <v>1726304</v>
      </c>
      <c r="Y20" s="31">
        <f aca="true" t="shared" si="2" ref="Y20:Z22">+Y17+Y14+Y11+Y8+Y5</f>
        <v>109498.128</v>
      </c>
      <c r="Z20" s="32">
        <f t="shared" si="2"/>
        <v>28940957.8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v>985.12</v>
      </c>
      <c r="F21" s="21">
        <v>97247</v>
      </c>
      <c r="G21" s="25">
        <v>1350</v>
      </c>
      <c r="H21" s="26">
        <v>491891</v>
      </c>
      <c r="I21" s="27">
        <v>3394</v>
      </c>
      <c r="J21" s="21">
        <v>4774400.3</v>
      </c>
      <c r="K21" s="25">
        <v>1938</v>
      </c>
      <c r="L21" s="26">
        <v>3708180</v>
      </c>
      <c r="M21" s="27">
        <v>7256</v>
      </c>
      <c r="N21" s="21">
        <v>1641495</v>
      </c>
      <c r="O21" s="25">
        <v>4326</v>
      </c>
      <c r="P21" s="26">
        <v>1432536</v>
      </c>
      <c r="Q21" s="27">
        <v>28953</v>
      </c>
      <c r="R21" s="21">
        <v>5416865.4</v>
      </c>
      <c r="S21" s="25">
        <v>48309</v>
      </c>
      <c r="T21" s="26">
        <v>8571599</v>
      </c>
      <c r="U21" s="27">
        <v>4991</v>
      </c>
      <c r="V21" s="21">
        <v>2162023</v>
      </c>
      <c r="W21" s="27">
        <v>7262</v>
      </c>
      <c r="X21" s="26">
        <v>1707792</v>
      </c>
      <c r="Y21" s="23">
        <f t="shared" si="2"/>
        <v>108764.12</v>
      </c>
      <c r="Z21" s="24">
        <f t="shared" si="2"/>
        <v>30004028.7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v>2038.4080000000001</v>
      </c>
      <c r="F22" s="24">
        <v>380509</v>
      </c>
      <c r="G22" s="33">
        <v>1752.902</v>
      </c>
      <c r="H22" s="34">
        <v>757056</v>
      </c>
      <c r="I22" s="23">
        <v>4909</v>
      </c>
      <c r="J22" s="24">
        <v>3814216.3</v>
      </c>
      <c r="K22" s="33">
        <v>7327.299999999999</v>
      </c>
      <c r="L22" s="34">
        <v>3941162</v>
      </c>
      <c r="M22" s="23">
        <v>17261.884000000002</v>
      </c>
      <c r="N22" s="24">
        <v>3394031.25</v>
      </c>
      <c r="O22" s="33">
        <v>4883</v>
      </c>
      <c r="P22" s="34">
        <v>1375419</v>
      </c>
      <c r="Q22" s="23">
        <v>59608.5</v>
      </c>
      <c r="R22" s="24">
        <v>10897853.1</v>
      </c>
      <c r="S22" s="33">
        <v>30369</v>
      </c>
      <c r="T22" s="34">
        <v>2886385</v>
      </c>
      <c r="U22" s="23">
        <v>5577.2</v>
      </c>
      <c r="V22" s="24">
        <v>1514296.5</v>
      </c>
      <c r="W22" s="23">
        <v>7843.941</v>
      </c>
      <c r="X22" s="34">
        <v>2000185.5</v>
      </c>
      <c r="Y22" s="23">
        <f t="shared" si="2"/>
        <v>141571.135</v>
      </c>
      <c r="Z22" s="24">
        <f t="shared" si="2"/>
        <v>30961113.65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52.40293885187993</v>
      </c>
      <c r="F23" s="174"/>
      <c r="G23" s="173">
        <f>(G20+G21)/(G22+G41)*100</f>
        <v>82.80301307527621</v>
      </c>
      <c r="H23" s="174"/>
      <c r="I23" s="173">
        <f>(I20+I21)/(I22+I41)*100</f>
        <v>60.895262087007076</v>
      </c>
      <c r="J23" s="174"/>
      <c r="K23" s="173">
        <f>(K20+K21)/(K22+K41)*100</f>
        <v>25.993363975087714</v>
      </c>
      <c r="L23" s="174"/>
      <c r="M23" s="173">
        <f>(M20+M21)/(M22+M41)*100</f>
        <v>40.641582884392506</v>
      </c>
      <c r="N23" s="174"/>
      <c r="O23" s="173">
        <f>(O20+O21)/(O22+O41)*100</f>
        <v>85.81517352703794</v>
      </c>
      <c r="P23" s="174"/>
      <c r="Q23" s="173">
        <f>(Q20+Q21)/(Q22+Q41)*100</f>
        <v>47.65540985519811</v>
      </c>
      <c r="R23" s="174"/>
      <c r="S23" s="173">
        <f>(S20+S21)/(S22+S41)*100</f>
        <v>168.2555106633253</v>
      </c>
      <c r="T23" s="174"/>
      <c r="U23" s="173">
        <f>(U20+U21)/(U22+U41)*100</f>
        <v>88.24053293434505</v>
      </c>
      <c r="V23" s="174"/>
      <c r="W23" s="173">
        <f>(W20+W21)/(W22+W41)*100</f>
        <v>96.2462719753227</v>
      </c>
      <c r="X23" s="174"/>
      <c r="Y23" s="173">
        <f>(Y20+Y21)/(Y22+Y41)*100</f>
        <v>77.28607033458532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186669.69517388075</v>
      </c>
      <c r="F24" s="176"/>
      <c r="G24" s="169">
        <f>H22/G22*1000</f>
        <v>431887.2361375593</v>
      </c>
      <c r="H24" s="170"/>
      <c r="I24" s="171">
        <f>J22/I22*1000</f>
        <v>776984.3756365858</v>
      </c>
      <c r="J24" s="172"/>
      <c r="K24" s="169">
        <f>L22/K22*1000</f>
        <v>537873.7051847202</v>
      </c>
      <c r="L24" s="170"/>
      <c r="M24" s="171">
        <f>N22/M22*1000</f>
        <v>196619.9778656837</v>
      </c>
      <c r="N24" s="172"/>
      <c r="O24" s="169">
        <f>P22/O22*1000</f>
        <v>281674.9948801966</v>
      </c>
      <c r="P24" s="170"/>
      <c r="Q24" s="171">
        <f>R22/Q22*1000</f>
        <v>182823.81036261606</v>
      </c>
      <c r="R24" s="172"/>
      <c r="S24" s="169">
        <f>T22/S22*1000</f>
        <v>95043.7946590273</v>
      </c>
      <c r="T24" s="170"/>
      <c r="U24" s="171">
        <f>V22/U22*1000</f>
        <v>271515.5454349853</v>
      </c>
      <c r="V24" s="172"/>
      <c r="W24" s="169">
        <f>X22/W22*1000</f>
        <v>254997.5197416707</v>
      </c>
      <c r="X24" s="170"/>
      <c r="Y24" s="171">
        <f>Z22/Y22*1000</f>
        <v>218696.5135936785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1.4398471835378024</v>
      </c>
      <c r="F25" s="49"/>
      <c r="G25" s="50">
        <f>G22/Y22*100</f>
        <v>1.2381775423358723</v>
      </c>
      <c r="H25" s="51"/>
      <c r="I25" s="48">
        <f>I22/Y22*100</f>
        <v>3.4675147585699584</v>
      </c>
      <c r="J25" s="49"/>
      <c r="K25" s="50">
        <f>K22/Y22*100</f>
        <v>5.175701953650367</v>
      </c>
      <c r="L25" s="51"/>
      <c r="M25" s="48">
        <f>M22/Y22*100</f>
        <v>12.193081591102594</v>
      </c>
      <c r="N25" s="49"/>
      <c r="O25" s="50">
        <f>O22/Y22*100</f>
        <v>3.4491494328981678</v>
      </c>
      <c r="P25" s="51"/>
      <c r="Q25" s="48">
        <f>Q22/Y22*100</f>
        <v>42.104981357958316</v>
      </c>
      <c r="R25" s="49"/>
      <c r="S25" s="50">
        <f>S22/Y22*100</f>
        <v>21.451406743330832</v>
      </c>
      <c r="T25" s="51"/>
      <c r="U25" s="48">
        <f>U22/Y22*100</f>
        <v>3.9395036283349705</v>
      </c>
      <c r="V25" s="49"/>
      <c r="W25" s="50">
        <f>W22/Y22*100</f>
        <v>5.540635808281116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1734</v>
      </c>
      <c r="F27" s="99">
        <v>239031</v>
      </c>
      <c r="G27" s="103">
        <v>1037</v>
      </c>
      <c r="H27" s="101">
        <v>352921</v>
      </c>
      <c r="I27" s="102">
        <v>2934</v>
      </c>
      <c r="J27" s="99">
        <v>5848721</v>
      </c>
      <c r="K27" s="103">
        <v>1692</v>
      </c>
      <c r="L27" s="101">
        <v>3436378</v>
      </c>
      <c r="M27" s="102">
        <v>8675</v>
      </c>
      <c r="N27" s="99">
        <v>2095663</v>
      </c>
      <c r="O27" s="103">
        <v>4994</v>
      </c>
      <c r="P27" s="101">
        <v>1614810</v>
      </c>
      <c r="Q27" s="102">
        <v>29495</v>
      </c>
      <c r="R27" s="99">
        <v>5886224</v>
      </c>
      <c r="S27" s="103">
        <v>48976</v>
      </c>
      <c r="T27" s="101">
        <v>10337793</v>
      </c>
      <c r="U27" s="102">
        <v>4984</v>
      </c>
      <c r="V27" s="99">
        <v>1531048</v>
      </c>
      <c r="W27" s="102">
        <v>8839</v>
      </c>
      <c r="X27" s="101">
        <v>1892756</v>
      </c>
      <c r="Y27" s="124">
        <v>113360</v>
      </c>
      <c r="Z27" s="125">
        <v>33235345</v>
      </c>
    </row>
    <row r="28" spans="1:26" ht="18.95" customHeight="1">
      <c r="A28" s="22"/>
      <c r="B28" s="167"/>
      <c r="C28" s="7"/>
      <c r="D28" s="55" t="s">
        <v>22</v>
      </c>
      <c r="E28" s="126">
        <v>995</v>
      </c>
      <c r="F28" s="107">
        <v>91440</v>
      </c>
      <c r="G28" s="108">
        <v>923</v>
      </c>
      <c r="H28" s="109">
        <v>316405</v>
      </c>
      <c r="I28" s="106">
        <v>3224</v>
      </c>
      <c r="J28" s="107">
        <v>5874108</v>
      </c>
      <c r="K28" s="108">
        <v>811</v>
      </c>
      <c r="L28" s="109">
        <v>1971094</v>
      </c>
      <c r="M28" s="106">
        <v>9857</v>
      </c>
      <c r="N28" s="107">
        <v>1929725</v>
      </c>
      <c r="O28" s="110">
        <v>5091</v>
      </c>
      <c r="P28" s="109">
        <v>1630821</v>
      </c>
      <c r="Q28" s="106">
        <v>30743</v>
      </c>
      <c r="R28" s="107">
        <v>6127578</v>
      </c>
      <c r="S28" s="110">
        <v>48697</v>
      </c>
      <c r="T28" s="109">
        <v>10254929</v>
      </c>
      <c r="U28" s="106">
        <v>4316</v>
      </c>
      <c r="V28" s="107">
        <v>1674858</v>
      </c>
      <c r="W28" s="106">
        <v>9372</v>
      </c>
      <c r="X28" s="109">
        <v>1925560</v>
      </c>
      <c r="Y28" s="113">
        <v>114029</v>
      </c>
      <c r="Z28" s="114">
        <v>31796518</v>
      </c>
    </row>
    <row r="29" spans="1:26" ht="18.95" customHeight="1" thickBot="1">
      <c r="A29" s="22"/>
      <c r="B29" s="167"/>
      <c r="C29" s="7"/>
      <c r="D29" s="55" t="s">
        <v>24</v>
      </c>
      <c r="E29" s="113">
        <v>3153</v>
      </c>
      <c r="F29" s="114">
        <v>623608</v>
      </c>
      <c r="G29" s="117">
        <v>1179</v>
      </c>
      <c r="H29" s="116">
        <v>513224</v>
      </c>
      <c r="I29" s="113">
        <v>1849</v>
      </c>
      <c r="J29" s="114">
        <v>1783704</v>
      </c>
      <c r="K29" s="117">
        <v>3680</v>
      </c>
      <c r="L29" s="116">
        <v>4994311</v>
      </c>
      <c r="M29" s="113">
        <v>13642</v>
      </c>
      <c r="N29" s="114">
        <v>3043285</v>
      </c>
      <c r="O29" s="117">
        <v>4439</v>
      </c>
      <c r="P29" s="116">
        <v>1248308</v>
      </c>
      <c r="Q29" s="113">
        <v>58185</v>
      </c>
      <c r="R29" s="114">
        <v>10166948</v>
      </c>
      <c r="S29" s="117">
        <v>28648</v>
      </c>
      <c r="T29" s="116">
        <v>2651615</v>
      </c>
      <c r="U29" s="113">
        <v>4305</v>
      </c>
      <c r="V29" s="114">
        <v>977801</v>
      </c>
      <c r="W29" s="113">
        <v>7828</v>
      </c>
      <c r="X29" s="116">
        <v>1869869</v>
      </c>
      <c r="Y29" s="113">
        <v>126908</v>
      </c>
      <c r="Z29" s="114">
        <v>27872673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0">
        <v>42.8</v>
      </c>
      <c r="F30" s="202"/>
      <c r="G30" s="200">
        <v>89.5</v>
      </c>
      <c r="H30" s="202"/>
      <c r="I30" s="200">
        <v>150.5</v>
      </c>
      <c r="J30" s="202"/>
      <c r="K30" s="200">
        <v>53.8</v>
      </c>
      <c r="L30" s="202"/>
      <c r="M30" s="200">
        <v>70.2</v>
      </c>
      <c r="N30" s="202"/>
      <c r="O30" s="200">
        <v>124.3</v>
      </c>
      <c r="P30" s="202"/>
      <c r="Q30" s="200">
        <v>52.4</v>
      </c>
      <c r="R30" s="202"/>
      <c r="S30" s="200">
        <v>178.1</v>
      </c>
      <c r="T30" s="202"/>
      <c r="U30" s="200">
        <v>88</v>
      </c>
      <c r="V30" s="202"/>
      <c r="W30" s="200">
        <v>108.5</v>
      </c>
      <c r="X30" s="202"/>
      <c r="Y30" s="200">
        <v>87.9</v>
      </c>
      <c r="Z30" s="201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-639.8720000000001</v>
      </c>
      <c r="F31" s="91">
        <f aca="true" t="shared" si="3" ref="F31:Z33">F20-F27</f>
        <v>-115212</v>
      </c>
      <c r="G31" s="92">
        <f t="shared" si="3"/>
        <v>424</v>
      </c>
      <c r="H31" s="93">
        <f t="shared" si="3"/>
        <v>171323</v>
      </c>
      <c r="I31" s="90">
        <f t="shared" si="3"/>
        <v>-43</v>
      </c>
      <c r="J31" s="91">
        <f t="shared" si="3"/>
        <v>-1942730.4</v>
      </c>
      <c r="K31" s="92">
        <f t="shared" si="3"/>
        <v>193</v>
      </c>
      <c r="L31" s="93">
        <f t="shared" si="3"/>
        <v>195552</v>
      </c>
      <c r="M31" s="90">
        <f t="shared" si="3"/>
        <v>-1761</v>
      </c>
      <c r="N31" s="91">
        <f t="shared" si="3"/>
        <v>-584962</v>
      </c>
      <c r="O31" s="92">
        <f t="shared" si="3"/>
        <v>-814</v>
      </c>
      <c r="P31" s="93">
        <f t="shared" si="3"/>
        <v>-225645</v>
      </c>
      <c r="Q31" s="90">
        <f t="shared" si="3"/>
        <v>-1282</v>
      </c>
      <c r="R31" s="91">
        <f t="shared" si="3"/>
        <v>-450160.7999999998</v>
      </c>
      <c r="S31" s="92">
        <f t="shared" si="3"/>
        <v>1412</v>
      </c>
      <c r="T31" s="93">
        <f t="shared" si="3"/>
        <v>-1422762</v>
      </c>
      <c r="U31" s="90">
        <f t="shared" si="3"/>
        <v>-67</v>
      </c>
      <c r="V31" s="91">
        <f t="shared" si="3"/>
        <v>246662</v>
      </c>
      <c r="W31" s="92">
        <f t="shared" si="3"/>
        <v>-1284</v>
      </c>
      <c r="X31" s="93">
        <f t="shared" si="3"/>
        <v>-166452</v>
      </c>
      <c r="Y31" s="90">
        <f t="shared" si="3"/>
        <v>-3861.872000000003</v>
      </c>
      <c r="Z31" s="91">
        <f t="shared" si="3"/>
        <v>-4294387.199999999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4" ref="E32:T33">E21-E28</f>
        <v>-9.879999999999995</v>
      </c>
      <c r="F32" s="95">
        <f t="shared" si="4"/>
        <v>5807</v>
      </c>
      <c r="G32" s="96">
        <f t="shared" si="4"/>
        <v>427</v>
      </c>
      <c r="H32" s="97">
        <f t="shared" si="4"/>
        <v>175486</v>
      </c>
      <c r="I32" s="94">
        <f t="shared" si="4"/>
        <v>170</v>
      </c>
      <c r="J32" s="95">
        <f t="shared" si="4"/>
        <v>-1099707.7000000002</v>
      </c>
      <c r="K32" s="96">
        <f t="shared" si="4"/>
        <v>1127</v>
      </c>
      <c r="L32" s="97">
        <f t="shared" si="4"/>
        <v>1737086</v>
      </c>
      <c r="M32" s="94">
        <f t="shared" si="4"/>
        <v>-2601</v>
      </c>
      <c r="N32" s="95">
        <f t="shared" si="4"/>
        <v>-288230</v>
      </c>
      <c r="O32" s="96">
        <f t="shared" si="4"/>
        <v>-765</v>
      </c>
      <c r="P32" s="97">
        <f t="shared" si="4"/>
        <v>-198285</v>
      </c>
      <c r="Q32" s="94">
        <f t="shared" si="4"/>
        <v>-1790</v>
      </c>
      <c r="R32" s="95">
        <f t="shared" si="4"/>
        <v>-710712.5999999996</v>
      </c>
      <c r="S32" s="96">
        <f t="shared" si="4"/>
        <v>-388</v>
      </c>
      <c r="T32" s="97">
        <f t="shared" si="4"/>
        <v>-1683330</v>
      </c>
      <c r="U32" s="94">
        <f t="shared" si="3"/>
        <v>675</v>
      </c>
      <c r="V32" s="95">
        <f t="shared" si="3"/>
        <v>487165</v>
      </c>
      <c r="W32" s="96">
        <f t="shared" si="3"/>
        <v>-2110</v>
      </c>
      <c r="X32" s="97">
        <f t="shared" si="3"/>
        <v>-217768</v>
      </c>
      <c r="Y32" s="94">
        <f t="shared" si="3"/>
        <v>-5264.880000000005</v>
      </c>
      <c r="Z32" s="95">
        <f t="shared" si="3"/>
        <v>-1792489.3000000007</v>
      </c>
    </row>
    <row r="33" spans="1:26" ht="18.95" customHeight="1">
      <c r="A33" s="22"/>
      <c r="B33" s="167"/>
      <c r="C33" s="7"/>
      <c r="D33" s="81" t="s">
        <v>24</v>
      </c>
      <c r="E33" s="94">
        <f t="shared" si="4"/>
        <v>-1114.5919999999999</v>
      </c>
      <c r="F33" s="95">
        <f t="shared" si="3"/>
        <v>-243099</v>
      </c>
      <c r="G33" s="96">
        <f t="shared" si="3"/>
        <v>573.902</v>
      </c>
      <c r="H33" s="97">
        <f t="shared" si="3"/>
        <v>243832</v>
      </c>
      <c r="I33" s="94">
        <f t="shared" si="3"/>
        <v>3060</v>
      </c>
      <c r="J33" s="95">
        <f t="shared" si="3"/>
        <v>2030512.2999999998</v>
      </c>
      <c r="K33" s="96">
        <f t="shared" si="3"/>
        <v>3647.2999999999993</v>
      </c>
      <c r="L33" s="97">
        <f t="shared" si="3"/>
        <v>-1053149</v>
      </c>
      <c r="M33" s="94">
        <f t="shared" si="3"/>
        <v>3619.884000000002</v>
      </c>
      <c r="N33" s="95">
        <f t="shared" si="3"/>
        <v>350746.25</v>
      </c>
      <c r="O33" s="96">
        <f t="shared" si="3"/>
        <v>444</v>
      </c>
      <c r="P33" s="97">
        <f t="shared" si="3"/>
        <v>127111</v>
      </c>
      <c r="Q33" s="94">
        <f t="shared" si="3"/>
        <v>1423.5</v>
      </c>
      <c r="R33" s="95">
        <f t="shared" si="3"/>
        <v>730905.0999999996</v>
      </c>
      <c r="S33" s="96">
        <f t="shared" si="3"/>
        <v>1721</v>
      </c>
      <c r="T33" s="97">
        <f t="shared" si="3"/>
        <v>234770</v>
      </c>
      <c r="U33" s="94">
        <f t="shared" si="3"/>
        <v>1272.1999999999998</v>
      </c>
      <c r="V33" s="95">
        <f t="shared" si="3"/>
        <v>536495.5</v>
      </c>
      <c r="W33" s="96">
        <f t="shared" si="3"/>
        <v>15.940999999999804</v>
      </c>
      <c r="X33" s="97">
        <f t="shared" si="3"/>
        <v>130316.5</v>
      </c>
      <c r="Y33" s="94">
        <f t="shared" si="3"/>
        <v>14663.13500000001</v>
      </c>
      <c r="Z33" s="95">
        <f t="shared" si="3"/>
        <v>3088440.6499999985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9.602938851879934</v>
      </c>
      <c r="F34" s="160"/>
      <c r="G34" s="159">
        <f aca="true" t="shared" si="5" ref="G34">+G23-G30</f>
        <v>-6.696986924723788</v>
      </c>
      <c r="H34" s="160"/>
      <c r="I34" s="159">
        <f aca="true" t="shared" si="6" ref="I34">+I23-I30</f>
        <v>-89.60473791299293</v>
      </c>
      <c r="J34" s="160"/>
      <c r="K34" s="159">
        <f aca="true" t="shared" si="7" ref="K34">+K23-K30</f>
        <v>-27.806636024912283</v>
      </c>
      <c r="L34" s="160"/>
      <c r="M34" s="159">
        <f aca="true" t="shared" si="8" ref="M34">+M23-M30</f>
        <v>-29.558417115607497</v>
      </c>
      <c r="N34" s="160"/>
      <c r="O34" s="159">
        <f aca="true" t="shared" si="9" ref="O34">+O23-O30</f>
        <v>-38.484826472962055</v>
      </c>
      <c r="P34" s="160"/>
      <c r="Q34" s="159">
        <f aca="true" t="shared" si="10" ref="Q34">+Q23-Q30</f>
        <v>-4.74459014480189</v>
      </c>
      <c r="R34" s="160"/>
      <c r="S34" s="159">
        <f aca="true" t="shared" si="11" ref="S34">+S23-S30</f>
        <v>-9.844489336674684</v>
      </c>
      <c r="T34" s="160"/>
      <c r="U34" s="159">
        <f aca="true" t="shared" si="12" ref="U34">+U23-U30</f>
        <v>0.24053293434505463</v>
      </c>
      <c r="V34" s="160"/>
      <c r="W34" s="159">
        <f aca="true" t="shared" si="13" ref="W34">+W23-W30</f>
        <v>-12.2537280246773</v>
      </c>
      <c r="X34" s="160"/>
      <c r="Y34" s="159">
        <f aca="true" t="shared" si="14" ref="Y34">+Y23-Y30</f>
        <v>-10.613929665414688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5" ref="E35:Z37">E20/E27*100</f>
        <v>63.09850057670127</v>
      </c>
      <c r="F35" s="60">
        <f t="shared" si="15"/>
        <v>51.80039409114299</v>
      </c>
      <c r="G35" s="61">
        <f t="shared" si="15"/>
        <v>140.88717454194793</v>
      </c>
      <c r="H35" s="62">
        <f t="shared" si="15"/>
        <v>148.54429178201354</v>
      </c>
      <c r="I35" s="59">
        <f t="shared" si="15"/>
        <v>98.5344239945467</v>
      </c>
      <c r="J35" s="60">
        <f t="shared" si="15"/>
        <v>66.78367116502908</v>
      </c>
      <c r="K35" s="61">
        <f t="shared" si="15"/>
        <v>111.4066193853428</v>
      </c>
      <c r="L35" s="62">
        <f t="shared" si="15"/>
        <v>105.69064288038162</v>
      </c>
      <c r="M35" s="59">
        <f t="shared" si="15"/>
        <v>79.70028818443804</v>
      </c>
      <c r="N35" s="60">
        <f t="shared" si="15"/>
        <v>72.08701971643342</v>
      </c>
      <c r="O35" s="61">
        <f t="shared" si="15"/>
        <v>83.70044052863436</v>
      </c>
      <c r="P35" s="62">
        <f t="shared" si="15"/>
        <v>86.02652943689971</v>
      </c>
      <c r="Q35" s="59">
        <f t="shared" si="15"/>
        <v>95.6535005933209</v>
      </c>
      <c r="R35" s="60">
        <f t="shared" si="15"/>
        <v>92.35229919894317</v>
      </c>
      <c r="S35" s="61">
        <f t="shared" si="15"/>
        <v>102.88304475661549</v>
      </c>
      <c r="T35" s="62">
        <f t="shared" si="15"/>
        <v>86.23727520951522</v>
      </c>
      <c r="U35" s="59">
        <f t="shared" si="15"/>
        <v>98.65569823434993</v>
      </c>
      <c r="V35" s="60">
        <f t="shared" si="15"/>
        <v>116.11066406801093</v>
      </c>
      <c r="W35" s="61">
        <f t="shared" si="15"/>
        <v>85.47346984953049</v>
      </c>
      <c r="X35" s="62">
        <f t="shared" si="15"/>
        <v>91.20583952712342</v>
      </c>
      <c r="Y35" s="59">
        <f t="shared" si="15"/>
        <v>96.59326746647847</v>
      </c>
      <c r="Z35" s="60">
        <f t="shared" si="15"/>
        <v>87.07885475538166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5"/>
        <v>99.0070351758794</v>
      </c>
      <c r="F36" s="64">
        <f t="shared" si="15"/>
        <v>106.35061242344707</v>
      </c>
      <c r="G36" s="65">
        <f t="shared" si="15"/>
        <v>146.26218851570965</v>
      </c>
      <c r="H36" s="66">
        <f t="shared" si="15"/>
        <v>155.46246108626602</v>
      </c>
      <c r="I36" s="63">
        <f t="shared" si="15"/>
        <v>105.27295285359801</v>
      </c>
      <c r="J36" s="64">
        <f t="shared" si="15"/>
        <v>81.27872861717897</v>
      </c>
      <c r="K36" s="65">
        <f t="shared" si="15"/>
        <v>238.96424167694207</v>
      </c>
      <c r="L36" s="66">
        <f t="shared" si="15"/>
        <v>188.1280141890747</v>
      </c>
      <c r="M36" s="63">
        <f t="shared" si="15"/>
        <v>73.61266105305873</v>
      </c>
      <c r="N36" s="64">
        <f t="shared" si="15"/>
        <v>85.06367487595384</v>
      </c>
      <c r="O36" s="65">
        <f t="shared" si="15"/>
        <v>84.97348261638184</v>
      </c>
      <c r="P36" s="66">
        <f t="shared" si="15"/>
        <v>87.84140012913741</v>
      </c>
      <c r="Q36" s="63">
        <f t="shared" si="15"/>
        <v>94.17753634973816</v>
      </c>
      <c r="R36" s="64">
        <f t="shared" si="15"/>
        <v>88.40141080211464</v>
      </c>
      <c r="S36" s="65">
        <f t="shared" si="15"/>
        <v>99.20323633899419</v>
      </c>
      <c r="T36" s="66">
        <f t="shared" si="15"/>
        <v>83.5851618280341</v>
      </c>
      <c r="U36" s="63">
        <f t="shared" si="15"/>
        <v>115.63948100092678</v>
      </c>
      <c r="V36" s="64">
        <f t="shared" si="15"/>
        <v>129.08694349013467</v>
      </c>
      <c r="W36" s="65">
        <f t="shared" si="15"/>
        <v>77.4861288945796</v>
      </c>
      <c r="X36" s="66">
        <f t="shared" si="15"/>
        <v>88.69066661127152</v>
      </c>
      <c r="Y36" s="63">
        <f t="shared" si="15"/>
        <v>95.38285874645923</v>
      </c>
      <c r="Z36" s="64">
        <f t="shared" si="15"/>
        <v>94.36262392001538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5"/>
        <v>64.64979384712973</v>
      </c>
      <c r="F37" s="68">
        <f t="shared" si="15"/>
        <v>61.01733781478108</v>
      </c>
      <c r="G37" s="69">
        <f t="shared" si="15"/>
        <v>148.67701441899916</v>
      </c>
      <c r="H37" s="70">
        <f t="shared" si="15"/>
        <v>147.5098592427478</v>
      </c>
      <c r="I37" s="67">
        <f t="shared" si="15"/>
        <v>265.49486208761493</v>
      </c>
      <c r="J37" s="68">
        <f t="shared" si="15"/>
        <v>213.8368417629831</v>
      </c>
      <c r="K37" s="69">
        <f t="shared" si="15"/>
        <v>199.11141304347822</v>
      </c>
      <c r="L37" s="70">
        <f t="shared" si="15"/>
        <v>78.9130272423964</v>
      </c>
      <c r="M37" s="67">
        <f t="shared" si="15"/>
        <v>126.53484826271809</v>
      </c>
      <c r="N37" s="68">
        <f t="shared" si="15"/>
        <v>111.52525149632714</v>
      </c>
      <c r="O37" s="69">
        <f t="shared" si="15"/>
        <v>110.00225275963054</v>
      </c>
      <c r="P37" s="70">
        <f t="shared" si="15"/>
        <v>110.18266325297922</v>
      </c>
      <c r="Q37" s="67">
        <f t="shared" si="15"/>
        <v>102.44650683165763</v>
      </c>
      <c r="R37" s="68">
        <f t="shared" si="15"/>
        <v>107.18903155597923</v>
      </c>
      <c r="S37" s="69">
        <f t="shared" si="15"/>
        <v>106.00740016755097</v>
      </c>
      <c r="T37" s="70">
        <f t="shared" si="15"/>
        <v>108.85384944646941</v>
      </c>
      <c r="U37" s="67">
        <f t="shared" si="15"/>
        <v>129.55168408826944</v>
      </c>
      <c r="V37" s="68">
        <f t="shared" si="15"/>
        <v>154.86755485011776</v>
      </c>
      <c r="W37" s="69">
        <f t="shared" si="15"/>
        <v>100.20364077669903</v>
      </c>
      <c r="X37" s="70">
        <f t="shared" si="15"/>
        <v>106.96928501408387</v>
      </c>
      <c r="Y37" s="67">
        <f t="shared" si="15"/>
        <v>111.5541455227409</v>
      </c>
      <c r="Z37" s="68">
        <f t="shared" si="15"/>
        <v>111.08053271388789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+'(令和5年2月)'!E20</f>
        <v>1004</v>
      </c>
      <c r="F39" s="119">
        <f>+'(令和5年2月)'!F20</f>
        <v>97350</v>
      </c>
      <c r="G39" s="118">
        <f>+'(令和5年2月)'!G20</f>
        <v>1229.676</v>
      </c>
      <c r="H39" s="119">
        <f>+'(令和5年2月)'!H20</f>
        <v>473682</v>
      </c>
      <c r="I39" s="118">
        <f>+'(令和5年2月)'!I20</f>
        <v>3163</v>
      </c>
      <c r="J39" s="119">
        <f>+'(令和5年2月)'!J20</f>
        <v>4259004.6</v>
      </c>
      <c r="K39" s="118">
        <f>+'(令和5年2月)'!K20</f>
        <v>1634</v>
      </c>
      <c r="L39" s="119">
        <f>+'(令和5年2月)'!L20</f>
        <v>3136190</v>
      </c>
      <c r="M39" s="118">
        <f>+'(令和5年2月)'!M20</f>
        <v>7900.712</v>
      </c>
      <c r="N39" s="119">
        <f>+'(令和5年2月)'!N20</f>
        <v>1773659.5</v>
      </c>
      <c r="O39" s="118">
        <f>+'(令和5年2月)'!O20</f>
        <v>3262</v>
      </c>
      <c r="P39" s="119">
        <f>+'(令和5年2月)'!P20</f>
        <v>1163322</v>
      </c>
      <c r="Q39" s="118">
        <f>+'(令和5年2月)'!Q20</f>
        <v>23967</v>
      </c>
      <c r="R39" s="119">
        <f>+'(令和5年2月)'!R20</f>
        <v>4679499.2</v>
      </c>
      <c r="S39" s="120">
        <f>+'(令和5年2月)'!S20</f>
        <v>40723</v>
      </c>
      <c r="T39" s="121">
        <f>+'(令和5年2月)'!T20</f>
        <v>6892648</v>
      </c>
      <c r="U39" s="118">
        <f>+'(令和5年2月)'!U20</f>
        <v>3985</v>
      </c>
      <c r="V39" s="119">
        <f>+'(令和5年2月)'!V20</f>
        <v>1282688</v>
      </c>
      <c r="W39" s="118">
        <f>+'(令和5年2月)'!W20</f>
        <v>5936.284</v>
      </c>
      <c r="X39" s="119">
        <f>+'(令和5年2月)'!X20</f>
        <v>1309349</v>
      </c>
      <c r="Y39" s="104">
        <f>+'(令和5年2月)'!Y20</f>
        <v>92804.67199999999</v>
      </c>
      <c r="Z39" s="105">
        <f>+'(令和5年2月)'!Z20</f>
        <v>25067392.3</v>
      </c>
    </row>
    <row r="40" spans="1:26" ht="18.95" customHeight="1">
      <c r="A40" s="22"/>
      <c r="B40" s="162"/>
      <c r="C40" s="22"/>
      <c r="D40" s="82" t="s">
        <v>22</v>
      </c>
      <c r="E40" s="122">
        <f>+'(令和5年2月)'!E21</f>
        <v>1023.5</v>
      </c>
      <c r="F40" s="123">
        <f>+'(令和5年2月)'!F21</f>
        <v>103431</v>
      </c>
      <c r="G40" s="122">
        <f>+'(令和5年2月)'!G21</f>
        <v>1166.886</v>
      </c>
      <c r="H40" s="123">
        <f>+'(令和5年2月)'!H21</f>
        <v>440847</v>
      </c>
      <c r="I40" s="122">
        <f>+'(令和5年2月)'!I21</f>
        <v>2654</v>
      </c>
      <c r="J40" s="123">
        <f>+'(令和5年2月)'!J21</f>
        <v>4347016</v>
      </c>
      <c r="K40" s="122">
        <f>+'(令和5年2月)'!K21</f>
        <v>1216</v>
      </c>
      <c r="L40" s="123">
        <f>+'(令和5年2月)'!L21</f>
        <v>2282697</v>
      </c>
      <c r="M40" s="122">
        <f>+'(令和5年2月)'!M21</f>
        <v>7042.136</v>
      </c>
      <c r="N40" s="123">
        <f>+'(令和5年2月)'!N21</f>
        <v>1655009.5</v>
      </c>
      <c r="O40" s="122">
        <f>+'(令和5年2月)'!O21</f>
        <v>3571</v>
      </c>
      <c r="P40" s="123">
        <f>+'(令和5年2月)'!P21</f>
        <v>1201547</v>
      </c>
      <c r="Q40" s="122">
        <f>+'(令和5年2月)'!Q21</f>
        <v>25545</v>
      </c>
      <c r="R40" s="123">
        <f>+'(令和5年2月)'!R21</f>
        <v>4883459.2</v>
      </c>
      <c r="S40" s="120">
        <f>+'(令和5年2月)'!S21</f>
        <v>41108</v>
      </c>
      <c r="T40" s="121">
        <f>+'(令和5年2月)'!T21</f>
        <v>6702204</v>
      </c>
      <c r="U40" s="122">
        <f>+'(令和5年2月)'!U21</f>
        <v>3937</v>
      </c>
      <c r="V40" s="123">
        <f>+'(令和5年2月)'!V21</f>
        <v>1181751</v>
      </c>
      <c r="W40" s="122">
        <f>+'(令和5年2月)'!W21</f>
        <v>5609.134</v>
      </c>
      <c r="X40" s="123">
        <f>+'(令和5年2月)'!X21</f>
        <v>1259994</v>
      </c>
      <c r="Y40" s="111">
        <f>+'(令和5年2月)'!Y21</f>
        <v>92872.656</v>
      </c>
      <c r="Z40" s="112">
        <f>+'(令和5年2月)'!Z21</f>
        <v>24057955.7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+'(令和5年2月)'!E22</f>
        <v>1929.4</v>
      </c>
      <c r="F41" s="123">
        <f>+'(令和5年2月)'!F22</f>
        <v>353937</v>
      </c>
      <c r="G41" s="122">
        <f>+'(令和5年2月)'!G22</f>
        <v>1641.902</v>
      </c>
      <c r="H41" s="123">
        <f>+'(令和5年2月)'!H22</f>
        <v>724703</v>
      </c>
      <c r="I41" s="122">
        <f>+'(令和5年2月)'!I22</f>
        <v>5412</v>
      </c>
      <c r="J41" s="123">
        <f>+'(令和5年2月)'!J22</f>
        <v>4682626</v>
      </c>
      <c r="K41" s="122">
        <f>+'(令和5年2月)'!K22</f>
        <v>7380.3</v>
      </c>
      <c r="L41" s="123">
        <f>+'(令和5年2月)'!L22</f>
        <v>4017412</v>
      </c>
      <c r="M41" s="122">
        <f>+'(令和5年2月)'!M22</f>
        <v>17603.884000000002</v>
      </c>
      <c r="N41" s="123">
        <f>+'(令和5年2月)'!N22</f>
        <v>3524825.25</v>
      </c>
      <c r="O41" s="122">
        <f>+'(令和5年2月)'!O22</f>
        <v>5029</v>
      </c>
      <c r="P41" s="123">
        <f>+'(令和5年2月)'!P22</f>
        <v>1418790</v>
      </c>
      <c r="Q41" s="122">
        <f>+'(令和5年2月)'!Q22</f>
        <v>60348.5</v>
      </c>
      <c r="R41" s="123">
        <f>+'(令和5年2月)'!R22</f>
        <v>10878655.3</v>
      </c>
      <c r="S41" s="120">
        <f>+'(令和5年2月)'!S22</f>
        <v>28290</v>
      </c>
      <c r="T41" s="121">
        <f>+'(令和5年2月)'!T22</f>
        <v>2542953</v>
      </c>
      <c r="U41" s="122">
        <f>+'(令和5年2月)'!U22</f>
        <v>5651.2</v>
      </c>
      <c r="V41" s="123">
        <f>+'(令和5年2月)'!V22</f>
        <v>1898609.5</v>
      </c>
      <c r="W41" s="122">
        <f>+'(令和5年2月)'!W22</f>
        <v>7550.941</v>
      </c>
      <c r="X41" s="123">
        <f>+'(令和5年2月)'!X22</f>
        <v>1981673.5</v>
      </c>
      <c r="Y41" s="111">
        <f>+'(令和5年2月)'!Y22</f>
        <v>140837.12699999998</v>
      </c>
      <c r="Z41" s="112">
        <f>+'(令和5年2月)'!Z22</f>
        <v>32024184.55</v>
      </c>
    </row>
    <row r="42" spans="1:26" ht="18.95" customHeight="1" thickBot="1">
      <c r="A42" s="22"/>
      <c r="B42" s="162"/>
      <c r="C42" s="22"/>
      <c r="D42" s="89" t="s">
        <v>44</v>
      </c>
      <c r="E42" s="203">
        <f>+'(令和5年2月)'!E23</f>
        <v>52.27805997473119</v>
      </c>
      <c r="F42" s="204">
        <f>+'(令和5年2月)'!F23</f>
        <v>0</v>
      </c>
      <c r="G42" s="203">
        <f>+'(令和5年2月)'!G23</f>
        <v>74.40396098868244</v>
      </c>
      <c r="H42" s="204">
        <f>+'(令和5年2月)'!H23</f>
        <v>0</v>
      </c>
      <c r="I42" s="203">
        <f>+'(令和5年2月)'!I23</f>
        <v>56.39360155113911</v>
      </c>
      <c r="J42" s="204">
        <f>+'(令和5年2月)'!J23</f>
        <v>0</v>
      </c>
      <c r="K42" s="203">
        <f>+'(令和5年2月)'!K23</f>
        <v>19.87087417901915</v>
      </c>
      <c r="L42" s="204">
        <f>+'(令和5年2月)'!L23</f>
        <v>0</v>
      </c>
      <c r="M42" s="203">
        <f>+'(令和5年2月)'!M23</f>
        <v>43.50276419893662</v>
      </c>
      <c r="N42" s="204">
        <f>+'(令和5年2月)'!N23</f>
        <v>0</v>
      </c>
      <c r="O42" s="203">
        <f>+'(令和5年2月)'!O23</f>
        <v>65.91106395292756</v>
      </c>
      <c r="P42" s="204">
        <f>+'(令和5年2月)'!P23</f>
        <v>0</v>
      </c>
      <c r="Q42" s="203">
        <f>+'(令和5年2月)'!Q23</f>
        <v>40.492332856266614</v>
      </c>
      <c r="R42" s="204">
        <f>+'(令和5年2月)'!R23</f>
        <v>0</v>
      </c>
      <c r="S42" s="203">
        <f>+'(令和5年2月)'!S23</f>
        <v>143.65136487316775</v>
      </c>
      <c r="T42" s="204">
        <f>+'(令和5年2月)'!T23</f>
        <v>0</v>
      </c>
      <c r="U42" s="203">
        <f>+'(令和5年2月)'!U23</f>
        <v>70.39024736991755</v>
      </c>
      <c r="V42" s="204">
        <f>+'(令和5年2月)'!V23</f>
        <v>0</v>
      </c>
      <c r="W42" s="203">
        <f>+'(令和5年2月)'!W23</f>
        <v>78.14299440423014</v>
      </c>
      <c r="X42" s="204">
        <f>+'(令和5年2月)'!X23</f>
        <v>0</v>
      </c>
      <c r="Y42" s="203">
        <f>+'(令和5年2月)'!Y23</f>
        <v>65.90326296762076</v>
      </c>
      <c r="Z42" s="204">
        <f>+'(令和5年2月)'!Z23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6" ref="E43:Z46">E20-E39</f>
        <v>90.12799999999993</v>
      </c>
      <c r="F43" s="93">
        <f t="shared" si="16"/>
        <v>26469</v>
      </c>
      <c r="G43" s="90">
        <f t="shared" si="16"/>
        <v>231.32400000000007</v>
      </c>
      <c r="H43" s="91">
        <f t="shared" si="16"/>
        <v>50562</v>
      </c>
      <c r="I43" s="92">
        <f t="shared" si="16"/>
        <v>-272</v>
      </c>
      <c r="J43" s="93">
        <f t="shared" si="16"/>
        <v>-353013.99999999953</v>
      </c>
      <c r="K43" s="90">
        <f t="shared" si="16"/>
        <v>251</v>
      </c>
      <c r="L43" s="91">
        <f t="shared" si="16"/>
        <v>495740</v>
      </c>
      <c r="M43" s="92">
        <f t="shared" si="16"/>
        <v>-986.7120000000004</v>
      </c>
      <c r="N43" s="93">
        <f t="shared" si="16"/>
        <v>-262958.5</v>
      </c>
      <c r="O43" s="90">
        <f t="shared" si="16"/>
        <v>918</v>
      </c>
      <c r="P43" s="91">
        <f t="shared" si="16"/>
        <v>225843</v>
      </c>
      <c r="Q43" s="92">
        <f t="shared" si="16"/>
        <v>4246</v>
      </c>
      <c r="R43" s="93">
        <f t="shared" si="16"/>
        <v>756564</v>
      </c>
      <c r="S43" s="90">
        <f t="shared" si="16"/>
        <v>9665</v>
      </c>
      <c r="T43" s="91">
        <f t="shared" si="16"/>
        <v>2022383</v>
      </c>
      <c r="U43" s="92">
        <f t="shared" si="16"/>
        <v>932</v>
      </c>
      <c r="V43" s="93">
        <f t="shared" si="16"/>
        <v>495022</v>
      </c>
      <c r="W43" s="90">
        <f t="shared" si="16"/>
        <v>1618.7160000000003</v>
      </c>
      <c r="X43" s="91">
        <f t="shared" si="16"/>
        <v>416955</v>
      </c>
      <c r="Y43" s="90">
        <f t="shared" si="16"/>
        <v>16693.456000000006</v>
      </c>
      <c r="Z43" s="91">
        <f t="shared" si="16"/>
        <v>3873565.5</v>
      </c>
    </row>
    <row r="44" spans="1:26" ht="18.95" customHeight="1">
      <c r="A44" s="22"/>
      <c r="B44" s="162"/>
      <c r="C44" s="22"/>
      <c r="D44" s="82" t="s">
        <v>22</v>
      </c>
      <c r="E44" s="94">
        <f t="shared" si="16"/>
        <v>-38.379999999999995</v>
      </c>
      <c r="F44" s="97">
        <f t="shared" si="16"/>
        <v>-6184</v>
      </c>
      <c r="G44" s="94">
        <f t="shared" si="16"/>
        <v>183.11400000000003</v>
      </c>
      <c r="H44" s="95">
        <f t="shared" si="16"/>
        <v>51044</v>
      </c>
      <c r="I44" s="96">
        <f t="shared" si="16"/>
        <v>740</v>
      </c>
      <c r="J44" s="97">
        <f t="shared" si="16"/>
        <v>427384.2999999998</v>
      </c>
      <c r="K44" s="94">
        <f t="shared" si="16"/>
        <v>722</v>
      </c>
      <c r="L44" s="95">
        <f t="shared" si="16"/>
        <v>1425483</v>
      </c>
      <c r="M44" s="96">
        <f t="shared" si="16"/>
        <v>213.86399999999958</v>
      </c>
      <c r="N44" s="97">
        <f t="shared" si="16"/>
        <v>-13514.5</v>
      </c>
      <c r="O44" s="94">
        <f t="shared" si="16"/>
        <v>755</v>
      </c>
      <c r="P44" s="95">
        <f t="shared" si="16"/>
        <v>230989</v>
      </c>
      <c r="Q44" s="96">
        <f t="shared" si="16"/>
        <v>3408</v>
      </c>
      <c r="R44" s="97">
        <f t="shared" si="16"/>
        <v>533406.2000000002</v>
      </c>
      <c r="S44" s="94">
        <f t="shared" si="16"/>
        <v>7201</v>
      </c>
      <c r="T44" s="95">
        <f t="shared" si="16"/>
        <v>1869395</v>
      </c>
      <c r="U44" s="96">
        <f t="shared" si="16"/>
        <v>1054</v>
      </c>
      <c r="V44" s="97">
        <f t="shared" si="16"/>
        <v>980272</v>
      </c>
      <c r="W44" s="94">
        <f t="shared" si="16"/>
        <v>1652.866</v>
      </c>
      <c r="X44" s="95">
        <f t="shared" si="16"/>
        <v>447798</v>
      </c>
      <c r="Y44" s="94">
        <f t="shared" si="16"/>
        <v>15891.463999999993</v>
      </c>
      <c r="Z44" s="95">
        <f t="shared" si="16"/>
        <v>5946073</v>
      </c>
    </row>
    <row r="45" spans="1:26" ht="18.95" customHeight="1">
      <c r="A45" s="22"/>
      <c r="B45" s="162"/>
      <c r="C45" s="22"/>
      <c r="D45" s="82" t="s">
        <v>24</v>
      </c>
      <c r="E45" s="94">
        <f t="shared" si="16"/>
        <v>109.00800000000004</v>
      </c>
      <c r="F45" s="97">
        <f t="shared" si="16"/>
        <v>26572</v>
      </c>
      <c r="G45" s="94">
        <f t="shared" si="16"/>
        <v>111</v>
      </c>
      <c r="H45" s="95">
        <f t="shared" si="16"/>
        <v>32353</v>
      </c>
      <c r="I45" s="96">
        <f t="shared" si="16"/>
        <v>-503</v>
      </c>
      <c r="J45" s="97">
        <f t="shared" si="16"/>
        <v>-868409.7000000002</v>
      </c>
      <c r="K45" s="94">
        <f t="shared" si="16"/>
        <v>-53.00000000000091</v>
      </c>
      <c r="L45" s="95">
        <f t="shared" si="16"/>
        <v>-76250</v>
      </c>
      <c r="M45" s="96">
        <f t="shared" si="16"/>
        <v>-342</v>
      </c>
      <c r="N45" s="97">
        <f t="shared" si="16"/>
        <v>-130794</v>
      </c>
      <c r="O45" s="94">
        <f t="shared" si="16"/>
        <v>-146</v>
      </c>
      <c r="P45" s="95">
        <f t="shared" si="16"/>
        <v>-43371</v>
      </c>
      <c r="Q45" s="96">
        <f t="shared" si="16"/>
        <v>-740</v>
      </c>
      <c r="R45" s="97">
        <f t="shared" si="16"/>
        <v>19197.799999998882</v>
      </c>
      <c r="S45" s="94">
        <f t="shared" si="16"/>
        <v>2079</v>
      </c>
      <c r="T45" s="95">
        <f t="shared" si="16"/>
        <v>343432</v>
      </c>
      <c r="U45" s="96">
        <f t="shared" si="16"/>
        <v>-74</v>
      </c>
      <c r="V45" s="97">
        <f t="shared" si="16"/>
        <v>-384313</v>
      </c>
      <c r="W45" s="94">
        <f t="shared" si="16"/>
        <v>293</v>
      </c>
      <c r="X45" s="95">
        <f t="shared" si="16"/>
        <v>18512</v>
      </c>
      <c r="Y45" s="94">
        <f t="shared" si="16"/>
        <v>734.0080000000307</v>
      </c>
      <c r="Z45" s="95">
        <f t="shared" si="16"/>
        <v>-1063070.9000000022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0.12487887714873835</v>
      </c>
      <c r="F46" s="199"/>
      <c r="G46" s="157">
        <f>G23-G42</f>
        <v>8.39905208659377</v>
      </c>
      <c r="H46" s="199"/>
      <c r="I46" s="157">
        <f>I23-I42</f>
        <v>4.501660535867963</v>
      </c>
      <c r="J46" s="199"/>
      <c r="K46" s="157">
        <f>K23-K42</f>
        <v>6.122489796068564</v>
      </c>
      <c r="L46" s="199"/>
      <c r="M46" s="157">
        <f>M23-M42</f>
        <v>-2.861181314544112</v>
      </c>
      <c r="N46" s="199"/>
      <c r="O46" s="157">
        <f t="shared" si="16"/>
        <v>19.90410957411038</v>
      </c>
      <c r="P46" s="199"/>
      <c r="Q46" s="157">
        <f t="shared" si="16"/>
        <v>7.163076998931494</v>
      </c>
      <c r="R46" s="199"/>
      <c r="S46" s="157">
        <f t="shared" si="16"/>
        <v>24.60414579015756</v>
      </c>
      <c r="T46" s="199"/>
      <c r="U46" s="157">
        <f t="shared" si="16"/>
        <v>17.85028556442751</v>
      </c>
      <c r="V46" s="199"/>
      <c r="W46" s="157">
        <f t="shared" si="16"/>
        <v>18.103277571092562</v>
      </c>
      <c r="X46" s="199"/>
      <c r="Y46" s="157">
        <f t="shared" si="16"/>
        <v>11.382807366964556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7" ref="E47:Z49">E20/E39*100</f>
        <v>108.97689243027888</v>
      </c>
      <c r="F47" s="72">
        <f t="shared" si="17"/>
        <v>127.1895223420647</v>
      </c>
      <c r="G47" s="71">
        <f t="shared" si="17"/>
        <v>118.8117845676422</v>
      </c>
      <c r="H47" s="73">
        <f t="shared" si="17"/>
        <v>110.6742498131658</v>
      </c>
      <c r="I47" s="74">
        <f t="shared" si="17"/>
        <v>91.40056907998735</v>
      </c>
      <c r="J47" s="72">
        <f t="shared" si="17"/>
        <v>91.7113496425902</v>
      </c>
      <c r="K47" s="71">
        <f t="shared" si="17"/>
        <v>115.36107711138311</v>
      </c>
      <c r="L47" s="73">
        <f t="shared" si="17"/>
        <v>115.80707801504373</v>
      </c>
      <c r="M47" s="74">
        <f t="shared" si="17"/>
        <v>87.5111002653938</v>
      </c>
      <c r="N47" s="72">
        <f t="shared" si="17"/>
        <v>85.17424003874476</v>
      </c>
      <c r="O47" s="71">
        <f t="shared" si="17"/>
        <v>128.14224402207236</v>
      </c>
      <c r="P47" s="73">
        <f t="shared" si="17"/>
        <v>119.41362752531113</v>
      </c>
      <c r="Q47" s="74">
        <f t="shared" si="17"/>
        <v>117.71602620269536</v>
      </c>
      <c r="R47" s="72">
        <f t="shared" si="17"/>
        <v>116.16762751022588</v>
      </c>
      <c r="S47" s="71">
        <f t="shared" si="17"/>
        <v>123.73351668590232</v>
      </c>
      <c r="T47" s="73">
        <f t="shared" si="17"/>
        <v>129.341161771209</v>
      </c>
      <c r="U47" s="74">
        <f t="shared" si="17"/>
        <v>123.38770388958595</v>
      </c>
      <c r="V47" s="72">
        <f t="shared" si="17"/>
        <v>138.59254939626783</v>
      </c>
      <c r="W47" s="71">
        <f t="shared" si="17"/>
        <v>127.26816978432973</v>
      </c>
      <c r="X47" s="73">
        <f t="shared" si="17"/>
        <v>131.84445094470613</v>
      </c>
      <c r="Y47" s="71">
        <f t="shared" si="17"/>
        <v>117.98773234175108</v>
      </c>
      <c r="Z47" s="73">
        <f t="shared" si="17"/>
        <v>115.45260653219202</v>
      </c>
    </row>
    <row r="48" spans="1:26" ht="18.95" customHeight="1">
      <c r="A48" s="22"/>
      <c r="B48" s="162"/>
      <c r="C48" s="22"/>
      <c r="D48" s="55" t="s">
        <v>22</v>
      </c>
      <c r="E48" s="63">
        <f t="shared" si="17"/>
        <v>96.25012212994626</v>
      </c>
      <c r="F48" s="66">
        <f t="shared" si="17"/>
        <v>94.02113486285543</v>
      </c>
      <c r="G48" s="63">
        <f t="shared" si="17"/>
        <v>115.6925355176084</v>
      </c>
      <c r="H48" s="64">
        <f t="shared" si="17"/>
        <v>111.57862024693375</v>
      </c>
      <c r="I48" s="65">
        <f t="shared" si="17"/>
        <v>127.88244159758855</v>
      </c>
      <c r="J48" s="66">
        <f t="shared" si="17"/>
        <v>109.83167073689168</v>
      </c>
      <c r="K48" s="63">
        <f t="shared" si="17"/>
        <v>159.375</v>
      </c>
      <c r="L48" s="64">
        <f t="shared" si="17"/>
        <v>162.44731560956185</v>
      </c>
      <c r="M48" s="65">
        <f t="shared" si="17"/>
        <v>103.03691948011229</v>
      </c>
      <c r="N48" s="66">
        <f t="shared" si="17"/>
        <v>99.18341858460631</v>
      </c>
      <c r="O48" s="63">
        <f t="shared" si="17"/>
        <v>121.14253710445253</v>
      </c>
      <c r="P48" s="64">
        <f t="shared" si="17"/>
        <v>119.22430000657486</v>
      </c>
      <c r="Q48" s="65">
        <f t="shared" si="17"/>
        <v>113.34116265413977</v>
      </c>
      <c r="R48" s="66">
        <f t="shared" si="17"/>
        <v>110.92271232654099</v>
      </c>
      <c r="S48" s="63">
        <f t="shared" si="17"/>
        <v>117.51727157730856</v>
      </c>
      <c r="T48" s="64">
        <f t="shared" si="17"/>
        <v>127.89224261153495</v>
      </c>
      <c r="U48" s="65">
        <f t="shared" si="17"/>
        <v>126.77165354330708</v>
      </c>
      <c r="V48" s="66">
        <f t="shared" si="17"/>
        <v>182.95080774207088</v>
      </c>
      <c r="W48" s="63">
        <f t="shared" si="17"/>
        <v>129.46740085011342</v>
      </c>
      <c r="X48" s="64">
        <f t="shared" si="17"/>
        <v>135.53969304615737</v>
      </c>
      <c r="Y48" s="63">
        <f t="shared" si="17"/>
        <v>117.11102566077145</v>
      </c>
      <c r="Z48" s="64">
        <f t="shared" si="17"/>
        <v>124.71562037168438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7"/>
        <v>105.64983932828859</v>
      </c>
      <c r="F49" s="70">
        <f t="shared" si="17"/>
        <v>107.50755077881091</v>
      </c>
      <c r="G49" s="67">
        <f t="shared" si="17"/>
        <v>106.76045220725719</v>
      </c>
      <c r="H49" s="68">
        <f t="shared" si="17"/>
        <v>104.46431158695356</v>
      </c>
      <c r="I49" s="69">
        <f t="shared" si="17"/>
        <v>90.70583887657058</v>
      </c>
      <c r="J49" s="70">
        <f t="shared" si="17"/>
        <v>81.45464318525545</v>
      </c>
      <c r="K49" s="67">
        <f t="shared" si="17"/>
        <v>99.28187201062286</v>
      </c>
      <c r="L49" s="68">
        <f t="shared" si="17"/>
        <v>98.1020119420164</v>
      </c>
      <c r="M49" s="69">
        <f t="shared" si="17"/>
        <v>98.0572469121019</v>
      </c>
      <c r="N49" s="70">
        <f t="shared" si="17"/>
        <v>96.28934796129255</v>
      </c>
      <c r="O49" s="67">
        <f t="shared" si="17"/>
        <v>97.09683833764167</v>
      </c>
      <c r="P49" s="68">
        <f t="shared" si="17"/>
        <v>96.94309940160278</v>
      </c>
      <c r="Q49" s="69">
        <f t="shared" si="17"/>
        <v>98.7737889094178</v>
      </c>
      <c r="R49" s="70">
        <f t="shared" si="17"/>
        <v>100.17647217850536</v>
      </c>
      <c r="S49" s="67">
        <f t="shared" si="17"/>
        <v>107.34888653234358</v>
      </c>
      <c r="T49" s="68">
        <f t="shared" si="17"/>
        <v>113.50524370682432</v>
      </c>
      <c r="U49" s="69">
        <f t="shared" si="17"/>
        <v>98.69054360135901</v>
      </c>
      <c r="V49" s="70">
        <f t="shared" si="17"/>
        <v>79.75818618836576</v>
      </c>
      <c r="W49" s="67">
        <f t="shared" si="17"/>
        <v>103.88031107646054</v>
      </c>
      <c r="X49" s="68">
        <f t="shared" si="17"/>
        <v>100.93415994108011</v>
      </c>
      <c r="Y49" s="67">
        <f t="shared" si="17"/>
        <v>100.52117507338816</v>
      </c>
      <c r="Z49" s="68">
        <f t="shared" si="17"/>
        <v>96.68041227298009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F0899-F401-4FB8-BE5D-FC5786306443}">
  <dimension ref="A1:AL49"/>
  <sheetViews>
    <sheetView zoomScaleSheetLayoutView="100" workbookViewId="0" topLeftCell="A1">
      <pane xSplit="4" ySplit="4" topLeftCell="E23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72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844</v>
      </c>
      <c r="F5" s="14">
        <v>70674</v>
      </c>
      <c r="G5" s="15">
        <v>30</v>
      </c>
      <c r="H5" s="16">
        <v>5440</v>
      </c>
      <c r="I5" s="13">
        <v>2462</v>
      </c>
      <c r="J5" s="14">
        <v>4123444</v>
      </c>
      <c r="K5" s="17">
        <v>1565</v>
      </c>
      <c r="L5" s="18">
        <v>3090900</v>
      </c>
      <c r="M5" s="13">
        <v>827.6</v>
      </c>
      <c r="N5" s="75">
        <v>259772.5</v>
      </c>
      <c r="O5" s="19">
        <v>661</v>
      </c>
      <c r="P5" s="18">
        <v>36626</v>
      </c>
      <c r="Q5" s="13">
        <v>10690</v>
      </c>
      <c r="R5" s="14">
        <v>1780656</v>
      </c>
      <c r="S5" s="19">
        <v>13062</v>
      </c>
      <c r="T5" s="18">
        <v>3658778</v>
      </c>
      <c r="U5" s="13">
        <v>3351</v>
      </c>
      <c r="V5" s="14">
        <v>1231122</v>
      </c>
      <c r="W5" s="13">
        <v>314</v>
      </c>
      <c r="X5" s="18">
        <v>96922</v>
      </c>
      <c r="Y5" s="20">
        <f aca="true" t="shared" si="0" ref="Y5:Z19">+W5+U5+S5+Q5+O5+M5+K5+I5+G5+E5</f>
        <v>33806.6</v>
      </c>
      <c r="Z5" s="21">
        <f t="shared" si="0"/>
        <v>14354334.5</v>
      </c>
    </row>
    <row r="6" spans="1:26" ht="18.95" customHeight="1">
      <c r="A6" s="7"/>
      <c r="B6" s="22"/>
      <c r="C6" s="83"/>
      <c r="D6" s="81" t="s">
        <v>22</v>
      </c>
      <c r="E6" s="23">
        <v>770.5</v>
      </c>
      <c r="F6" s="24">
        <v>53015</v>
      </c>
      <c r="G6" s="25">
        <v>30</v>
      </c>
      <c r="H6" s="26">
        <v>5460</v>
      </c>
      <c r="I6" s="27">
        <v>2120</v>
      </c>
      <c r="J6" s="21">
        <v>4197592</v>
      </c>
      <c r="K6" s="25">
        <v>1148</v>
      </c>
      <c r="L6" s="26">
        <v>2234652</v>
      </c>
      <c r="M6" s="27">
        <v>780</v>
      </c>
      <c r="N6" s="76">
        <v>226220.5</v>
      </c>
      <c r="O6" s="25">
        <v>673</v>
      </c>
      <c r="P6" s="26">
        <v>40593</v>
      </c>
      <c r="Q6" s="27">
        <v>12259</v>
      </c>
      <c r="R6" s="21">
        <v>1955006</v>
      </c>
      <c r="S6" s="25">
        <v>12824</v>
      </c>
      <c r="T6" s="26">
        <v>3401202</v>
      </c>
      <c r="U6" s="27">
        <v>2692</v>
      </c>
      <c r="V6" s="21">
        <v>1072264</v>
      </c>
      <c r="W6" s="27">
        <v>219</v>
      </c>
      <c r="X6" s="26">
        <v>69569</v>
      </c>
      <c r="Y6" s="20">
        <f t="shared" si="0"/>
        <v>33515.5</v>
      </c>
      <c r="Z6" s="21">
        <f t="shared" si="0"/>
        <v>13255573.5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1324.4</v>
      </c>
      <c r="F7" s="36">
        <v>224666</v>
      </c>
      <c r="G7" s="29">
        <v>151</v>
      </c>
      <c r="H7" s="30">
        <v>74158</v>
      </c>
      <c r="I7" s="31">
        <v>4524</v>
      </c>
      <c r="J7" s="32">
        <v>4420910</v>
      </c>
      <c r="K7" s="77">
        <v>6791.3</v>
      </c>
      <c r="L7" s="30">
        <v>3849661</v>
      </c>
      <c r="M7" s="23">
        <v>1165.7</v>
      </c>
      <c r="N7" s="24">
        <v>306528.25</v>
      </c>
      <c r="O7" s="33">
        <v>3075</v>
      </c>
      <c r="P7" s="34">
        <v>582572</v>
      </c>
      <c r="Q7" s="23">
        <v>32641.5</v>
      </c>
      <c r="R7" s="24">
        <v>5071409.5</v>
      </c>
      <c r="S7" s="33">
        <v>25203</v>
      </c>
      <c r="T7" s="34">
        <v>1987622</v>
      </c>
      <c r="U7" s="23">
        <v>4057.2</v>
      </c>
      <c r="V7" s="24">
        <v>1745331.5</v>
      </c>
      <c r="W7" s="23">
        <v>1550.6999999999998</v>
      </c>
      <c r="X7" s="34">
        <v>392587.5</v>
      </c>
      <c r="Y7" s="31">
        <f t="shared" si="0"/>
        <v>80483.79999999999</v>
      </c>
      <c r="Z7" s="24">
        <f t="shared" si="0"/>
        <v>18655445.75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23148</v>
      </c>
      <c r="G8" s="15">
        <v>137.676</v>
      </c>
      <c r="H8" s="16">
        <v>86800</v>
      </c>
      <c r="I8" s="13">
        <v>285</v>
      </c>
      <c r="J8" s="14">
        <v>18395</v>
      </c>
      <c r="K8" s="17">
        <v>0</v>
      </c>
      <c r="L8" s="18">
        <v>0</v>
      </c>
      <c r="M8" s="13">
        <v>4559</v>
      </c>
      <c r="N8" s="75">
        <v>872653</v>
      </c>
      <c r="O8" s="19">
        <v>0</v>
      </c>
      <c r="P8" s="18">
        <v>0</v>
      </c>
      <c r="Q8" s="13">
        <v>7408</v>
      </c>
      <c r="R8" s="14">
        <v>1294802</v>
      </c>
      <c r="S8" s="19">
        <v>27460</v>
      </c>
      <c r="T8" s="18">
        <v>3189230</v>
      </c>
      <c r="U8" s="13">
        <v>618</v>
      </c>
      <c r="V8" s="14">
        <v>48386</v>
      </c>
      <c r="W8" s="13">
        <v>28</v>
      </c>
      <c r="X8" s="18">
        <v>1100</v>
      </c>
      <c r="Y8" s="13">
        <f t="shared" si="0"/>
        <v>40643.676</v>
      </c>
      <c r="Z8" s="14">
        <f t="shared" si="0"/>
        <v>5534514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161</v>
      </c>
      <c r="F9" s="24">
        <v>26260</v>
      </c>
      <c r="G9" s="25">
        <v>143.886</v>
      </c>
      <c r="H9" s="26">
        <v>90600</v>
      </c>
      <c r="I9" s="27">
        <v>172</v>
      </c>
      <c r="J9" s="21">
        <v>14607</v>
      </c>
      <c r="K9" s="25">
        <v>3</v>
      </c>
      <c r="L9" s="26">
        <v>175</v>
      </c>
      <c r="M9" s="27">
        <v>4506</v>
      </c>
      <c r="N9" s="76">
        <v>822004</v>
      </c>
      <c r="O9" s="25">
        <v>0</v>
      </c>
      <c r="P9" s="26">
        <v>0</v>
      </c>
      <c r="Q9" s="27">
        <v>6643</v>
      </c>
      <c r="R9" s="21">
        <v>1248330</v>
      </c>
      <c r="S9" s="25">
        <v>28035</v>
      </c>
      <c r="T9" s="26">
        <v>3245844</v>
      </c>
      <c r="U9" s="27">
        <v>1227</v>
      </c>
      <c r="V9" s="21">
        <v>106110</v>
      </c>
      <c r="W9" s="27">
        <v>18</v>
      </c>
      <c r="X9" s="26">
        <v>900</v>
      </c>
      <c r="Y9" s="20">
        <f t="shared" si="0"/>
        <v>40908.886</v>
      </c>
      <c r="Z9" s="21">
        <f t="shared" si="0"/>
        <v>5554830</v>
      </c>
    </row>
    <row r="10" spans="1:26" ht="18.95" customHeight="1" thickBot="1">
      <c r="A10" s="7"/>
      <c r="B10" s="22"/>
      <c r="C10" s="84"/>
      <c r="D10" s="28" t="s">
        <v>24</v>
      </c>
      <c r="E10" s="35">
        <v>129</v>
      </c>
      <c r="F10" s="36">
        <v>19590</v>
      </c>
      <c r="G10" s="29">
        <v>175.90200000000004</v>
      </c>
      <c r="H10" s="30">
        <v>99000</v>
      </c>
      <c r="I10" s="37">
        <v>335</v>
      </c>
      <c r="J10" s="38">
        <v>52750</v>
      </c>
      <c r="K10" s="77">
        <v>373</v>
      </c>
      <c r="L10" s="30">
        <v>9691</v>
      </c>
      <c r="M10" s="35">
        <v>8795</v>
      </c>
      <c r="N10" s="36">
        <v>1559694</v>
      </c>
      <c r="O10" s="29">
        <v>0</v>
      </c>
      <c r="P10" s="30">
        <v>0</v>
      </c>
      <c r="Q10" s="35">
        <v>13372</v>
      </c>
      <c r="R10" s="36">
        <v>1745380</v>
      </c>
      <c r="S10" s="29">
        <v>2943</v>
      </c>
      <c r="T10" s="30">
        <v>520048</v>
      </c>
      <c r="U10" s="35">
        <v>1073</v>
      </c>
      <c r="V10" s="36">
        <v>59766</v>
      </c>
      <c r="W10" s="35">
        <v>25</v>
      </c>
      <c r="X10" s="30">
        <v>300</v>
      </c>
      <c r="Y10" s="37">
        <f t="shared" si="0"/>
        <v>27220.902000000002</v>
      </c>
      <c r="Z10" s="36">
        <f t="shared" si="0"/>
        <v>4066219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52</v>
      </c>
      <c r="J11" s="14">
        <v>6159.6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2146</v>
      </c>
      <c r="R11" s="14">
        <v>594431.2</v>
      </c>
      <c r="S11" s="19">
        <v>0</v>
      </c>
      <c r="T11" s="18">
        <v>0</v>
      </c>
      <c r="U11" s="13">
        <v>5</v>
      </c>
      <c r="V11" s="14">
        <v>760</v>
      </c>
      <c r="W11" s="13">
        <v>29</v>
      </c>
      <c r="X11" s="18">
        <v>21600</v>
      </c>
      <c r="Y11" s="13">
        <f>+W11+U11+S11+Q11+O11+M11+K11+I11+G11+E11</f>
        <v>2322</v>
      </c>
      <c r="Z11" s="14">
        <f t="shared" si="0"/>
        <v>712950.7999999999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78</v>
      </c>
      <c r="J12" s="21">
        <v>6666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2783</v>
      </c>
      <c r="R12" s="21">
        <v>658859.2</v>
      </c>
      <c r="S12" s="25">
        <v>0</v>
      </c>
      <c r="T12" s="26">
        <v>0</v>
      </c>
      <c r="U12" s="27">
        <v>12</v>
      </c>
      <c r="V12" s="21">
        <v>2057</v>
      </c>
      <c r="W12" s="27">
        <v>0</v>
      </c>
      <c r="X12" s="26">
        <v>0</v>
      </c>
      <c r="Y12" s="20">
        <f aca="true" t="shared" si="1" ref="Y12:Y19">+W12+U12+S12+Q12+O12+M12+K12+I12+G12+E12</f>
        <v>2963</v>
      </c>
      <c r="Z12" s="21">
        <f t="shared" si="0"/>
        <v>757582.2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177</v>
      </c>
      <c r="J13" s="38">
        <v>35211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7372</v>
      </c>
      <c r="R13" s="36">
        <v>2022390.8</v>
      </c>
      <c r="S13" s="29">
        <v>2</v>
      </c>
      <c r="T13" s="30">
        <v>2250</v>
      </c>
      <c r="U13" s="35">
        <v>452</v>
      </c>
      <c r="V13" s="36">
        <v>78332</v>
      </c>
      <c r="W13" s="35">
        <v>39</v>
      </c>
      <c r="X13" s="30">
        <v>51995</v>
      </c>
      <c r="Y13" s="37">
        <f t="shared" si="1"/>
        <v>8256.1</v>
      </c>
      <c r="Z13" s="36">
        <f t="shared" si="0"/>
        <v>2404178.8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1629</v>
      </c>
      <c r="N14" s="75">
        <v>262664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1629</v>
      </c>
      <c r="Z14" s="14">
        <f t="shared" si="0"/>
        <v>262664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708</v>
      </c>
      <c r="N15" s="76">
        <v>129894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708</v>
      </c>
      <c r="Z15" s="24">
        <f t="shared" si="0"/>
        <v>129894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5841</v>
      </c>
      <c r="N16" s="36">
        <v>1078635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5841</v>
      </c>
      <c r="Z16" s="36">
        <f t="shared" si="0"/>
        <v>1078635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12</v>
      </c>
      <c r="F17" s="14">
        <v>3528</v>
      </c>
      <c r="G17" s="19">
        <v>987</v>
      </c>
      <c r="H17" s="18">
        <v>306442</v>
      </c>
      <c r="I17" s="13">
        <v>364</v>
      </c>
      <c r="J17" s="14">
        <v>111006</v>
      </c>
      <c r="K17" s="19">
        <v>69</v>
      </c>
      <c r="L17" s="18">
        <v>45290</v>
      </c>
      <c r="M17" s="13">
        <v>870.112</v>
      </c>
      <c r="N17" s="75">
        <v>363570</v>
      </c>
      <c r="O17" s="19">
        <v>2601</v>
      </c>
      <c r="P17" s="18">
        <v>1126696</v>
      </c>
      <c r="Q17" s="13">
        <v>3723</v>
      </c>
      <c r="R17" s="14">
        <v>1009610</v>
      </c>
      <c r="S17" s="19">
        <v>201</v>
      </c>
      <c r="T17" s="18">
        <v>44640</v>
      </c>
      <c r="U17" s="13">
        <v>11</v>
      </c>
      <c r="V17" s="14">
        <v>2420</v>
      </c>
      <c r="W17" s="13">
        <v>5565.284</v>
      </c>
      <c r="X17" s="18">
        <v>1189727</v>
      </c>
      <c r="Y17" s="41">
        <f t="shared" si="1"/>
        <v>14403.395999999999</v>
      </c>
      <c r="Z17" s="42">
        <f t="shared" si="0"/>
        <v>4202929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92</v>
      </c>
      <c r="F18" s="21">
        <v>24156</v>
      </c>
      <c r="G18" s="25">
        <v>918</v>
      </c>
      <c r="H18" s="26">
        <v>269787</v>
      </c>
      <c r="I18" s="27">
        <v>284</v>
      </c>
      <c r="J18" s="21">
        <v>128151</v>
      </c>
      <c r="K18" s="25">
        <v>65</v>
      </c>
      <c r="L18" s="26">
        <v>47870</v>
      </c>
      <c r="M18" s="27">
        <v>1033.136</v>
      </c>
      <c r="N18" s="21">
        <v>461891</v>
      </c>
      <c r="O18" s="25">
        <v>2898</v>
      </c>
      <c r="P18" s="26">
        <v>1160954</v>
      </c>
      <c r="Q18" s="27">
        <v>3860</v>
      </c>
      <c r="R18" s="21">
        <v>1021264</v>
      </c>
      <c r="S18" s="25">
        <v>249</v>
      </c>
      <c r="T18" s="26">
        <v>55158</v>
      </c>
      <c r="U18" s="27">
        <v>6</v>
      </c>
      <c r="V18" s="21">
        <v>1320</v>
      </c>
      <c r="W18" s="27">
        <v>5372.134</v>
      </c>
      <c r="X18" s="26">
        <v>1189525</v>
      </c>
      <c r="Y18" s="23">
        <f t="shared" si="1"/>
        <v>14777.27</v>
      </c>
      <c r="Z18" s="24">
        <f t="shared" si="0"/>
        <v>4360076</v>
      </c>
    </row>
    <row r="19" spans="1:26" ht="18.95" customHeight="1" thickBot="1">
      <c r="A19" s="7"/>
      <c r="B19" s="22"/>
      <c r="C19" s="84"/>
      <c r="D19" s="43" t="s">
        <v>24</v>
      </c>
      <c r="E19" s="23">
        <v>476</v>
      </c>
      <c r="F19" s="24">
        <v>109681</v>
      </c>
      <c r="G19" s="33">
        <v>1120</v>
      </c>
      <c r="H19" s="34">
        <v>356545</v>
      </c>
      <c r="I19" s="23">
        <v>376</v>
      </c>
      <c r="J19" s="24">
        <v>173755</v>
      </c>
      <c r="K19" s="78">
        <v>216</v>
      </c>
      <c r="L19" s="34">
        <v>158060</v>
      </c>
      <c r="M19" s="23">
        <v>1783.084</v>
      </c>
      <c r="N19" s="24">
        <v>560968</v>
      </c>
      <c r="O19" s="33">
        <v>1954</v>
      </c>
      <c r="P19" s="34">
        <v>836218</v>
      </c>
      <c r="Q19" s="23">
        <v>6963</v>
      </c>
      <c r="R19" s="24">
        <v>2039475</v>
      </c>
      <c r="S19" s="33">
        <v>142</v>
      </c>
      <c r="T19" s="34">
        <v>33033</v>
      </c>
      <c r="U19" s="23">
        <v>69</v>
      </c>
      <c r="V19" s="24">
        <v>15180</v>
      </c>
      <c r="W19" s="23">
        <v>5936.241</v>
      </c>
      <c r="X19" s="34">
        <v>1536791</v>
      </c>
      <c r="Y19" s="35">
        <f t="shared" si="1"/>
        <v>19035.325</v>
      </c>
      <c r="Z19" s="36">
        <f t="shared" si="0"/>
        <v>5819706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1004</v>
      </c>
      <c r="F20" s="14">
        <f aca="true" t="shared" si="2" ref="F20:X22">F5+F8+F11+F14+F17</f>
        <v>97350</v>
      </c>
      <c r="G20" s="19">
        <f>G5+G8+G11+G14+G17</f>
        <v>1229.676</v>
      </c>
      <c r="H20" s="18">
        <f t="shared" si="2"/>
        <v>473682</v>
      </c>
      <c r="I20" s="13">
        <f t="shared" si="2"/>
        <v>3163</v>
      </c>
      <c r="J20" s="14">
        <f t="shared" si="2"/>
        <v>4259004.6</v>
      </c>
      <c r="K20" s="19">
        <f t="shared" si="2"/>
        <v>1634</v>
      </c>
      <c r="L20" s="18">
        <f t="shared" si="2"/>
        <v>3136190</v>
      </c>
      <c r="M20" s="13">
        <f t="shared" si="2"/>
        <v>7900.712</v>
      </c>
      <c r="N20" s="14">
        <f t="shared" si="2"/>
        <v>1773659.5</v>
      </c>
      <c r="O20" s="19">
        <f t="shared" si="2"/>
        <v>3262</v>
      </c>
      <c r="P20" s="18">
        <f t="shared" si="2"/>
        <v>1163322</v>
      </c>
      <c r="Q20" s="13">
        <f t="shared" si="2"/>
        <v>23967</v>
      </c>
      <c r="R20" s="14">
        <f t="shared" si="2"/>
        <v>4679499.2</v>
      </c>
      <c r="S20" s="19">
        <f t="shared" si="2"/>
        <v>40723</v>
      </c>
      <c r="T20" s="18">
        <f t="shared" si="2"/>
        <v>6892648</v>
      </c>
      <c r="U20" s="13">
        <f t="shared" si="2"/>
        <v>3985</v>
      </c>
      <c r="V20" s="14">
        <f t="shared" si="2"/>
        <v>1282688</v>
      </c>
      <c r="W20" s="13">
        <f t="shared" si="2"/>
        <v>5936.284</v>
      </c>
      <c r="X20" s="18">
        <f t="shared" si="2"/>
        <v>1309349</v>
      </c>
      <c r="Y20" s="31">
        <f aca="true" t="shared" si="3" ref="Y20:Z22">+Y17+Y14+Y11+Y8+Y5</f>
        <v>92804.67199999999</v>
      </c>
      <c r="Z20" s="32">
        <f t="shared" si="3"/>
        <v>25067392.3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1023.5</v>
      </c>
      <c r="F21" s="21">
        <f t="shared" si="4"/>
        <v>103431</v>
      </c>
      <c r="G21" s="25">
        <f t="shared" si="4"/>
        <v>1166.886</v>
      </c>
      <c r="H21" s="26">
        <f t="shared" si="4"/>
        <v>440847</v>
      </c>
      <c r="I21" s="27">
        <f t="shared" si="4"/>
        <v>2654</v>
      </c>
      <c r="J21" s="21">
        <f t="shared" si="4"/>
        <v>4347016</v>
      </c>
      <c r="K21" s="25">
        <f t="shared" si="4"/>
        <v>1216</v>
      </c>
      <c r="L21" s="26">
        <f t="shared" si="4"/>
        <v>2282697</v>
      </c>
      <c r="M21" s="27">
        <f t="shared" si="4"/>
        <v>7042.136</v>
      </c>
      <c r="N21" s="21">
        <f t="shared" si="4"/>
        <v>1655009.5</v>
      </c>
      <c r="O21" s="25">
        <f t="shared" si="4"/>
        <v>3571</v>
      </c>
      <c r="P21" s="26">
        <f t="shared" si="4"/>
        <v>1201547</v>
      </c>
      <c r="Q21" s="27">
        <f t="shared" si="4"/>
        <v>25545</v>
      </c>
      <c r="R21" s="21">
        <f t="shared" si="4"/>
        <v>4883459.2</v>
      </c>
      <c r="S21" s="25">
        <f t="shared" si="4"/>
        <v>41108</v>
      </c>
      <c r="T21" s="26">
        <f t="shared" si="4"/>
        <v>6702204</v>
      </c>
      <c r="U21" s="27">
        <f t="shared" si="2"/>
        <v>3937</v>
      </c>
      <c r="V21" s="21">
        <f t="shared" si="2"/>
        <v>1181751</v>
      </c>
      <c r="W21" s="27">
        <f t="shared" si="2"/>
        <v>5609.134</v>
      </c>
      <c r="X21" s="26">
        <f t="shared" si="2"/>
        <v>1259994</v>
      </c>
      <c r="Y21" s="23">
        <f t="shared" si="3"/>
        <v>92872.656</v>
      </c>
      <c r="Z21" s="24">
        <f t="shared" si="3"/>
        <v>24057955.7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1929.4</v>
      </c>
      <c r="F22" s="24">
        <f t="shared" si="2"/>
        <v>353937</v>
      </c>
      <c r="G22" s="33">
        <f t="shared" si="2"/>
        <v>1641.902</v>
      </c>
      <c r="H22" s="34">
        <f t="shared" si="2"/>
        <v>724703</v>
      </c>
      <c r="I22" s="23">
        <f t="shared" si="2"/>
        <v>5412</v>
      </c>
      <c r="J22" s="24">
        <f t="shared" si="2"/>
        <v>4682626</v>
      </c>
      <c r="K22" s="33">
        <f t="shared" si="2"/>
        <v>7380.3</v>
      </c>
      <c r="L22" s="34">
        <f t="shared" si="2"/>
        <v>4017412</v>
      </c>
      <c r="M22" s="23">
        <f t="shared" si="2"/>
        <v>17603.884000000002</v>
      </c>
      <c r="N22" s="24">
        <f t="shared" si="2"/>
        <v>3524825.25</v>
      </c>
      <c r="O22" s="33">
        <f t="shared" si="2"/>
        <v>5029</v>
      </c>
      <c r="P22" s="34">
        <f t="shared" si="2"/>
        <v>1418790</v>
      </c>
      <c r="Q22" s="23">
        <f t="shared" si="2"/>
        <v>60348.5</v>
      </c>
      <c r="R22" s="24">
        <f t="shared" si="2"/>
        <v>10878655.3</v>
      </c>
      <c r="S22" s="33">
        <f t="shared" si="2"/>
        <v>28290</v>
      </c>
      <c r="T22" s="34">
        <f t="shared" si="2"/>
        <v>2542953</v>
      </c>
      <c r="U22" s="23">
        <f t="shared" si="2"/>
        <v>5651.2</v>
      </c>
      <c r="V22" s="24">
        <f t="shared" si="2"/>
        <v>1898609.5</v>
      </c>
      <c r="W22" s="23">
        <f t="shared" si="2"/>
        <v>7550.941</v>
      </c>
      <c r="X22" s="34">
        <f t="shared" si="2"/>
        <v>1981673.5</v>
      </c>
      <c r="Y22" s="23">
        <f t="shared" si="3"/>
        <v>140837.12699999998</v>
      </c>
      <c r="Z22" s="24">
        <f t="shared" si="3"/>
        <v>32024184.55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52.27805997473119</v>
      </c>
      <c r="F23" s="174"/>
      <c r="G23" s="173">
        <f>(G20+G21)/(G22+G41)*100</f>
        <v>74.40396098868244</v>
      </c>
      <c r="H23" s="174"/>
      <c r="I23" s="173">
        <f>(I20+I21)/(I22+I41)*100</f>
        <v>56.39360155113911</v>
      </c>
      <c r="J23" s="174"/>
      <c r="K23" s="173">
        <f>(K20+K21)/(K22+K41)*100</f>
        <v>19.87087417901915</v>
      </c>
      <c r="L23" s="174"/>
      <c r="M23" s="173">
        <f>(M20+M21)/(M22+M41)*100</f>
        <v>43.50276419893662</v>
      </c>
      <c r="N23" s="174"/>
      <c r="O23" s="173">
        <f>(O20+O21)/(O22+O41)*100</f>
        <v>65.91106395292756</v>
      </c>
      <c r="P23" s="174"/>
      <c r="Q23" s="173">
        <f>(Q20+Q21)/(Q22+Q41)*100</f>
        <v>40.492332856266614</v>
      </c>
      <c r="R23" s="174"/>
      <c r="S23" s="173">
        <f>(S20+S21)/(S22+S41)*100</f>
        <v>143.65136487316775</v>
      </c>
      <c r="T23" s="174"/>
      <c r="U23" s="173">
        <f>(U20+U21)/(U22+U41)*100</f>
        <v>70.39024736991755</v>
      </c>
      <c r="V23" s="174"/>
      <c r="W23" s="173">
        <f>(W20+W21)/(W22+W41)*100</f>
        <v>78.14299440423014</v>
      </c>
      <c r="X23" s="174"/>
      <c r="Y23" s="173">
        <f>(Y20+Y21)/(Y22+Y41)*100</f>
        <v>65.90326296762076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183444.07587851144</v>
      </c>
      <c r="F24" s="176"/>
      <c r="G24" s="169">
        <f>H22/G22*1000</f>
        <v>441380.1798158477</v>
      </c>
      <c r="H24" s="170"/>
      <c r="I24" s="171">
        <f>J22/I22*1000</f>
        <v>865230.229120473</v>
      </c>
      <c r="J24" s="172"/>
      <c r="K24" s="169">
        <f>L22/K22*1000</f>
        <v>544342.6418980259</v>
      </c>
      <c r="L24" s="170"/>
      <c r="M24" s="171">
        <f>N22/M22*1000</f>
        <v>200229.97481692108</v>
      </c>
      <c r="N24" s="172"/>
      <c r="O24" s="169">
        <f>P22/O22*1000</f>
        <v>282121.69417379197</v>
      </c>
      <c r="P24" s="170"/>
      <c r="Q24" s="171">
        <f>R22/Q22*1000</f>
        <v>180263.88891190337</v>
      </c>
      <c r="R24" s="172"/>
      <c r="S24" s="169">
        <f>T22/S22*1000</f>
        <v>89888.75927889714</v>
      </c>
      <c r="T24" s="170"/>
      <c r="U24" s="171">
        <f>V22/U22*1000</f>
        <v>335965.72409399773</v>
      </c>
      <c r="V24" s="172"/>
      <c r="W24" s="169">
        <f>X22/W22*1000</f>
        <v>262440.60177400406</v>
      </c>
      <c r="X24" s="170"/>
      <c r="Y24" s="171">
        <f>Z22/Y22*1000</f>
        <v>227384.53440618684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1.369951262922312</v>
      </c>
      <c r="F25" s="49"/>
      <c r="G25" s="50">
        <f>G22/Y22*100</f>
        <v>1.1658161700501035</v>
      </c>
      <c r="H25" s="51"/>
      <c r="I25" s="48">
        <f>I22/Y22*100</f>
        <v>3.8427367238185717</v>
      </c>
      <c r="J25" s="49"/>
      <c r="K25" s="50">
        <f>K22/Y22*100</f>
        <v>5.240308544493385</v>
      </c>
      <c r="L25" s="51"/>
      <c r="M25" s="48">
        <f>M22/Y22*100</f>
        <v>12.499462588440904</v>
      </c>
      <c r="N25" s="49"/>
      <c r="O25" s="50">
        <f>O22/Y22*100</f>
        <v>3.5707913865638576</v>
      </c>
      <c r="P25" s="51"/>
      <c r="Q25" s="48">
        <f>Q22/Y22*100</f>
        <v>42.849851658788815</v>
      </c>
      <c r="R25" s="49"/>
      <c r="S25" s="50">
        <f>S22/Y22*100</f>
        <v>20.087032874506168</v>
      </c>
      <c r="T25" s="51"/>
      <c r="U25" s="48">
        <f>U22/Y22*100</f>
        <v>4.012578302594884</v>
      </c>
      <c r="V25" s="49"/>
      <c r="W25" s="50">
        <f>W22/Y22*100</f>
        <v>5.361470487821014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1256</v>
      </c>
      <c r="F27" s="99">
        <v>119444</v>
      </c>
      <c r="G27" s="100">
        <v>797</v>
      </c>
      <c r="H27" s="101">
        <v>280701</v>
      </c>
      <c r="I27" s="102">
        <v>3562</v>
      </c>
      <c r="J27" s="99">
        <v>9048160</v>
      </c>
      <c r="K27" s="100">
        <v>1004</v>
      </c>
      <c r="L27" s="101">
        <v>2152062</v>
      </c>
      <c r="M27" s="102">
        <v>8741</v>
      </c>
      <c r="N27" s="99">
        <v>1887151</v>
      </c>
      <c r="O27" s="103">
        <v>4872</v>
      </c>
      <c r="P27" s="101">
        <v>1634640</v>
      </c>
      <c r="Q27" s="102">
        <v>28402</v>
      </c>
      <c r="R27" s="99">
        <v>5267689</v>
      </c>
      <c r="S27" s="103">
        <v>37913</v>
      </c>
      <c r="T27" s="101">
        <v>7998895</v>
      </c>
      <c r="U27" s="102">
        <v>3341</v>
      </c>
      <c r="V27" s="99">
        <v>1297608</v>
      </c>
      <c r="W27" s="102">
        <v>8012</v>
      </c>
      <c r="X27" s="101">
        <v>1490263</v>
      </c>
      <c r="Y27" s="102">
        <v>97900</v>
      </c>
      <c r="Z27" s="99">
        <v>31176613</v>
      </c>
    </row>
    <row r="28" spans="1:26" ht="18.95" customHeight="1">
      <c r="A28" s="22"/>
      <c r="B28" s="167"/>
      <c r="C28" s="7"/>
      <c r="D28" s="55" t="s">
        <v>22</v>
      </c>
      <c r="E28" s="106">
        <v>1668</v>
      </c>
      <c r="F28" s="107">
        <v>237249</v>
      </c>
      <c r="G28" s="108">
        <v>862</v>
      </c>
      <c r="H28" s="109">
        <v>304386</v>
      </c>
      <c r="I28" s="106">
        <v>3614</v>
      </c>
      <c r="J28" s="107">
        <v>8610879</v>
      </c>
      <c r="K28" s="110">
        <v>661</v>
      </c>
      <c r="L28" s="109">
        <v>1160150</v>
      </c>
      <c r="M28" s="106">
        <v>9965</v>
      </c>
      <c r="N28" s="107">
        <v>1735400</v>
      </c>
      <c r="O28" s="110">
        <v>4803</v>
      </c>
      <c r="P28" s="109">
        <v>1564097</v>
      </c>
      <c r="Q28" s="106">
        <v>28314</v>
      </c>
      <c r="R28" s="107">
        <v>5035280</v>
      </c>
      <c r="S28" s="110">
        <v>40600</v>
      </c>
      <c r="T28" s="109">
        <v>8093799</v>
      </c>
      <c r="U28" s="106">
        <v>3862</v>
      </c>
      <c r="V28" s="107">
        <v>1439739</v>
      </c>
      <c r="W28" s="106">
        <v>7697</v>
      </c>
      <c r="X28" s="109">
        <v>1431352</v>
      </c>
      <c r="Y28" s="113">
        <v>102046</v>
      </c>
      <c r="Z28" s="114">
        <v>29612331</v>
      </c>
    </row>
    <row r="29" spans="1:26" ht="18.95" customHeight="1" thickBot="1">
      <c r="A29" s="22"/>
      <c r="B29" s="167"/>
      <c r="C29" s="7"/>
      <c r="D29" s="55" t="s">
        <v>24</v>
      </c>
      <c r="E29" s="113">
        <v>2414</v>
      </c>
      <c r="F29" s="114">
        <v>476017</v>
      </c>
      <c r="G29" s="117">
        <v>1065</v>
      </c>
      <c r="H29" s="116">
        <v>476708</v>
      </c>
      <c r="I29" s="113">
        <v>2139</v>
      </c>
      <c r="J29" s="114">
        <v>1809091</v>
      </c>
      <c r="K29" s="117">
        <v>2799</v>
      </c>
      <c r="L29" s="116">
        <v>3529027</v>
      </c>
      <c r="M29" s="113">
        <v>14824</v>
      </c>
      <c r="N29" s="114">
        <v>2877347</v>
      </c>
      <c r="O29" s="117">
        <v>4536</v>
      </c>
      <c r="P29" s="116">
        <v>1264319</v>
      </c>
      <c r="Q29" s="113">
        <v>59433</v>
      </c>
      <c r="R29" s="114">
        <v>10408302</v>
      </c>
      <c r="S29" s="117">
        <v>28369</v>
      </c>
      <c r="T29" s="116">
        <v>2568751</v>
      </c>
      <c r="U29" s="113">
        <v>3637</v>
      </c>
      <c r="V29" s="114">
        <v>1121611</v>
      </c>
      <c r="W29" s="113">
        <v>8361</v>
      </c>
      <c r="X29" s="116">
        <v>1902673</v>
      </c>
      <c r="Y29" s="113">
        <v>127577</v>
      </c>
      <c r="Z29" s="114">
        <v>26433846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0">
        <v>55.8</v>
      </c>
      <c r="F30" s="202"/>
      <c r="G30" s="200">
        <v>75.6</v>
      </c>
      <c r="H30" s="202"/>
      <c r="I30" s="200">
        <v>165.7</v>
      </c>
      <c r="J30" s="202"/>
      <c r="K30" s="200">
        <v>31.7</v>
      </c>
      <c r="L30" s="202"/>
      <c r="M30" s="200">
        <v>60.6</v>
      </c>
      <c r="N30" s="202"/>
      <c r="O30" s="200">
        <v>107.5</v>
      </c>
      <c r="P30" s="202"/>
      <c r="Q30" s="200">
        <v>47.7</v>
      </c>
      <c r="R30" s="202"/>
      <c r="S30" s="200">
        <v>132.1</v>
      </c>
      <c r="T30" s="202"/>
      <c r="U30" s="200">
        <v>92.4</v>
      </c>
      <c r="V30" s="202"/>
      <c r="W30" s="200">
        <v>95.7</v>
      </c>
      <c r="X30" s="202"/>
      <c r="Y30" s="200">
        <v>77.1</v>
      </c>
      <c r="Z30" s="201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-252</v>
      </c>
      <c r="F31" s="91">
        <f aca="true" t="shared" si="5" ref="F31:Z33">F20-F27</f>
        <v>-22094</v>
      </c>
      <c r="G31" s="92">
        <f t="shared" si="5"/>
        <v>432.67599999999993</v>
      </c>
      <c r="H31" s="93">
        <f t="shared" si="5"/>
        <v>192981</v>
      </c>
      <c r="I31" s="90">
        <f t="shared" si="5"/>
        <v>-399</v>
      </c>
      <c r="J31" s="91">
        <f t="shared" si="5"/>
        <v>-4789155.4</v>
      </c>
      <c r="K31" s="92">
        <f t="shared" si="5"/>
        <v>630</v>
      </c>
      <c r="L31" s="93">
        <f t="shared" si="5"/>
        <v>984128</v>
      </c>
      <c r="M31" s="90">
        <f t="shared" si="5"/>
        <v>-840.2879999999996</v>
      </c>
      <c r="N31" s="91">
        <f t="shared" si="5"/>
        <v>-113491.5</v>
      </c>
      <c r="O31" s="92">
        <f t="shared" si="5"/>
        <v>-1610</v>
      </c>
      <c r="P31" s="93">
        <f t="shared" si="5"/>
        <v>-471318</v>
      </c>
      <c r="Q31" s="90">
        <f t="shared" si="5"/>
        <v>-4435</v>
      </c>
      <c r="R31" s="91">
        <f t="shared" si="5"/>
        <v>-588189.7999999998</v>
      </c>
      <c r="S31" s="92">
        <f t="shared" si="5"/>
        <v>2810</v>
      </c>
      <c r="T31" s="93">
        <f t="shared" si="5"/>
        <v>-1106247</v>
      </c>
      <c r="U31" s="90">
        <f t="shared" si="5"/>
        <v>644</v>
      </c>
      <c r="V31" s="91">
        <f t="shared" si="5"/>
        <v>-14920</v>
      </c>
      <c r="W31" s="92">
        <f t="shared" si="5"/>
        <v>-2075.7160000000003</v>
      </c>
      <c r="X31" s="93">
        <f t="shared" si="5"/>
        <v>-180914</v>
      </c>
      <c r="Y31" s="90">
        <f t="shared" si="5"/>
        <v>-5095.328000000009</v>
      </c>
      <c r="Z31" s="91">
        <f t="shared" si="5"/>
        <v>-6109220.699999999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-644.5</v>
      </c>
      <c r="F32" s="95">
        <f t="shared" si="6"/>
        <v>-133818</v>
      </c>
      <c r="G32" s="96">
        <f t="shared" si="6"/>
        <v>304.88599999999997</v>
      </c>
      <c r="H32" s="97">
        <f t="shared" si="6"/>
        <v>136461</v>
      </c>
      <c r="I32" s="94">
        <f t="shared" si="6"/>
        <v>-960</v>
      </c>
      <c r="J32" s="95">
        <f t="shared" si="6"/>
        <v>-4263863</v>
      </c>
      <c r="K32" s="96">
        <f t="shared" si="6"/>
        <v>555</v>
      </c>
      <c r="L32" s="97">
        <f t="shared" si="6"/>
        <v>1122547</v>
      </c>
      <c r="M32" s="94">
        <f t="shared" si="6"/>
        <v>-2922.8639999999996</v>
      </c>
      <c r="N32" s="95">
        <f t="shared" si="6"/>
        <v>-80390.5</v>
      </c>
      <c r="O32" s="96">
        <f t="shared" si="6"/>
        <v>-1232</v>
      </c>
      <c r="P32" s="97">
        <f t="shared" si="6"/>
        <v>-362550</v>
      </c>
      <c r="Q32" s="94">
        <f t="shared" si="6"/>
        <v>-2769</v>
      </c>
      <c r="R32" s="95">
        <f t="shared" si="6"/>
        <v>-151820.7999999998</v>
      </c>
      <c r="S32" s="96">
        <f t="shared" si="6"/>
        <v>508</v>
      </c>
      <c r="T32" s="97">
        <f t="shared" si="6"/>
        <v>-1391595</v>
      </c>
      <c r="U32" s="94">
        <f t="shared" si="5"/>
        <v>75</v>
      </c>
      <c r="V32" s="95">
        <f t="shared" si="5"/>
        <v>-257988</v>
      </c>
      <c r="W32" s="96">
        <f t="shared" si="5"/>
        <v>-2087.866</v>
      </c>
      <c r="X32" s="97">
        <f t="shared" si="5"/>
        <v>-171358</v>
      </c>
      <c r="Y32" s="94">
        <f t="shared" si="5"/>
        <v>-9173.343999999997</v>
      </c>
      <c r="Z32" s="95">
        <f t="shared" si="5"/>
        <v>-5554375.300000001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-484.5999999999999</v>
      </c>
      <c r="F33" s="95">
        <f t="shared" si="5"/>
        <v>-122080</v>
      </c>
      <c r="G33" s="96">
        <f t="shared" si="5"/>
        <v>576.902</v>
      </c>
      <c r="H33" s="97">
        <f t="shared" si="5"/>
        <v>247995</v>
      </c>
      <c r="I33" s="94">
        <f t="shared" si="5"/>
        <v>3273</v>
      </c>
      <c r="J33" s="95">
        <f t="shared" si="5"/>
        <v>2873535</v>
      </c>
      <c r="K33" s="96">
        <f t="shared" si="5"/>
        <v>4581.3</v>
      </c>
      <c r="L33" s="97">
        <f t="shared" si="5"/>
        <v>488385</v>
      </c>
      <c r="M33" s="94">
        <f t="shared" si="5"/>
        <v>2779.884000000002</v>
      </c>
      <c r="N33" s="95">
        <f t="shared" si="5"/>
        <v>647478.25</v>
      </c>
      <c r="O33" s="96">
        <f t="shared" si="5"/>
        <v>493</v>
      </c>
      <c r="P33" s="97">
        <f t="shared" si="5"/>
        <v>154471</v>
      </c>
      <c r="Q33" s="94">
        <f t="shared" si="5"/>
        <v>915.5</v>
      </c>
      <c r="R33" s="95">
        <f t="shared" si="5"/>
        <v>470353.30000000075</v>
      </c>
      <c r="S33" s="96">
        <f t="shared" si="5"/>
        <v>-79</v>
      </c>
      <c r="T33" s="97">
        <f t="shared" si="5"/>
        <v>-25798</v>
      </c>
      <c r="U33" s="94">
        <f t="shared" si="5"/>
        <v>2014.1999999999998</v>
      </c>
      <c r="V33" s="95">
        <f t="shared" si="5"/>
        <v>776998.5</v>
      </c>
      <c r="W33" s="96">
        <f t="shared" si="5"/>
        <v>-810.0590000000002</v>
      </c>
      <c r="X33" s="97">
        <f t="shared" si="5"/>
        <v>79000.5</v>
      </c>
      <c r="Y33" s="94">
        <f t="shared" si="5"/>
        <v>13260.126999999979</v>
      </c>
      <c r="Z33" s="95">
        <f t="shared" si="5"/>
        <v>5590338.550000001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-3.5219400252688047</v>
      </c>
      <c r="F34" s="160"/>
      <c r="G34" s="159">
        <f aca="true" t="shared" si="7" ref="G34">+G23-G30</f>
        <v>-1.196039011317552</v>
      </c>
      <c r="H34" s="160"/>
      <c r="I34" s="159">
        <f aca="true" t="shared" si="8" ref="I34">+I23-I30</f>
        <v>-109.30639844886088</v>
      </c>
      <c r="J34" s="160"/>
      <c r="K34" s="159">
        <f aca="true" t="shared" si="9" ref="K34">+K23-K30</f>
        <v>-11.829125820980849</v>
      </c>
      <c r="L34" s="160"/>
      <c r="M34" s="159">
        <f aca="true" t="shared" si="10" ref="M34">+M23-M30</f>
        <v>-17.097235801063384</v>
      </c>
      <c r="N34" s="160"/>
      <c r="O34" s="159">
        <f aca="true" t="shared" si="11" ref="O34">+O23-O30</f>
        <v>-41.58893604707244</v>
      </c>
      <c r="P34" s="160"/>
      <c r="Q34" s="159">
        <f aca="true" t="shared" si="12" ref="Q34">+Q23-Q30</f>
        <v>-7.207667143733389</v>
      </c>
      <c r="R34" s="160"/>
      <c r="S34" s="159">
        <f aca="true" t="shared" si="13" ref="S34">+S23-S30</f>
        <v>11.551364873167756</v>
      </c>
      <c r="T34" s="160"/>
      <c r="U34" s="159">
        <f aca="true" t="shared" si="14" ref="U34">+U23-U30</f>
        <v>-22.00975263008246</v>
      </c>
      <c r="V34" s="160"/>
      <c r="W34" s="159">
        <f aca="true" t="shared" si="15" ref="W34">+W23-W30</f>
        <v>-17.557005595769866</v>
      </c>
      <c r="X34" s="160"/>
      <c r="Y34" s="159">
        <f aca="true" t="shared" si="16" ref="Y34">+Y23-Y30</f>
        <v>-11.196737032379232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79.93630573248409</v>
      </c>
      <c r="F35" s="60">
        <f t="shared" si="17"/>
        <v>81.50262884699106</v>
      </c>
      <c r="G35" s="61">
        <f t="shared" si="17"/>
        <v>154.2880803011292</v>
      </c>
      <c r="H35" s="62">
        <f t="shared" si="17"/>
        <v>168.7496660147274</v>
      </c>
      <c r="I35" s="59">
        <f t="shared" si="17"/>
        <v>88.79842784952274</v>
      </c>
      <c r="J35" s="60">
        <f t="shared" si="17"/>
        <v>47.07039442273346</v>
      </c>
      <c r="K35" s="61">
        <f t="shared" si="17"/>
        <v>162.74900398406376</v>
      </c>
      <c r="L35" s="62">
        <f t="shared" si="17"/>
        <v>145.72953753191123</v>
      </c>
      <c r="M35" s="59">
        <f t="shared" si="17"/>
        <v>90.38682072989361</v>
      </c>
      <c r="N35" s="60">
        <f t="shared" si="17"/>
        <v>93.98609332268589</v>
      </c>
      <c r="O35" s="61">
        <f t="shared" si="17"/>
        <v>66.95402298850574</v>
      </c>
      <c r="P35" s="62">
        <f t="shared" si="17"/>
        <v>71.16686242842461</v>
      </c>
      <c r="Q35" s="59">
        <f t="shared" si="17"/>
        <v>84.38490247165693</v>
      </c>
      <c r="R35" s="60">
        <f t="shared" si="17"/>
        <v>88.83400671527876</v>
      </c>
      <c r="S35" s="61">
        <f t="shared" si="17"/>
        <v>107.41170574736898</v>
      </c>
      <c r="T35" s="62">
        <f t="shared" si="17"/>
        <v>86.17000223155823</v>
      </c>
      <c r="U35" s="59">
        <f t="shared" si="17"/>
        <v>119.27566596827297</v>
      </c>
      <c r="V35" s="60">
        <f t="shared" si="17"/>
        <v>98.85019204567172</v>
      </c>
      <c r="W35" s="61">
        <f t="shared" si="17"/>
        <v>74.0924113829256</v>
      </c>
      <c r="X35" s="62">
        <f t="shared" si="17"/>
        <v>87.86026359105742</v>
      </c>
      <c r="Y35" s="59">
        <f t="shared" si="17"/>
        <v>94.79537487231869</v>
      </c>
      <c r="Z35" s="60">
        <f t="shared" si="17"/>
        <v>80.40447594483724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61.36091127098321</v>
      </c>
      <c r="F36" s="64">
        <f t="shared" si="17"/>
        <v>43.595968792281525</v>
      </c>
      <c r="G36" s="65">
        <f t="shared" si="17"/>
        <v>135.36960556844545</v>
      </c>
      <c r="H36" s="66">
        <f t="shared" si="17"/>
        <v>144.83156255543946</v>
      </c>
      <c r="I36" s="63">
        <f t="shared" si="17"/>
        <v>73.43663530713891</v>
      </c>
      <c r="J36" s="64">
        <f t="shared" si="17"/>
        <v>50.48283688575812</v>
      </c>
      <c r="K36" s="65">
        <f t="shared" si="17"/>
        <v>183.96369137670197</v>
      </c>
      <c r="L36" s="66">
        <f t="shared" si="17"/>
        <v>196.75878119208724</v>
      </c>
      <c r="M36" s="63">
        <f t="shared" si="17"/>
        <v>70.66870045158053</v>
      </c>
      <c r="N36" s="64">
        <f t="shared" si="17"/>
        <v>95.36760977296301</v>
      </c>
      <c r="O36" s="65">
        <f t="shared" si="17"/>
        <v>74.3493649802207</v>
      </c>
      <c r="P36" s="66">
        <f t="shared" si="17"/>
        <v>76.8204913122396</v>
      </c>
      <c r="Q36" s="63">
        <f t="shared" si="17"/>
        <v>90.22038567493112</v>
      </c>
      <c r="R36" s="64">
        <f t="shared" si="17"/>
        <v>96.98485883605281</v>
      </c>
      <c r="S36" s="65">
        <f t="shared" si="17"/>
        <v>101.2512315270936</v>
      </c>
      <c r="T36" s="66">
        <f t="shared" si="17"/>
        <v>82.80665235200429</v>
      </c>
      <c r="U36" s="63">
        <f t="shared" si="17"/>
        <v>101.94199896426721</v>
      </c>
      <c r="V36" s="64">
        <f t="shared" si="17"/>
        <v>82.08091883320519</v>
      </c>
      <c r="W36" s="65">
        <f t="shared" si="17"/>
        <v>72.87428868390282</v>
      </c>
      <c r="X36" s="66">
        <f t="shared" si="17"/>
        <v>88.02824183010189</v>
      </c>
      <c r="Y36" s="63">
        <f t="shared" si="17"/>
        <v>91.01057954255924</v>
      </c>
      <c r="Z36" s="64">
        <f t="shared" si="17"/>
        <v>81.24303250561395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79.92543496271749</v>
      </c>
      <c r="F37" s="68">
        <f t="shared" si="17"/>
        <v>74.35385711014523</v>
      </c>
      <c r="G37" s="69">
        <f t="shared" si="17"/>
        <v>154.16920187793428</v>
      </c>
      <c r="H37" s="70">
        <f t="shared" si="17"/>
        <v>152.0224120425921</v>
      </c>
      <c r="I37" s="67">
        <f t="shared" si="17"/>
        <v>253.01542776998596</v>
      </c>
      <c r="J37" s="68">
        <f t="shared" si="17"/>
        <v>258.83861010861256</v>
      </c>
      <c r="K37" s="69">
        <f t="shared" si="17"/>
        <v>263.67631296891744</v>
      </c>
      <c r="L37" s="70">
        <f t="shared" si="17"/>
        <v>113.83908369077369</v>
      </c>
      <c r="M37" s="67">
        <f t="shared" si="17"/>
        <v>118.75259039395576</v>
      </c>
      <c r="N37" s="68">
        <f t="shared" si="17"/>
        <v>122.50261264977773</v>
      </c>
      <c r="O37" s="69">
        <f t="shared" si="17"/>
        <v>110.86860670194002</v>
      </c>
      <c r="P37" s="70">
        <f t="shared" si="17"/>
        <v>112.21772353338042</v>
      </c>
      <c r="Q37" s="67">
        <f t="shared" si="17"/>
        <v>101.540390019013</v>
      </c>
      <c r="R37" s="68">
        <f t="shared" si="17"/>
        <v>104.51902048960532</v>
      </c>
      <c r="S37" s="69">
        <f t="shared" si="17"/>
        <v>99.72152701892911</v>
      </c>
      <c r="T37" s="70">
        <f t="shared" si="17"/>
        <v>98.99569868780587</v>
      </c>
      <c r="U37" s="67">
        <f t="shared" si="17"/>
        <v>155.38080835853725</v>
      </c>
      <c r="V37" s="68">
        <f t="shared" si="17"/>
        <v>169.27522108823825</v>
      </c>
      <c r="W37" s="69">
        <f t="shared" si="17"/>
        <v>90.31145795957421</v>
      </c>
      <c r="X37" s="70">
        <f t="shared" si="17"/>
        <v>104.15207973204012</v>
      </c>
      <c r="Y37" s="67">
        <f t="shared" si="17"/>
        <v>110.39382255422214</v>
      </c>
      <c r="Z37" s="68">
        <f t="shared" si="17"/>
        <v>121.1484115856618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+'(令和5年1月)'!E20</f>
        <v>1022.1</v>
      </c>
      <c r="F39" s="119">
        <f>+'(令和5年1月)'!F20</f>
        <v>68014</v>
      </c>
      <c r="G39" s="118">
        <f>+'(令和5年1月)'!G20</f>
        <v>1180.901</v>
      </c>
      <c r="H39" s="119">
        <f>+'(令和5年1月)'!H20</f>
        <v>444565</v>
      </c>
      <c r="I39" s="118">
        <f>+'(令和5年1月)'!I20</f>
        <v>2275</v>
      </c>
      <c r="J39" s="119">
        <f>+'(令和5年1月)'!J20</f>
        <v>4379083</v>
      </c>
      <c r="K39" s="118">
        <f>+'(令和5年1月)'!K20</f>
        <v>1278.2</v>
      </c>
      <c r="L39" s="119">
        <f>+'(令和5年1月)'!L20</f>
        <v>2400022</v>
      </c>
      <c r="M39" s="118">
        <f>+'(令和5年1月)'!M20</f>
        <v>5337.527999999999</v>
      </c>
      <c r="N39" s="119">
        <f>+'(令和5年1月)'!N20</f>
        <v>1288122.5</v>
      </c>
      <c r="O39" s="118">
        <f>+'(令和5年1月)'!O20</f>
        <v>3457</v>
      </c>
      <c r="P39" s="119">
        <f>+'(令和5年1月)'!P20</f>
        <v>1129924</v>
      </c>
      <c r="Q39" s="118">
        <f>+'(令和5年1月)'!Q20</f>
        <v>23704.6</v>
      </c>
      <c r="R39" s="119">
        <f>+'(令和5年1月)'!R20</f>
        <v>4634460.5</v>
      </c>
      <c r="S39" s="120">
        <f>+'(令和5年1月)'!S20</f>
        <v>33447</v>
      </c>
      <c r="T39" s="121">
        <f>+'(令和5年1月)'!T20</f>
        <v>5573886</v>
      </c>
      <c r="U39" s="118">
        <f>+'(令和5年1月)'!U20</f>
        <v>4554.4</v>
      </c>
      <c r="V39" s="119">
        <f>+'(令和5年1月)'!V20</f>
        <v>1386118.5</v>
      </c>
      <c r="W39" s="118">
        <f>+'(令和5年1月)'!W20</f>
        <v>5264.163</v>
      </c>
      <c r="X39" s="119">
        <f>+'(令和5年1月)'!X20</f>
        <v>1085782</v>
      </c>
      <c r="Y39" s="104">
        <f>+'(令和5年1月)'!Y20</f>
        <v>81520.89199999999</v>
      </c>
      <c r="Z39" s="105">
        <f>+'(令和5年1月)'!Z20</f>
        <v>22389977.5</v>
      </c>
    </row>
    <row r="40" spans="1:26" ht="18.95" customHeight="1">
      <c r="A40" s="22"/>
      <c r="B40" s="162"/>
      <c r="C40" s="22"/>
      <c r="D40" s="82" t="s">
        <v>22</v>
      </c>
      <c r="E40" s="122">
        <f>+'(令和5年1月)'!E21</f>
        <v>949.3</v>
      </c>
      <c r="F40" s="123">
        <f>+'(令和5年1月)'!F21</f>
        <v>122961</v>
      </c>
      <c r="G40" s="122">
        <f>+'(令和5年1月)'!G21</f>
        <v>1197.041</v>
      </c>
      <c r="H40" s="123">
        <f>+'(令和5年1月)'!H21</f>
        <v>444258</v>
      </c>
      <c r="I40" s="122">
        <f>+'(令和5年1月)'!I21</f>
        <v>2018</v>
      </c>
      <c r="J40" s="123">
        <f>+'(令和5年1月)'!J21</f>
        <v>4347331</v>
      </c>
      <c r="K40" s="122">
        <f>+'(令和5年1月)'!K21</f>
        <v>1454.6</v>
      </c>
      <c r="L40" s="123">
        <f>+'(令和5年1月)'!L21</f>
        <v>2736199</v>
      </c>
      <c r="M40" s="122">
        <f>+'(令和5年1月)'!M21</f>
        <v>7255.212</v>
      </c>
      <c r="N40" s="123">
        <f>+'(令和5年1月)'!N21</f>
        <v>1726281.75</v>
      </c>
      <c r="O40" s="122">
        <f>+'(令和5年1月)'!O21</f>
        <v>3608</v>
      </c>
      <c r="P40" s="123">
        <f>+'(令和5年1月)'!P21</f>
        <v>1214125</v>
      </c>
      <c r="Q40" s="122">
        <f>+'(令和5年1月)'!Q21</f>
        <v>24401.7</v>
      </c>
      <c r="R40" s="123">
        <f>+'(令和5年1月)'!R21</f>
        <v>4591582</v>
      </c>
      <c r="S40" s="120">
        <f>+'(令和5年1月)'!S21</f>
        <v>33937</v>
      </c>
      <c r="T40" s="121">
        <f>+'(令和5年1月)'!T21</f>
        <v>5758774</v>
      </c>
      <c r="U40" s="122">
        <f>+'(令和5年1月)'!U21</f>
        <v>3105.3</v>
      </c>
      <c r="V40" s="123">
        <f>+'(令和5年1月)'!V21</f>
        <v>646752</v>
      </c>
      <c r="W40" s="122">
        <f>+'(令和5年1月)'!W21</f>
        <v>5597.813</v>
      </c>
      <c r="X40" s="123">
        <f>+'(令和5年1月)'!X21</f>
        <v>1158934</v>
      </c>
      <c r="Y40" s="111">
        <f>+'(令和5年1月)'!Y21</f>
        <v>83523.96599999999</v>
      </c>
      <c r="Z40" s="112">
        <f>+'(令和5年1月)'!Z21</f>
        <v>22747197.75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+'(令和5年1月)'!E22</f>
        <v>1948.9</v>
      </c>
      <c r="F41" s="123">
        <f>+'(令和5年1月)'!F22</f>
        <v>360018</v>
      </c>
      <c r="G41" s="122">
        <f>+'(令和5年1月)'!G22</f>
        <v>1579.112</v>
      </c>
      <c r="H41" s="123">
        <f>+'(令和5年1月)'!H22</f>
        <v>691868</v>
      </c>
      <c r="I41" s="122">
        <f>+'(令和5年1月)'!I22</f>
        <v>4903</v>
      </c>
      <c r="J41" s="123">
        <f>+'(令和5年1月)'!J22</f>
        <v>4770637.4</v>
      </c>
      <c r="K41" s="122">
        <f>+'(令和5年1月)'!K22</f>
        <v>6962.299999999999</v>
      </c>
      <c r="L41" s="123">
        <f>+'(令和5年1月)'!L22</f>
        <v>3163919</v>
      </c>
      <c r="M41" s="122">
        <f>+'(令和5年1月)'!M22</f>
        <v>16745.308</v>
      </c>
      <c r="N41" s="123">
        <f>+'(令和5年1月)'!N22</f>
        <v>3406175.25</v>
      </c>
      <c r="O41" s="122">
        <f>+'(令和5年1月)'!O22</f>
        <v>5338</v>
      </c>
      <c r="P41" s="123">
        <f>+'(令和5年1月)'!P22</f>
        <v>1457015</v>
      </c>
      <c r="Q41" s="122">
        <f>+'(令和5年1月)'!Q22</f>
        <v>61926.5</v>
      </c>
      <c r="R41" s="123">
        <f>+'(令和5年1月)'!R22</f>
        <v>11082615.3</v>
      </c>
      <c r="S41" s="120">
        <f>+'(令和5年1月)'!S22</f>
        <v>28675</v>
      </c>
      <c r="T41" s="121">
        <f>+'(令和5年1月)'!T22</f>
        <v>2352509</v>
      </c>
      <c r="U41" s="122">
        <f>+'(令和5年1月)'!U22</f>
        <v>5603.2</v>
      </c>
      <c r="V41" s="123">
        <f>+'(令和5年1月)'!V22</f>
        <v>1797672.5</v>
      </c>
      <c r="W41" s="122">
        <f>+'(令和5年1月)'!W22</f>
        <v>7223.791</v>
      </c>
      <c r="X41" s="123">
        <f>+'(令和5年1月)'!X22</f>
        <v>1932318.5</v>
      </c>
      <c r="Y41" s="111">
        <f>+'(令和5年1月)'!Y22</f>
        <v>140905.111</v>
      </c>
      <c r="Z41" s="112">
        <f>+'(令和5年1月)'!Z22</f>
        <v>31014747.95</v>
      </c>
    </row>
    <row r="42" spans="1:26" ht="18.95" customHeight="1" thickBot="1">
      <c r="A42" s="22"/>
      <c r="B42" s="162"/>
      <c r="C42" s="22"/>
      <c r="D42" s="89" t="s">
        <v>44</v>
      </c>
      <c r="E42" s="203">
        <f>+'(令和5年1月)'!E23</f>
        <v>51.53986928104576</v>
      </c>
      <c r="F42" s="204">
        <f>+'(令和5年1月)'!F23</f>
        <v>0</v>
      </c>
      <c r="G42" s="203">
        <f>+'(令和5年1月)'!G23</f>
        <v>74.91081678093627</v>
      </c>
      <c r="H42" s="204">
        <f>+'(令和5年1月)'!H23</f>
        <v>0</v>
      </c>
      <c r="I42" s="203">
        <f>+'(令和5年1月)'!I23</f>
        <v>44.95758718190386</v>
      </c>
      <c r="J42" s="204">
        <f>+'(令和5年1月)'!J23</f>
        <v>0</v>
      </c>
      <c r="K42" s="203">
        <f>+'(令和5年1月)'!K23</f>
        <v>19.380185802425363</v>
      </c>
      <c r="L42" s="204">
        <f>+'(令和5年1月)'!L23</f>
        <v>0</v>
      </c>
      <c r="M42" s="203">
        <f>+'(令和5年1月)'!M23</f>
        <v>35.5643733248984</v>
      </c>
      <c r="N42" s="204">
        <f>+'(令和5年1月)'!N23</f>
        <v>0</v>
      </c>
      <c r="O42" s="203">
        <f>+'(令和5年1月)'!O23</f>
        <v>65.25353283458021</v>
      </c>
      <c r="P42" s="204">
        <f>+'(令和5年1月)'!P23</f>
        <v>0</v>
      </c>
      <c r="Q42" s="203">
        <f>+'(令和5年1月)'!Q23</f>
        <v>38.62405570128005</v>
      </c>
      <c r="R42" s="204">
        <f>+'(令和5年1月)'!R23</f>
        <v>0</v>
      </c>
      <c r="S42" s="203">
        <f>+'(令和5年1月)'!S23</f>
        <v>116.50069156293223</v>
      </c>
      <c r="T42" s="204">
        <f>+'(令和5年1月)'!T23</f>
        <v>0</v>
      </c>
      <c r="U42" s="203">
        <f>+'(令和5年1月)'!U23</f>
        <v>78.50224959773709</v>
      </c>
      <c r="V42" s="204">
        <f>+'(令和5年1月)'!V23</f>
        <v>0</v>
      </c>
      <c r="W42" s="203">
        <f>+'(令和5年1月)'!W23</f>
        <v>73.48491654822817</v>
      </c>
      <c r="X42" s="204">
        <f>+'(令和5年1月)'!X23</f>
        <v>0</v>
      </c>
      <c r="Y42" s="203">
        <f>+'(令和5年1月)'!Y23</f>
        <v>58.15261664132888</v>
      </c>
      <c r="Z42" s="204">
        <f>+'(令和5年1月)'!Z23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-18.100000000000023</v>
      </c>
      <c r="F43" s="93">
        <f t="shared" si="18"/>
        <v>29336</v>
      </c>
      <c r="G43" s="90">
        <f t="shared" si="18"/>
        <v>48.774999999999864</v>
      </c>
      <c r="H43" s="91">
        <f t="shared" si="18"/>
        <v>29117</v>
      </c>
      <c r="I43" s="92">
        <f t="shared" si="18"/>
        <v>888</v>
      </c>
      <c r="J43" s="93">
        <f t="shared" si="18"/>
        <v>-120078.40000000037</v>
      </c>
      <c r="K43" s="90">
        <f t="shared" si="18"/>
        <v>355.79999999999995</v>
      </c>
      <c r="L43" s="91">
        <f t="shared" si="18"/>
        <v>736168</v>
      </c>
      <c r="M43" s="92">
        <f t="shared" si="18"/>
        <v>2563.184000000001</v>
      </c>
      <c r="N43" s="93">
        <f t="shared" si="18"/>
        <v>485537</v>
      </c>
      <c r="O43" s="90">
        <f t="shared" si="18"/>
        <v>-195</v>
      </c>
      <c r="P43" s="91">
        <f t="shared" si="18"/>
        <v>33398</v>
      </c>
      <c r="Q43" s="92">
        <f t="shared" si="18"/>
        <v>262.40000000000146</v>
      </c>
      <c r="R43" s="93">
        <f t="shared" si="18"/>
        <v>45038.700000000186</v>
      </c>
      <c r="S43" s="90">
        <f t="shared" si="18"/>
        <v>7276</v>
      </c>
      <c r="T43" s="91">
        <f t="shared" si="18"/>
        <v>1318762</v>
      </c>
      <c r="U43" s="92">
        <f t="shared" si="18"/>
        <v>-569.3999999999996</v>
      </c>
      <c r="V43" s="93">
        <f t="shared" si="18"/>
        <v>-103430.5</v>
      </c>
      <c r="W43" s="90">
        <f t="shared" si="18"/>
        <v>672.1210000000001</v>
      </c>
      <c r="X43" s="91">
        <f t="shared" si="18"/>
        <v>223567</v>
      </c>
      <c r="Y43" s="90">
        <f t="shared" si="18"/>
        <v>11283.779999999999</v>
      </c>
      <c r="Z43" s="91">
        <f t="shared" si="18"/>
        <v>2677414.8000000007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74.20000000000005</v>
      </c>
      <c r="F44" s="97">
        <f t="shared" si="18"/>
        <v>-19530</v>
      </c>
      <c r="G44" s="94">
        <f t="shared" si="18"/>
        <v>-30.154999999999973</v>
      </c>
      <c r="H44" s="95">
        <f t="shared" si="18"/>
        <v>-3411</v>
      </c>
      <c r="I44" s="96">
        <f t="shared" si="18"/>
        <v>636</v>
      </c>
      <c r="J44" s="97">
        <f t="shared" si="18"/>
        <v>-315</v>
      </c>
      <c r="K44" s="94">
        <f t="shared" si="18"/>
        <v>-238.5999999999999</v>
      </c>
      <c r="L44" s="95">
        <f t="shared" si="18"/>
        <v>-453502</v>
      </c>
      <c r="M44" s="96">
        <f t="shared" si="18"/>
        <v>-213.07600000000002</v>
      </c>
      <c r="N44" s="97">
        <f t="shared" si="18"/>
        <v>-71272.25</v>
      </c>
      <c r="O44" s="94">
        <f t="shared" si="18"/>
        <v>-37</v>
      </c>
      <c r="P44" s="95">
        <f t="shared" si="18"/>
        <v>-12578</v>
      </c>
      <c r="Q44" s="96">
        <f t="shared" si="18"/>
        <v>1143.2999999999993</v>
      </c>
      <c r="R44" s="97">
        <f t="shared" si="18"/>
        <v>291877.2000000002</v>
      </c>
      <c r="S44" s="94">
        <f t="shared" si="18"/>
        <v>7171</v>
      </c>
      <c r="T44" s="95">
        <f t="shared" si="18"/>
        <v>943430</v>
      </c>
      <c r="U44" s="96">
        <f t="shared" si="18"/>
        <v>831.6999999999998</v>
      </c>
      <c r="V44" s="97">
        <f t="shared" si="18"/>
        <v>534999</v>
      </c>
      <c r="W44" s="94">
        <f t="shared" si="18"/>
        <v>11.320999999999913</v>
      </c>
      <c r="X44" s="95">
        <f t="shared" si="18"/>
        <v>101060</v>
      </c>
      <c r="Y44" s="94">
        <f t="shared" si="18"/>
        <v>9348.690000000017</v>
      </c>
      <c r="Z44" s="95">
        <f t="shared" si="18"/>
        <v>1310757.9499999993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-19.5</v>
      </c>
      <c r="F45" s="97">
        <f t="shared" si="18"/>
        <v>-6081</v>
      </c>
      <c r="G45" s="94">
        <f t="shared" si="18"/>
        <v>62.789999999999964</v>
      </c>
      <c r="H45" s="95">
        <f t="shared" si="18"/>
        <v>32835</v>
      </c>
      <c r="I45" s="96">
        <f t="shared" si="18"/>
        <v>509</v>
      </c>
      <c r="J45" s="97">
        <f t="shared" si="18"/>
        <v>-88011.40000000037</v>
      </c>
      <c r="K45" s="94">
        <f t="shared" si="18"/>
        <v>418.0000000000009</v>
      </c>
      <c r="L45" s="95">
        <f t="shared" si="18"/>
        <v>853493</v>
      </c>
      <c r="M45" s="96">
        <f t="shared" si="18"/>
        <v>858.5760000000009</v>
      </c>
      <c r="N45" s="97">
        <f t="shared" si="18"/>
        <v>118650</v>
      </c>
      <c r="O45" s="94">
        <f t="shared" si="18"/>
        <v>-309</v>
      </c>
      <c r="P45" s="95">
        <f t="shared" si="18"/>
        <v>-38225</v>
      </c>
      <c r="Q45" s="96">
        <f t="shared" si="18"/>
        <v>-1578</v>
      </c>
      <c r="R45" s="97">
        <f t="shared" si="18"/>
        <v>-203960</v>
      </c>
      <c r="S45" s="94">
        <f t="shared" si="18"/>
        <v>-385</v>
      </c>
      <c r="T45" s="95">
        <f t="shared" si="18"/>
        <v>190444</v>
      </c>
      <c r="U45" s="96">
        <f t="shared" si="18"/>
        <v>48</v>
      </c>
      <c r="V45" s="97">
        <f t="shared" si="18"/>
        <v>100937</v>
      </c>
      <c r="W45" s="94">
        <f t="shared" si="18"/>
        <v>327.14999999999964</v>
      </c>
      <c r="X45" s="95">
        <f t="shared" si="18"/>
        <v>49355</v>
      </c>
      <c r="Y45" s="94">
        <f t="shared" si="18"/>
        <v>-67.98400000002584</v>
      </c>
      <c r="Z45" s="95">
        <f t="shared" si="18"/>
        <v>1009436.6000000015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0.7381906936854321</v>
      </c>
      <c r="F46" s="199"/>
      <c r="G46" s="157">
        <f>G23-G42</f>
        <v>-0.5068557922538304</v>
      </c>
      <c r="H46" s="199"/>
      <c r="I46" s="157">
        <f>I23-I42</f>
        <v>11.436014369235252</v>
      </c>
      <c r="J46" s="199"/>
      <c r="K46" s="157">
        <f>K23-K42</f>
        <v>0.4906883765937877</v>
      </c>
      <c r="L46" s="199"/>
      <c r="M46" s="157">
        <f>M23-M42</f>
        <v>7.93839087403822</v>
      </c>
      <c r="N46" s="199"/>
      <c r="O46" s="157">
        <f t="shared" si="18"/>
        <v>0.6575311183473502</v>
      </c>
      <c r="P46" s="199"/>
      <c r="Q46" s="157">
        <f t="shared" si="18"/>
        <v>1.8682771549865649</v>
      </c>
      <c r="R46" s="199"/>
      <c r="S46" s="157">
        <f t="shared" si="18"/>
        <v>27.15067331023552</v>
      </c>
      <c r="T46" s="199"/>
      <c r="U46" s="157">
        <f t="shared" si="18"/>
        <v>-8.112002227819545</v>
      </c>
      <c r="V46" s="199"/>
      <c r="W46" s="157">
        <f t="shared" si="18"/>
        <v>4.658077856001967</v>
      </c>
      <c r="X46" s="199"/>
      <c r="Y46" s="157">
        <f t="shared" si="18"/>
        <v>7.7506463262918786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98.22913609235887</v>
      </c>
      <c r="F47" s="72">
        <f t="shared" si="19"/>
        <v>143.1322962919399</v>
      </c>
      <c r="G47" s="71">
        <f t="shared" si="19"/>
        <v>104.13032083129745</v>
      </c>
      <c r="H47" s="73">
        <f t="shared" si="19"/>
        <v>106.549548434987</v>
      </c>
      <c r="I47" s="74">
        <f t="shared" si="19"/>
        <v>139.03296703296704</v>
      </c>
      <c r="J47" s="72">
        <f t="shared" si="19"/>
        <v>97.2579099322849</v>
      </c>
      <c r="K47" s="71">
        <f t="shared" si="19"/>
        <v>127.83601940228446</v>
      </c>
      <c r="L47" s="73">
        <f t="shared" si="19"/>
        <v>130.6733854939663</v>
      </c>
      <c r="M47" s="74">
        <f t="shared" si="19"/>
        <v>148.021930751464</v>
      </c>
      <c r="N47" s="72">
        <f t="shared" si="19"/>
        <v>137.69338708080946</v>
      </c>
      <c r="O47" s="71">
        <f t="shared" si="19"/>
        <v>94.35927104425804</v>
      </c>
      <c r="P47" s="73">
        <f t="shared" si="19"/>
        <v>102.95577401665952</v>
      </c>
      <c r="Q47" s="74">
        <f t="shared" si="19"/>
        <v>101.1069581431452</v>
      </c>
      <c r="R47" s="72">
        <f t="shared" si="19"/>
        <v>100.97182185499263</v>
      </c>
      <c r="S47" s="71">
        <f t="shared" si="19"/>
        <v>121.75381947558826</v>
      </c>
      <c r="T47" s="73">
        <f t="shared" si="19"/>
        <v>123.65965145322313</v>
      </c>
      <c r="U47" s="74">
        <f t="shared" si="19"/>
        <v>87.4978043210961</v>
      </c>
      <c r="V47" s="72">
        <f t="shared" si="19"/>
        <v>92.53811993707609</v>
      </c>
      <c r="W47" s="71">
        <f t="shared" si="19"/>
        <v>112.767860721638</v>
      </c>
      <c r="X47" s="73">
        <f t="shared" si="19"/>
        <v>120.59041317686238</v>
      </c>
      <c r="Y47" s="71">
        <f t="shared" si="19"/>
        <v>113.84158063432378</v>
      </c>
      <c r="Z47" s="73">
        <f t="shared" si="19"/>
        <v>111.95809508964447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107.81628568418836</v>
      </c>
      <c r="F48" s="66">
        <f t="shared" si="19"/>
        <v>84.11691511942811</v>
      </c>
      <c r="G48" s="63">
        <f t="shared" si="19"/>
        <v>97.48087158251055</v>
      </c>
      <c r="H48" s="64">
        <f t="shared" si="19"/>
        <v>99.23220290912037</v>
      </c>
      <c r="I48" s="65">
        <f t="shared" si="19"/>
        <v>131.51635282457877</v>
      </c>
      <c r="J48" s="66">
        <f t="shared" si="19"/>
        <v>99.99275417491789</v>
      </c>
      <c r="K48" s="63">
        <f t="shared" si="19"/>
        <v>83.5968651175581</v>
      </c>
      <c r="L48" s="64">
        <f t="shared" si="19"/>
        <v>83.42584000651999</v>
      </c>
      <c r="M48" s="65">
        <f t="shared" si="19"/>
        <v>97.0631319939376</v>
      </c>
      <c r="N48" s="66">
        <f t="shared" si="19"/>
        <v>95.87134313387719</v>
      </c>
      <c r="O48" s="63">
        <f t="shared" si="19"/>
        <v>98.97450110864744</v>
      </c>
      <c r="P48" s="64">
        <f t="shared" si="19"/>
        <v>98.96402759188716</v>
      </c>
      <c r="Q48" s="65">
        <f t="shared" si="19"/>
        <v>104.68532930082739</v>
      </c>
      <c r="R48" s="66">
        <f t="shared" si="19"/>
        <v>106.3567894464261</v>
      </c>
      <c r="S48" s="63">
        <f t="shared" si="19"/>
        <v>121.1303297286148</v>
      </c>
      <c r="T48" s="64">
        <f t="shared" si="19"/>
        <v>116.38248002092114</v>
      </c>
      <c r="U48" s="65">
        <f t="shared" si="19"/>
        <v>126.78324155476122</v>
      </c>
      <c r="V48" s="66">
        <f t="shared" si="19"/>
        <v>182.72088837761615</v>
      </c>
      <c r="W48" s="63">
        <f t="shared" si="19"/>
        <v>100.20223969610988</v>
      </c>
      <c r="X48" s="64">
        <f t="shared" si="19"/>
        <v>108.72008242056926</v>
      </c>
      <c r="Y48" s="63">
        <f t="shared" si="19"/>
        <v>111.19282338676304</v>
      </c>
      <c r="Z48" s="64">
        <f t="shared" si="19"/>
        <v>105.7622831805733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98.99943557904459</v>
      </c>
      <c r="F49" s="70">
        <f t="shared" si="19"/>
        <v>98.31091778744397</v>
      </c>
      <c r="G49" s="67">
        <f t="shared" si="19"/>
        <v>103.976285405975</v>
      </c>
      <c r="H49" s="68">
        <f t="shared" si="19"/>
        <v>104.74584747379558</v>
      </c>
      <c r="I49" s="69">
        <f t="shared" si="19"/>
        <v>110.38139914338161</v>
      </c>
      <c r="J49" s="70">
        <f t="shared" si="19"/>
        <v>98.15514379692742</v>
      </c>
      <c r="K49" s="67">
        <f t="shared" si="19"/>
        <v>106.00376312425493</v>
      </c>
      <c r="L49" s="68">
        <f t="shared" si="19"/>
        <v>126.97581701680731</v>
      </c>
      <c r="M49" s="69">
        <f t="shared" si="19"/>
        <v>105.1272631115534</v>
      </c>
      <c r="N49" s="70">
        <f t="shared" si="19"/>
        <v>103.48337919489022</v>
      </c>
      <c r="O49" s="67">
        <f t="shared" si="19"/>
        <v>94.21131509928811</v>
      </c>
      <c r="P49" s="68">
        <f t="shared" si="19"/>
        <v>97.37648548573625</v>
      </c>
      <c r="Q49" s="69">
        <f t="shared" si="19"/>
        <v>97.45181788087491</v>
      </c>
      <c r="R49" s="70">
        <f t="shared" si="19"/>
        <v>98.1596401708539</v>
      </c>
      <c r="S49" s="67">
        <f t="shared" si="19"/>
        <v>98.65736704446381</v>
      </c>
      <c r="T49" s="68">
        <f t="shared" si="19"/>
        <v>108.0953569146813</v>
      </c>
      <c r="U49" s="69">
        <f t="shared" si="19"/>
        <v>100.85665334094801</v>
      </c>
      <c r="V49" s="70">
        <f t="shared" si="19"/>
        <v>105.61487145183564</v>
      </c>
      <c r="W49" s="67">
        <f t="shared" si="19"/>
        <v>104.52878550888308</v>
      </c>
      <c r="X49" s="68">
        <f t="shared" si="19"/>
        <v>102.55418555481408</v>
      </c>
      <c r="Y49" s="67">
        <f t="shared" si="19"/>
        <v>99.9517519275791</v>
      </c>
      <c r="Z49" s="68">
        <f t="shared" si="19"/>
        <v>103.25469870536222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74ED8-921F-4E02-8A9D-D3E22A10591F}">
  <dimension ref="A1:AL49"/>
  <sheetViews>
    <sheetView zoomScaleSheetLayoutView="100" workbookViewId="0" topLeftCell="A1">
      <pane xSplit="4" ySplit="4" topLeftCell="E21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0" sqref="E30:F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71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824.1</v>
      </c>
      <c r="F5" s="14">
        <v>39365</v>
      </c>
      <c r="G5" s="15">
        <v>30</v>
      </c>
      <c r="H5" s="16">
        <v>5440</v>
      </c>
      <c r="I5" s="13">
        <v>2045</v>
      </c>
      <c r="J5" s="14">
        <v>4224699</v>
      </c>
      <c r="K5" s="17">
        <v>1217.2</v>
      </c>
      <c r="L5" s="18">
        <v>2356507</v>
      </c>
      <c r="M5" s="13">
        <v>798.4000000000001</v>
      </c>
      <c r="N5" s="75">
        <v>218717.5</v>
      </c>
      <c r="O5" s="19">
        <v>707</v>
      </c>
      <c r="P5" s="18">
        <v>45214</v>
      </c>
      <c r="Q5" s="13">
        <v>11495.599999999999</v>
      </c>
      <c r="R5" s="14">
        <v>1804128.5</v>
      </c>
      <c r="S5" s="19">
        <v>10018</v>
      </c>
      <c r="T5" s="18">
        <v>2864361</v>
      </c>
      <c r="U5" s="13">
        <v>3318.4</v>
      </c>
      <c r="V5" s="14">
        <v>1277308.5</v>
      </c>
      <c r="W5" s="13">
        <v>253</v>
      </c>
      <c r="X5" s="18">
        <v>43537</v>
      </c>
      <c r="Y5" s="20">
        <f aca="true" t="shared" si="0" ref="Y5:Z19">+W5+U5+S5+Q5+O5+M5+K5+I5+G5+E5</f>
        <v>30706.7</v>
      </c>
      <c r="Z5" s="21">
        <f t="shared" si="0"/>
        <v>12879277.5</v>
      </c>
    </row>
    <row r="6" spans="1:26" ht="18.95" customHeight="1">
      <c r="A6" s="7"/>
      <c r="B6" s="22"/>
      <c r="C6" s="83"/>
      <c r="D6" s="81" t="s">
        <v>22</v>
      </c>
      <c r="E6" s="23">
        <v>733.3</v>
      </c>
      <c r="F6" s="24">
        <v>82217</v>
      </c>
      <c r="G6" s="25">
        <v>30</v>
      </c>
      <c r="H6" s="26">
        <v>5460</v>
      </c>
      <c r="I6" s="27">
        <v>1687</v>
      </c>
      <c r="J6" s="21">
        <v>4200549</v>
      </c>
      <c r="K6" s="25">
        <v>1389.6</v>
      </c>
      <c r="L6" s="26">
        <v>2687390</v>
      </c>
      <c r="M6" s="27">
        <v>633.1</v>
      </c>
      <c r="N6" s="76">
        <v>186120.75</v>
      </c>
      <c r="O6" s="25">
        <v>651</v>
      </c>
      <c r="P6" s="26">
        <v>45327</v>
      </c>
      <c r="Q6" s="27">
        <v>11673.7</v>
      </c>
      <c r="R6" s="21">
        <v>1812711</v>
      </c>
      <c r="S6" s="25">
        <v>10501</v>
      </c>
      <c r="T6" s="26">
        <v>3071241</v>
      </c>
      <c r="U6" s="27">
        <v>2150.3</v>
      </c>
      <c r="V6" s="21">
        <v>557222</v>
      </c>
      <c r="W6" s="27">
        <v>263.6</v>
      </c>
      <c r="X6" s="26">
        <v>57370</v>
      </c>
      <c r="Y6" s="20">
        <f t="shared" si="0"/>
        <v>29712.599999999995</v>
      </c>
      <c r="Z6" s="21">
        <f t="shared" si="0"/>
        <v>12705607.75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1250.9</v>
      </c>
      <c r="F7" s="36">
        <v>207007</v>
      </c>
      <c r="G7" s="29">
        <v>151</v>
      </c>
      <c r="H7" s="30">
        <v>74178</v>
      </c>
      <c r="I7" s="31">
        <v>4182</v>
      </c>
      <c r="J7" s="32">
        <v>4495058</v>
      </c>
      <c r="K7" s="77">
        <v>6374.299999999999</v>
      </c>
      <c r="L7" s="30">
        <v>2993413</v>
      </c>
      <c r="M7" s="23">
        <v>1118.1</v>
      </c>
      <c r="N7" s="24">
        <v>272976.25</v>
      </c>
      <c r="O7" s="33">
        <v>3087</v>
      </c>
      <c r="P7" s="34">
        <v>586539</v>
      </c>
      <c r="Q7" s="23">
        <v>34210.5</v>
      </c>
      <c r="R7" s="24">
        <v>5245759.5</v>
      </c>
      <c r="S7" s="33">
        <v>24965</v>
      </c>
      <c r="T7" s="34">
        <v>1730046</v>
      </c>
      <c r="U7" s="23">
        <v>3398.2</v>
      </c>
      <c r="V7" s="24">
        <v>1586473.5</v>
      </c>
      <c r="W7" s="23">
        <v>1455.6999999999998</v>
      </c>
      <c r="X7" s="34">
        <v>365234.5</v>
      </c>
      <c r="Y7" s="31">
        <f t="shared" si="0"/>
        <v>80192.7</v>
      </c>
      <c r="Z7" s="24">
        <f t="shared" si="0"/>
        <v>17556684.75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23147</v>
      </c>
      <c r="G8" s="15">
        <v>108.901</v>
      </c>
      <c r="H8" s="16">
        <v>69000</v>
      </c>
      <c r="I8" s="13">
        <v>108</v>
      </c>
      <c r="J8" s="14">
        <v>19364</v>
      </c>
      <c r="K8" s="17">
        <v>0</v>
      </c>
      <c r="L8" s="18">
        <v>0</v>
      </c>
      <c r="M8" s="13">
        <v>3713</v>
      </c>
      <c r="N8" s="75">
        <v>781314</v>
      </c>
      <c r="O8" s="19">
        <v>0</v>
      </c>
      <c r="P8" s="18">
        <v>0</v>
      </c>
      <c r="Q8" s="13">
        <v>6132</v>
      </c>
      <c r="R8" s="14">
        <v>1239330</v>
      </c>
      <c r="S8" s="19">
        <v>23182</v>
      </c>
      <c r="T8" s="18">
        <v>2651880</v>
      </c>
      <c r="U8" s="13">
        <v>1223</v>
      </c>
      <c r="V8" s="14">
        <v>106470</v>
      </c>
      <c r="W8" s="13">
        <v>18</v>
      </c>
      <c r="X8" s="18">
        <v>900</v>
      </c>
      <c r="Y8" s="13">
        <f t="shared" si="0"/>
        <v>34632.901</v>
      </c>
      <c r="Z8" s="14">
        <f t="shared" si="0"/>
        <v>4891405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169</v>
      </c>
      <c r="F9" s="24">
        <v>28260</v>
      </c>
      <c r="G9" s="25">
        <v>119.041</v>
      </c>
      <c r="H9" s="26">
        <v>73400</v>
      </c>
      <c r="I9" s="27">
        <v>67</v>
      </c>
      <c r="J9" s="21">
        <v>13955</v>
      </c>
      <c r="K9" s="25">
        <v>0</v>
      </c>
      <c r="L9" s="26">
        <v>129</v>
      </c>
      <c r="M9" s="27">
        <v>4612</v>
      </c>
      <c r="N9" s="76">
        <v>961002</v>
      </c>
      <c r="O9" s="25">
        <v>0</v>
      </c>
      <c r="P9" s="26">
        <v>0</v>
      </c>
      <c r="Q9" s="27">
        <v>6684</v>
      </c>
      <c r="R9" s="21">
        <v>1206566</v>
      </c>
      <c r="S9" s="25">
        <v>23193</v>
      </c>
      <c r="T9" s="26">
        <v>2631100</v>
      </c>
      <c r="U9" s="27">
        <v>921</v>
      </c>
      <c r="V9" s="21">
        <v>80200</v>
      </c>
      <c r="W9" s="27">
        <v>18</v>
      </c>
      <c r="X9" s="26">
        <v>900</v>
      </c>
      <c r="Y9" s="20">
        <f t="shared" si="0"/>
        <v>35783.041</v>
      </c>
      <c r="Z9" s="21">
        <f t="shared" si="0"/>
        <v>4995512</v>
      </c>
    </row>
    <row r="10" spans="1:26" ht="18.95" customHeight="1" thickBot="1">
      <c r="A10" s="7"/>
      <c r="B10" s="22"/>
      <c r="C10" s="84"/>
      <c r="D10" s="28" t="s">
        <v>24</v>
      </c>
      <c r="E10" s="35">
        <v>142</v>
      </c>
      <c r="F10" s="36">
        <v>22702</v>
      </c>
      <c r="G10" s="29">
        <v>182.11200000000005</v>
      </c>
      <c r="H10" s="30">
        <v>102800</v>
      </c>
      <c r="I10" s="37">
        <v>222</v>
      </c>
      <c r="J10" s="38">
        <v>48962</v>
      </c>
      <c r="K10" s="77">
        <v>376</v>
      </c>
      <c r="L10" s="30">
        <v>9866</v>
      </c>
      <c r="M10" s="35">
        <v>8742</v>
      </c>
      <c r="N10" s="36">
        <v>1509045</v>
      </c>
      <c r="O10" s="29">
        <v>0</v>
      </c>
      <c r="P10" s="30">
        <v>0</v>
      </c>
      <c r="Q10" s="35">
        <v>12607</v>
      </c>
      <c r="R10" s="36">
        <v>1698908</v>
      </c>
      <c r="S10" s="29">
        <v>3518</v>
      </c>
      <c r="T10" s="30">
        <v>576662</v>
      </c>
      <c r="U10" s="35">
        <v>1682</v>
      </c>
      <c r="V10" s="36">
        <v>117490</v>
      </c>
      <c r="W10" s="35">
        <v>15</v>
      </c>
      <c r="X10" s="30">
        <v>100</v>
      </c>
      <c r="Y10" s="37">
        <f t="shared" si="0"/>
        <v>27486.112</v>
      </c>
      <c r="Z10" s="36">
        <f t="shared" si="0"/>
        <v>4086535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54</v>
      </c>
      <c r="J11" s="14">
        <v>6103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2453</v>
      </c>
      <c r="R11" s="14">
        <v>606832</v>
      </c>
      <c r="S11" s="19">
        <v>0</v>
      </c>
      <c r="T11" s="18">
        <v>0</v>
      </c>
      <c r="U11" s="13">
        <v>6</v>
      </c>
      <c r="V11" s="14">
        <v>800</v>
      </c>
      <c r="W11" s="13">
        <v>0</v>
      </c>
      <c r="X11" s="18">
        <v>0</v>
      </c>
      <c r="Y11" s="13">
        <f>+W11+U11+S11+Q11+O11+M11+K11+I11+G11+E11</f>
        <v>2603</v>
      </c>
      <c r="Z11" s="14">
        <f t="shared" si="0"/>
        <v>703735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104</v>
      </c>
      <c r="J12" s="21">
        <v>8122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2342</v>
      </c>
      <c r="R12" s="21">
        <v>591582</v>
      </c>
      <c r="S12" s="25">
        <v>0</v>
      </c>
      <c r="T12" s="26">
        <v>0</v>
      </c>
      <c r="U12" s="27">
        <v>14</v>
      </c>
      <c r="V12" s="21">
        <v>3170</v>
      </c>
      <c r="W12" s="27">
        <v>0</v>
      </c>
      <c r="X12" s="26">
        <v>0</v>
      </c>
      <c r="Y12" s="20">
        <f aca="true" t="shared" si="1" ref="Y12:Y19">+W12+U12+S12+Q12+O12+M12+K12+I12+G12+E12</f>
        <v>2550</v>
      </c>
      <c r="Z12" s="21">
        <f t="shared" si="0"/>
        <v>692874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203</v>
      </c>
      <c r="J13" s="38">
        <v>35717.4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8009</v>
      </c>
      <c r="R13" s="36">
        <v>2086818.8</v>
      </c>
      <c r="S13" s="29">
        <v>2</v>
      </c>
      <c r="T13" s="30">
        <v>2250</v>
      </c>
      <c r="U13" s="35">
        <v>459</v>
      </c>
      <c r="V13" s="36">
        <v>79629</v>
      </c>
      <c r="W13" s="35">
        <v>10</v>
      </c>
      <c r="X13" s="30">
        <v>30395</v>
      </c>
      <c r="Y13" s="37">
        <f t="shared" si="1"/>
        <v>8897.1</v>
      </c>
      <c r="Z13" s="36">
        <f t="shared" si="0"/>
        <v>2448810.1999999997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14</v>
      </c>
      <c r="N14" s="75">
        <v>28009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14</v>
      </c>
      <c r="Z14" s="14">
        <f t="shared" si="0"/>
        <v>28009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1183</v>
      </c>
      <c r="N15" s="76">
        <v>202608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1183</v>
      </c>
      <c r="Z15" s="24">
        <f t="shared" si="0"/>
        <v>202608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4920</v>
      </c>
      <c r="N16" s="36">
        <v>945865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4920</v>
      </c>
      <c r="Z16" s="36">
        <f t="shared" si="0"/>
        <v>945865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50</v>
      </c>
      <c r="F17" s="14">
        <v>5502</v>
      </c>
      <c r="G17" s="19">
        <v>967</v>
      </c>
      <c r="H17" s="18">
        <v>295125</v>
      </c>
      <c r="I17" s="13">
        <v>68</v>
      </c>
      <c r="J17" s="14">
        <v>128917</v>
      </c>
      <c r="K17" s="19">
        <v>61</v>
      </c>
      <c r="L17" s="18">
        <v>43515</v>
      </c>
      <c r="M17" s="13">
        <v>797.1279999999999</v>
      </c>
      <c r="N17" s="75">
        <v>245082</v>
      </c>
      <c r="O17" s="19">
        <v>2750</v>
      </c>
      <c r="P17" s="18">
        <v>1084710</v>
      </c>
      <c r="Q17" s="13">
        <v>3624</v>
      </c>
      <c r="R17" s="14">
        <v>984170</v>
      </c>
      <c r="S17" s="19">
        <v>247</v>
      </c>
      <c r="T17" s="18">
        <v>57645</v>
      </c>
      <c r="U17" s="13">
        <v>7</v>
      </c>
      <c r="V17" s="14">
        <v>1540</v>
      </c>
      <c r="W17" s="13">
        <v>4993.163</v>
      </c>
      <c r="X17" s="18">
        <v>1041345</v>
      </c>
      <c r="Y17" s="41">
        <f t="shared" si="1"/>
        <v>13564.291000000001</v>
      </c>
      <c r="Z17" s="42">
        <f t="shared" si="0"/>
        <v>3887551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47</v>
      </c>
      <c r="F18" s="21">
        <v>12484</v>
      </c>
      <c r="G18" s="25">
        <v>973</v>
      </c>
      <c r="H18" s="26">
        <v>290398</v>
      </c>
      <c r="I18" s="27">
        <v>160</v>
      </c>
      <c r="J18" s="21">
        <v>124705</v>
      </c>
      <c r="K18" s="25">
        <v>65</v>
      </c>
      <c r="L18" s="26">
        <v>48680</v>
      </c>
      <c r="M18" s="27">
        <v>812.112</v>
      </c>
      <c r="N18" s="21">
        <v>361551</v>
      </c>
      <c r="O18" s="25">
        <v>2957</v>
      </c>
      <c r="P18" s="26">
        <v>1168798</v>
      </c>
      <c r="Q18" s="27">
        <v>3702</v>
      </c>
      <c r="R18" s="21">
        <v>980723</v>
      </c>
      <c r="S18" s="25">
        <v>243</v>
      </c>
      <c r="T18" s="26">
        <v>56433</v>
      </c>
      <c r="U18" s="27">
        <v>20</v>
      </c>
      <c r="V18" s="21">
        <v>6160</v>
      </c>
      <c r="W18" s="27">
        <v>5316.213</v>
      </c>
      <c r="X18" s="26">
        <v>1100664</v>
      </c>
      <c r="Y18" s="23">
        <f t="shared" si="1"/>
        <v>14295.324999999999</v>
      </c>
      <c r="Z18" s="24">
        <f t="shared" si="0"/>
        <v>4150596</v>
      </c>
    </row>
    <row r="19" spans="1:26" ht="18.95" customHeight="1" thickBot="1">
      <c r="A19" s="7"/>
      <c r="B19" s="22"/>
      <c r="C19" s="84"/>
      <c r="D19" s="43" t="s">
        <v>24</v>
      </c>
      <c r="E19" s="23">
        <v>556</v>
      </c>
      <c r="F19" s="24">
        <v>130309</v>
      </c>
      <c r="G19" s="33">
        <v>1051</v>
      </c>
      <c r="H19" s="34">
        <v>319890</v>
      </c>
      <c r="I19" s="23">
        <v>296</v>
      </c>
      <c r="J19" s="24">
        <v>190900</v>
      </c>
      <c r="K19" s="78">
        <v>212</v>
      </c>
      <c r="L19" s="34">
        <v>160640</v>
      </c>
      <c r="M19" s="23">
        <v>1946.108</v>
      </c>
      <c r="N19" s="24">
        <v>659289</v>
      </c>
      <c r="O19" s="33">
        <v>2251</v>
      </c>
      <c r="P19" s="34">
        <v>870476</v>
      </c>
      <c r="Q19" s="23">
        <v>7100</v>
      </c>
      <c r="R19" s="24">
        <v>2051129</v>
      </c>
      <c r="S19" s="33">
        <v>190</v>
      </c>
      <c r="T19" s="34">
        <v>43551</v>
      </c>
      <c r="U19" s="23">
        <v>64</v>
      </c>
      <c r="V19" s="24">
        <v>14080</v>
      </c>
      <c r="W19" s="23">
        <v>5743.091</v>
      </c>
      <c r="X19" s="34">
        <v>1536589</v>
      </c>
      <c r="Y19" s="35">
        <f t="shared" si="1"/>
        <v>19409.199</v>
      </c>
      <c r="Z19" s="36">
        <f t="shared" si="0"/>
        <v>5976853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1022.1</v>
      </c>
      <c r="F20" s="14">
        <f aca="true" t="shared" si="2" ref="F20:X22">F5+F8+F11+F14+F17</f>
        <v>68014</v>
      </c>
      <c r="G20" s="19">
        <f>G5+G8+G11+G14+G17</f>
        <v>1180.901</v>
      </c>
      <c r="H20" s="18">
        <f t="shared" si="2"/>
        <v>444565</v>
      </c>
      <c r="I20" s="13">
        <f t="shared" si="2"/>
        <v>2275</v>
      </c>
      <c r="J20" s="14">
        <f t="shared" si="2"/>
        <v>4379083</v>
      </c>
      <c r="K20" s="19">
        <f t="shared" si="2"/>
        <v>1278.2</v>
      </c>
      <c r="L20" s="18">
        <f t="shared" si="2"/>
        <v>2400022</v>
      </c>
      <c r="M20" s="13">
        <f t="shared" si="2"/>
        <v>5337.527999999999</v>
      </c>
      <c r="N20" s="14">
        <f t="shared" si="2"/>
        <v>1288122.5</v>
      </c>
      <c r="O20" s="19">
        <f t="shared" si="2"/>
        <v>3457</v>
      </c>
      <c r="P20" s="18">
        <f t="shared" si="2"/>
        <v>1129924</v>
      </c>
      <c r="Q20" s="13">
        <f t="shared" si="2"/>
        <v>23704.6</v>
      </c>
      <c r="R20" s="14">
        <f t="shared" si="2"/>
        <v>4634460.5</v>
      </c>
      <c r="S20" s="19">
        <f t="shared" si="2"/>
        <v>33447</v>
      </c>
      <c r="T20" s="18">
        <f t="shared" si="2"/>
        <v>5573886</v>
      </c>
      <c r="U20" s="13">
        <f t="shared" si="2"/>
        <v>4554.4</v>
      </c>
      <c r="V20" s="14">
        <f t="shared" si="2"/>
        <v>1386118.5</v>
      </c>
      <c r="W20" s="13">
        <f t="shared" si="2"/>
        <v>5264.163</v>
      </c>
      <c r="X20" s="18">
        <f t="shared" si="2"/>
        <v>1085782</v>
      </c>
      <c r="Y20" s="31">
        <f aca="true" t="shared" si="3" ref="Y20:Z22">+Y17+Y14+Y11+Y8+Y5</f>
        <v>81520.89199999999</v>
      </c>
      <c r="Z20" s="32">
        <f t="shared" si="3"/>
        <v>22389977.5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949.3</v>
      </c>
      <c r="F21" s="21">
        <f t="shared" si="4"/>
        <v>122961</v>
      </c>
      <c r="G21" s="25">
        <f t="shared" si="4"/>
        <v>1197.041</v>
      </c>
      <c r="H21" s="26">
        <f t="shared" si="4"/>
        <v>444258</v>
      </c>
      <c r="I21" s="27">
        <f t="shared" si="4"/>
        <v>2018</v>
      </c>
      <c r="J21" s="21">
        <f t="shared" si="4"/>
        <v>4347331</v>
      </c>
      <c r="K21" s="25">
        <f t="shared" si="4"/>
        <v>1454.6</v>
      </c>
      <c r="L21" s="26">
        <f t="shared" si="4"/>
        <v>2736199</v>
      </c>
      <c r="M21" s="27">
        <f t="shared" si="4"/>
        <v>7255.212</v>
      </c>
      <c r="N21" s="21">
        <f t="shared" si="4"/>
        <v>1726281.75</v>
      </c>
      <c r="O21" s="25">
        <f t="shared" si="4"/>
        <v>3608</v>
      </c>
      <c r="P21" s="26">
        <f t="shared" si="4"/>
        <v>1214125</v>
      </c>
      <c r="Q21" s="27">
        <f t="shared" si="4"/>
        <v>24401.7</v>
      </c>
      <c r="R21" s="21">
        <f t="shared" si="4"/>
        <v>4591582</v>
      </c>
      <c r="S21" s="25">
        <f t="shared" si="4"/>
        <v>33937</v>
      </c>
      <c r="T21" s="26">
        <f t="shared" si="4"/>
        <v>5758774</v>
      </c>
      <c r="U21" s="27">
        <f t="shared" si="2"/>
        <v>3105.3</v>
      </c>
      <c r="V21" s="21">
        <f t="shared" si="2"/>
        <v>646752</v>
      </c>
      <c r="W21" s="27">
        <f t="shared" si="2"/>
        <v>5597.813</v>
      </c>
      <c r="X21" s="26">
        <f t="shared" si="2"/>
        <v>1158934</v>
      </c>
      <c r="Y21" s="23">
        <f t="shared" si="3"/>
        <v>83523.96599999999</v>
      </c>
      <c r="Z21" s="24">
        <f t="shared" si="3"/>
        <v>22747197.75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1948.9</v>
      </c>
      <c r="F22" s="24">
        <f t="shared" si="2"/>
        <v>360018</v>
      </c>
      <c r="G22" s="33">
        <f t="shared" si="2"/>
        <v>1579.112</v>
      </c>
      <c r="H22" s="34">
        <f t="shared" si="2"/>
        <v>691868</v>
      </c>
      <c r="I22" s="23">
        <f t="shared" si="2"/>
        <v>4903</v>
      </c>
      <c r="J22" s="24">
        <f t="shared" si="2"/>
        <v>4770637.4</v>
      </c>
      <c r="K22" s="33">
        <f t="shared" si="2"/>
        <v>6962.299999999999</v>
      </c>
      <c r="L22" s="34">
        <f t="shared" si="2"/>
        <v>3163919</v>
      </c>
      <c r="M22" s="23">
        <f t="shared" si="2"/>
        <v>16745.308</v>
      </c>
      <c r="N22" s="24">
        <f t="shared" si="2"/>
        <v>3406175.25</v>
      </c>
      <c r="O22" s="33">
        <f t="shared" si="2"/>
        <v>5338</v>
      </c>
      <c r="P22" s="34">
        <f t="shared" si="2"/>
        <v>1457015</v>
      </c>
      <c r="Q22" s="23">
        <f t="shared" si="2"/>
        <v>61926.5</v>
      </c>
      <c r="R22" s="24">
        <f t="shared" si="2"/>
        <v>11082615.3</v>
      </c>
      <c r="S22" s="33">
        <f t="shared" si="2"/>
        <v>28675</v>
      </c>
      <c r="T22" s="34">
        <f t="shared" si="2"/>
        <v>2352509</v>
      </c>
      <c r="U22" s="23">
        <f t="shared" si="2"/>
        <v>5603.2</v>
      </c>
      <c r="V22" s="24">
        <f t="shared" si="2"/>
        <v>1797672.5</v>
      </c>
      <c r="W22" s="23">
        <f t="shared" si="2"/>
        <v>7223.791</v>
      </c>
      <c r="X22" s="34">
        <f t="shared" si="2"/>
        <v>1932318.5</v>
      </c>
      <c r="Y22" s="23">
        <f t="shared" si="3"/>
        <v>140905.111</v>
      </c>
      <c r="Z22" s="24">
        <f t="shared" si="3"/>
        <v>31014747.95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51.53986928104576</v>
      </c>
      <c r="F23" s="174"/>
      <c r="G23" s="173">
        <f>(G20+G21)/(G22+G41)*100</f>
        <v>74.91081678093627</v>
      </c>
      <c r="H23" s="174"/>
      <c r="I23" s="173">
        <f>(I20+I21)/(I22+I41)*100</f>
        <v>44.95758718190386</v>
      </c>
      <c r="J23" s="174"/>
      <c r="K23" s="173">
        <f>(K20+K21)/(K22+K41)*100</f>
        <v>19.380185802425363</v>
      </c>
      <c r="L23" s="174"/>
      <c r="M23" s="173">
        <f>(M20+M21)/(M22+M41)*100</f>
        <v>35.5643733248984</v>
      </c>
      <c r="N23" s="174"/>
      <c r="O23" s="173">
        <f>(O20+O21)/(O22+O41)*100</f>
        <v>65.25353283458021</v>
      </c>
      <c r="P23" s="174"/>
      <c r="Q23" s="173">
        <f>(Q20+Q21)/(Q22+Q41)*100</f>
        <v>38.62405570128005</v>
      </c>
      <c r="R23" s="174"/>
      <c r="S23" s="173">
        <f>(S20+S21)/(S22+S41)*100</f>
        <v>116.50069156293223</v>
      </c>
      <c r="T23" s="174"/>
      <c r="U23" s="173">
        <f>(U20+U21)/(U22+U41)*100</f>
        <v>78.50224959773709</v>
      </c>
      <c r="V23" s="174"/>
      <c r="W23" s="173">
        <f>(W20+W21)/(W22+W41)*100</f>
        <v>73.48491654822817</v>
      </c>
      <c r="X23" s="174"/>
      <c r="Y23" s="173">
        <f>(Y20+Y21)/(Y22+Y41)*100</f>
        <v>58.15261664132888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184728.8213864231</v>
      </c>
      <c r="F24" s="176"/>
      <c r="G24" s="169">
        <f>H22/G22*1000</f>
        <v>438137.38354214263</v>
      </c>
      <c r="H24" s="170"/>
      <c r="I24" s="171">
        <f>J22/I22*1000</f>
        <v>973003.7528044055</v>
      </c>
      <c r="J24" s="172"/>
      <c r="K24" s="169">
        <f>L22/K22*1000</f>
        <v>454435.8904385045</v>
      </c>
      <c r="L24" s="170"/>
      <c r="M24" s="171">
        <f>N22/M22*1000</f>
        <v>203410.72555966125</v>
      </c>
      <c r="N24" s="172"/>
      <c r="O24" s="169">
        <f>P22/O22*1000</f>
        <v>272951.47995503934</v>
      </c>
      <c r="P24" s="170"/>
      <c r="Q24" s="171">
        <f>R22/Q22*1000</f>
        <v>178964.01863499472</v>
      </c>
      <c r="R24" s="172"/>
      <c r="S24" s="169">
        <f>T22/S22*1000</f>
        <v>82040.41848299913</v>
      </c>
      <c r="T24" s="170"/>
      <c r="U24" s="171">
        <f>V22/U22*1000</f>
        <v>320829.61521987437</v>
      </c>
      <c r="V24" s="172"/>
      <c r="W24" s="169">
        <f>X22/W22*1000</f>
        <v>267493.68856324884</v>
      </c>
      <c r="X24" s="170"/>
      <c r="Y24" s="171">
        <f>Z22/Y22*1000</f>
        <v>220110.8797962623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1.3831293884009646</v>
      </c>
      <c r="F25" s="49"/>
      <c r="G25" s="50">
        <f>G22/Y22*100</f>
        <v>1.1206917824293827</v>
      </c>
      <c r="H25" s="51"/>
      <c r="I25" s="48">
        <f>I22/Y22*100</f>
        <v>3.479646668033213</v>
      </c>
      <c r="J25" s="49"/>
      <c r="K25" s="50">
        <f>K22/Y22*100</f>
        <v>4.9411266565057375</v>
      </c>
      <c r="L25" s="51"/>
      <c r="M25" s="48">
        <f>M22/Y22*100</f>
        <v>11.884102628470304</v>
      </c>
      <c r="N25" s="49"/>
      <c r="O25" s="50">
        <f>O22/Y22*100</f>
        <v>3.788365065054312</v>
      </c>
      <c r="P25" s="51"/>
      <c r="Q25" s="48">
        <f>Q22/Y22*100</f>
        <v>43.949080030177186</v>
      </c>
      <c r="R25" s="49"/>
      <c r="S25" s="50">
        <f>S22/Y22*100</f>
        <v>20.35057479213795</v>
      </c>
      <c r="T25" s="51"/>
      <c r="U25" s="48">
        <f>U22/Y22*100</f>
        <v>3.976576832617519</v>
      </c>
      <c r="V25" s="49"/>
      <c r="W25" s="50">
        <f>W22/Y22*100</f>
        <v>5.126706156173427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1151</v>
      </c>
      <c r="F27" s="99">
        <v>108643</v>
      </c>
      <c r="G27" s="100">
        <v>829</v>
      </c>
      <c r="H27" s="101">
        <v>303429</v>
      </c>
      <c r="I27" s="102">
        <v>3510</v>
      </c>
      <c r="J27" s="99">
        <v>8384482</v>
      </c>
      <c r="K27" s="100">
        <v>880</v>
      </c>
      <c r="L27" s="101">
        <v>1592256</v>
      </c>
      <c r="M27" s="102">
        <v>8695</v>
      </c>
      <c r="N27" s="99">
        <v>1780327</v>
      </c>
      <c r="O27" s="103">
        <v>4204</v>
      </c>
      <c r="P27" s="101">
        <v>1358631</v>
      </c>
      <c r="Q27" s="102">
        <v>25902</v>
      </c>
      <c r="R27" s="99">
        <v>4721817</v>
      </c>
      <c r="S27" s="103">
        <v>34634</v>
      </c>
      <c r="T27" s="101">
        <v>7028033</v>
      </c>
      <c r="U27" s="102">
        <v>3812</v>
      </c>
      <c r="V27" s="99">
        <v>1281521</v>
      </c>
      <c r="W27" s="102">
        <v>6696</v>
      </c>
      <c r="X27" s="101">
        <v>1320612</v>
      </c>
      <c r="Y27" s="102">
        <v>90313</v>
      </c>
      <c r="Z27" s="99">
        <v>27879751</v>
      </c>
    </row>
    <row r="28" spans="1:26" ht="18.95" customHeight="1">
      <c r="A28" s="22"/>
      <c r="B28" s="167"/>
      <c r="C28" s="7"/>
      <c r="D28" s="55" t="s">
        <v>22</v>
      </c>
      <c r="E28" s="106">
        <v>1586</v>
      </c>
      <c r="F28" s="107">
        <v>221526</v>
      </c>
      <c r="G28" s="108">
        <v>695</v>
      </c>
      <c r="H28" s="109">
        <v>244354</v>
      </c>
      <c r="I28" s="106">
        <v>3648</v>
      </c>
      <c r="J28" s="107">
        <v>9146681</v>
      </c>
      <c r="K28" s="110">
        <v>1222</v>
      </c>
      <c r="L28" s="109">
        <v>2255982</v>
      </c>
      <c r="M28" s="106">
        <v>9477</v>
      </c>
      <c r="N28" s="107">
        <v>1826905</v>
      </c>
      <c r="O28" s="110">
        <v>4251</v>
      </c>
      <c r="P28" s="109">
        <v>1387111</v>
      </c>
      <c r="Q28" s="106">
        <v>24607</v>
      </c>
      <c r="R28" s="107">
        <v>4541655</v>
      </c>
      <c r="S28" s="110">
        <v>35683</v>
      </c>
      <c r="T28" s="109">
        <v>7078869</v>
      </c>
      <c r="U28" s="106">
        <v>2632</v>
      </c>
      <c r="V28" s="107">
        <v>565808</v>
      </c>
      <c r="W28" s="106">
        <v>7495</v>
      </c>
      <c r="X28" s="109">
        <v>1428857</v>
      </c>
      <c r="Y28" s="113">
        <v>91296</v>
      </c>
      <c r="Z28" s="114">
        <v>28697748</v>
      </c>
    </row>
    <row r="29" spans="1:26" ht="18.95" customHeight="1" thickBot="1">
      <c r="A29" s="22"/>
      <c r="B29" s="167"/>
      <c r="C29" s="7"/>
      <c r="D29" s="55" t="s">
        <v>24</v>
      </c>
      <c r="E29" s="113">
        <v>2826</v>
      </c>
      <c r="F29" s="114">
        <v>593822</v>
      </c>
      <c r="G29" s="117">
        <v>1130</v>
      </c>
      <c r="H29" s="116">
        <v>500393</v>
      </c>
      <c r="I29" s="113">
        <v>2191</v>
      </c>
      <c r="J29" s="114">
        <v>1371810</v>
      </c>
      <c r="K29" s="117">
        <v>2456</v>
      </c>
      <c r="L29" s="116">
        <v>2537115</v>
      </c>
      <c r="M29" s="113">
        <v>16048</v>
      </c>
      <c r="N29" s="114">
        <v>2725596</v>
      </c>
      <c r="O29" s="117">
        <v>4467</v>
      </c>
      <c r="P29" s="116">
        <v>1193776</v>
      </c>
      <c r="Q29" s="113">
        <v>59345</v>
      </c>
      <c r="R29" s="114">
        <v>10175893</v>
      </c>
      <c r="S29" s="117">
        <v>31056</v>
      </c>
      <c r="T29" s="116">
        <v>2663655</v>
      </c>
      <c r="U29" s="113">
        <v>4158</v>
      </c>
      <c r="V29" s="114">
        <v>1263742</v>
      </c>
      <c r="W29" s="113">
        <v>8046</v>
      </c>
      <c r="X29" s="116">
        <v>1843762</v>
      </c>
      <c r="Y29" s="113">
        <v>131723</v>
      </c>
      <c r="Z29" s="114">
        <v>24869564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0">
        <v>58.4</v>
      </c>
      <c r="F30" s="202"/>
      <c r="G30" s="200">
        <v>80.3</v>
      </c>
      <c r="H30" s="202"/>
      <c r="I30" s="200">
        <v>157.5</v>
      </c>
      <c r="J30" s="202"/>
      <c r="K30" s="200">
        <v>69.5</v>
      </c>
      <c r="L30" s="202"/>
      <c r="M30" s="200">
        <v>46.4</v>
      </c>
      <c r="N30" s="202"/>
      <c r="O30" s="200">
        <v>110.8</v>
      </c>
      <c r="P30" s="202"/>
      <c r="Q30" s="200">
        <v>52.3</v>
      </c>
      <c r="R30" s="202"/>
      <c r="S30" s="200">
        <v>150.4</v>
      </c>
      <c r="T30" s="202"/>
      <c r="U30" s="200">
        <v>60.7</v>
      </c>
      <c r="V30" s="202"/>
      <c r="W30" s="200">
        <v>83.8</v>
      </c>
      <c r="X30" s="202"/>
      <c r="Y30" s="200">
        <v>81.5</v>
      </c>
      <c r="Z30" s="202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-128.89999999999998</v>
      </c>
      <c r="F31" s="91">
        <f aca="true" t="shared" si="5" ref="F31:Z33">F20-F27</f>
        <v>-40629</v>
      </c>
      <c r="G31" s="92">
        <f t="shared" si="5"/>
        <v>351.90100000000007</v>
      </c>
      <c r="H31" s="93">
        <f t="shared" si="5"/>
        <v>141136</v>
      </c>
      <c r="I31" s="90">
        <f t="shared" si="5"/>
        <v>-1235</v>
      </c>
      <c r="J31" s="91">
        <f t="shared" si="5"/>
        <v>-4005399</v>
      </c>
      <c r="K31" s="92">
        <f t="shared" si="5"/>
        <v>398.20000000000005</v>
      </c>
      <c r="L31" s="93">
        <f t="shared" si="5"/>
        <v>807766</v>
      </c>
      <c r="M31" s="90">
        <f t="shared" si="5"/>
        <v>-3357.4720000000007</v>
      </c>
      <c r="N31" s="91">
        <f t="shared" si="5"/>
        <v>-492204.5</v>
      </c>
      <c r="O31" s="92">
        <f t="shared" si="5"/>
        <v>-747</v>
      </c>
      <c r="P31" s="93">
        <f t="shared" si="5"/>
        <v>-228707</v>
      </c>
      <c r="Q31" s="90">
        <f t="shared" si="5"/>
        <v>-2197.4000000000015</v>
      </c>
      <c r="R31" s="91">
        <f t="shared" si="5"/>
        <v>-87356.5</v>
      </c>
      <c r="S31" s="92">
        <f t="shared" si="5"/>
        <v>-1187</v>
      </c>
      <c r="T31" s="93">
        <f t="shared" si="5"/>
        <v>-1454147</v>
      </c>
      <c r="U31" s="90">
        <f t="shared" si="5"/>
        <v>742.3999999999996</v>
      </c>
      <c r="V31" s="91">
        <f t="shared" si="5"/>
        <v>104597.5</v>
      </c>
      <c r="W31" s="92">
        <f t="shared" si="5"/>
        <v>-1431.8370000000004</v>
      </c>
      <c r="X31" s="93">
        <f t="shared" si="5"/>
        <v>-234830</v>
      </c>
      <c r="Y31" s="90">
        <f t="shared" si="5"/>
        <v>-8792.108000000007</v>
      </c>
      <c r="Z31" s="91">
        <f t="shared" si="5"/>
        <v>-5489773.5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-636.7</v>
      </c>
      <c r="F32" s="95">
        <f t="shared" si="6"/>
        <v>-98565</v>
      </c>
      <c r="G32" s="96">
        <f t="shared" si="6"/>
        <v>502.04099999999994</v>
      </c>
      <c r="H32" s="97">
        <f t="shared" si="6"/>
        <v>199904</v>
      </c>
      <c r="I32" s="94">
        <f t="shared" si="6"/>
        <v>-1630</v>
      </c>
      <c r="J32" s="95">
        <f t="shared" si="6"/>
        <v>-4799350</v>
      </c>
      <c r="K32" s="96">
        <f t="shared" si="6"/>
        <v>232.5999999999999</v>
      </c>
      <c r="L32" s="97">
        <f t="shared" si="6"/>
        <v>480217</v>
      </c>
      <c r="M32" s="94">
        <f t="shared" si="6"/>
        <v>-2221.7879999999996</v>
      </c>
      <c r="N32" s="95">
        <f t="shared" si="6"/>
        <v>-100623.25</v>
      </c>
      <c r="O32" s="96">
        <f t="shared" si="6"/>
        <v>-643</v>
      </c>
      <c r="P32" s="97">
        <f t="shared" si="6"/>
        <v>-172986</v>
      </c>
      <c r="Q32" s="94">
        <f t="shared" si="6"/>
        <v>-205.29999999999927</v>
      </c>
      <c r="R32" s="95">
        <f t="shared" si="6"/>
        <v>49927</v>
      </c>
      <c r="S32" s="96">
        <f t="shared" si="6"/>
        <v>-1746</v>
      </c>
      <c r="T32" s="97">
        <f t="shared" si="6"/>
        <v>-1320095</v>
      </c>
      <c r="U32" s="94">
        <f t="shared" si="5"/>
        <v>473.3000000000002</v>
      </c>
      <c r="V32" s="95">
        <f t="shared" si="5"/>
        <v>80944</v>
      </c>
      <c r="W32" s="96">
        <f t="shared" si="5"/>
        <v>-1897.187</v>
      </c>
      <c r="X32" s="97">
        <f t="shared" si="5"/>
        <v>-269923</v>
      </c>
      <c r="Y32" s="94">
        <f t="shared" si="5"/>
        <v>-7772.034000000014</v>
      </c>
      <c r="Z32" s="95">
        <f t="shared" si="5"/>
        <v>-5950550.25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-877.0999999999999</v>
      </c>
      <c r="F33" s="95">
        <f t="shared" si="5"/>
        <v>-233804</v>
      </c>
      <c r="G33" s="96">
        <f t="shared" si="5"/>
        <v>449.1120000000001</v>
      </c>
      <c r="H33" s="97">
        <f t="shared" si="5"/>
        <v>191475</v>
      </c>
      <c r="I33" s="94">
        <f t="shared" si="5"/>
        <v>2712</v>
      </c>
      <c r="J33" s="95">
        <f t="shared" si="5"/>
        <v>3398827.4000000004</v>
      </c>
      <c r="K33" s="96">
        <f t="shared" si="5"/>
        <v>4506.299999999999</v>
      </c>
      <c r="L33" s="97">
        <f t="shared" si="5"/>
        <v>626804</v>
      </c>
      <c r="M33" s="94">
        <f t="shared" si="5"/>
        <v>697.3080000000009</v>
      </c>
      <c r="N33" s="95">
        <f t="shared" si="5"/>
        <v>680579.25</v>
      </c>
      <c r="O33" s="96">
        <f t="shared" si="5"/>
        <v>871</v>
      </c>
      <c r="P33" s="97">
        <f t="shared" si="5"/>
        <v>263239</v>
      </c>
      <c r="Q33" s="94">
        <f t="shared" si="5"/>
        <v>2581.5</v>
      </c>
      <c r="R33" s="95">
        <f t="shared" si="5"/>
        <v>906722.3000000007</v>
      </c>
      <c r="S33" s="96">
        <f t="shared" si="5"/>
        <v>-2381</v>
      </c>
      <c r="T33" s="97">
        <f t="shared" si="5"/>
        <v>-311146</v>
      </c>
      <c r="U33" s="94">
        <f t="shared" si="5"/>
        <v>1445.1999999999998</v>
      </c>
      <c r="V33" s="95">
        <f t="shared" si="5"/>
        <v>533930.5</v>
      </c>
      <c r="W33" s="96">
        <f t="shared" si="5"/>
        <v>-822.2089999999998</v>
      </c>
      <c r="X33" s="97">
        <f t="shared" si="5"/>
        <v>88556.5</v>
      </c>
      <c r="Y33" s="94">
        <f t="shared" si="5"/>
        <v>9182.111000000004</v>
      </c>
      <c r="Z33" s="95">
        <f t="shared" si="5"/>
        <v>6145183.949999999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-6.860130718954238</v>
      </c>
      <c r="F34" s="199"/>
      <c r="G34" s="205">
        <f aca="true" t="shared" si="7" ref="G34">+G23-G30</f>
        <v>-5.3891832190637246</v>
      </c>
      <c r="H34" s="206"/>
      <c r="I34" s="159">
        <f aca="true" t="shared" si="8" ref="I34">+I23-I30</f>
        <v>-112.54241281809614</v>
      </c>
      <c r="J34" s="199"/>
      <c r="K34" s="205">
        <f aca="true" t="shared" si="9" ref="K34">+K23-K30</f>
        <v>-50.11981419757464</v>
      </c>
      <c r="L34" s="206"/>
      <c r="M34" s="159">
        <f aca="true" t="shared" si="10" ref="M34">+M23-M30</f>
        <v>-10.8356266751016</v>
      </c>
      <c r="N34" s="199"/>
      <c r="O34" s="205">
        <f aca="true" t="shared" si="11" ref="O34">+O23-O30</f>
        <v>-45.546467165419784</v>
      </c>
      <c r="P34" s="206"/>
      <c r="Q34" s="159">
        <f aca="true" t="shared" si="12" ref="Q34">+Q23-Q30</f>
        <v>-13.675944298719948</v>
      </c>
      <c r="R34" s="199"/>
      <c r="S34" s="205">
        <f aca="true" t="shared" si="13" ref="S34">+S23-S30</f>
        <v>-33.89930843706777</v>
      </c>
      <c r="T34" s="206"/>
      <c r="U34" s="159">
        <f aca="true" t="shared" si="14" ref="U34">+U23-U30</f>
        <v>17.802249597737088</v>
      </c>
      <c r="V34" s="199"/>
      <c r="W34" s="205">
        <f aca="true" t="shared" si="15" ref="W34">+W23-W30</f>
        <v>-10.315083451771827</v>
      </c>
      <c r="X34" s="206"/>
      <c r="Y34" s="159">
        <f aca="true" t="shared" si="16" ref="Y34">+Y23-Y30</f>
        <v>-23.347383358671117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88.8010425716768</v>
      </c>
      <c r="F35" s="60">
        <f t="shared" si="17"/>
        <v>62.60320499249836</v>
      </c>
      <c r="G35" s="61">
        <f t="shared" si="17"/>
        <v>142.44885404101328</v>
      </c>
      <c r="H35" s="62">
        <f t="shared" si="17"/>
        <v>146.51368194866015</v>
      </c>
      <c r="I35" s="59">
        <f t="shared" si="17"/>
        <v>64.81481481481481</v>
      </c>
      <c r="J35" s="60">
        <f t="shared" si="17"/>
        <v>52.22842627606571</v>
      </c>
      <c r="K35" s="61">
        <f t="shared" si="17"/>
        <v>145.25</v>
      </c>
      <c r="L35" s="62">
        <f t="shared" si="17"/>
        <v>150.7309126170666</v>
      </c>
      <c r="M35" s="59">
        <f t="shared" si="17"/>
        <v>61.38617596319723</v>
      </c>
      <c r="N35" s="60">
        <f t="shared" si="17"/>
        <v>72.35314074324548</v>
      </c>
      <c r="O35" s="61">
        <f t="shared" si="17"/>
        <v>82.23120837297812</v>
      </c>
      <c r="P35" s="62">
        <f t="shared" si="17"/>
        <v>83.1663637882545</v>
      </c>
      <c r="Q35" s="59">
        <f t="shared" si="17"/>
        <v>91.51648521349702</v>
      </c>
      <c r="R35" s="60">
        <f t="shared" si="17"/>
        <v>98.14993889005017</v>
      </c>
      <c r="S35" s="61">
        <f t="shared" si="17"/>
        <v>96.57273199745914</v>
      </c>
      <c r="T35" s="62">
        <f t="shared" si="17"/>
        <v>79.3093316437188</v>
      </c>
      <c r="U35" s="59">
        <f t="shared" si="17"/>
        <v>119.47534102833157</v>
      </c>
      <c r="V35" s="60">
        <f t="shared" si="17"/>
        <v>108.16198095856409</v>
      </c>
      <c r="W35" s="61">
        <f t="shared" si="17"/>
        <v>78.61653225806451</v>
      </c>
      <c r="X35" s="62">
        <f t="shared" si="17"/>
        <v>82.21809282363026</v>
      </c>
      <c r="Y35" s="59">
        <f t="shared" si="17"/>
        <v>90.26484780707096</v>
      </c>
      <c r="Z35" s="60">
        <f t="shared" si="17"/>
        <v>80.3091013976416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59.85498108448928</v>
      </c>
      <c r="F36" s="64">
        <f t="shared" si="17"/>
        <v>55.50635139893285</v>
      </c>
      <c r="G36" s="65">
        <f t="shared" si="17"/>
        <v>172.23611510791366</v>
      </c>
      <c r="H36" s="66">
        <f t="shared" si="17"/>
        <v>181.80917848694926</v>
      </c>
      <c r="I36" s="63">
        <f t="shared" si="17"/>
        <v>55.31798245614035</v>
      </c>
      <c r="J36" s="64">
        <f t="shared" si="17"/>
        <v>47.529054528085105</v>
      </c>
      <c r="K36" s="65">
        <f t="shared" si="17"/>
        <v>119.0343698854337</v>
      </c>
      <c r="L36" s="66">
        <f t="shared" si="17"/>
        <v>121.28638437718031</v>
      </c>
      <c r="M36" s="63">
        <f t="shared" si="17"/>
        <v>76.55599873377652</v>
      </c>
      <c r="N36" s="64">
        <f t="shared" si="17"/>
        <v>94.49214655387117</v>
      </c>
      <c r="O36" s="65">
        <f t="shared" si="17"/>
        <v>84.87414725946836</v>
      </c>
      <c r="P36" s="66">
        <f t="shared" si="17"/>
        <v>87.5290441788725</v>
      </c>
      <c r="Q36" s="63">
        <f t="shared" si="17"/>
        <v>99.1656845613037</v>
      </c>
      <c r="R36" s="64">
        <f t="shared" si="17"/>
        <v>101.0993129156662</v>
      </c>
      <c r="S36" s="65">
        <f t="shared" si="17"/>
        <v>95.10691365636298</v>
      </c>
      <c r="T36" s="66">
        <f t="shared" si="17"/>
        <v>81.35161139441908</v>
      </c>
      <c r="U36" s="63">
        <f t="shared" si="17"/>
        <v>117.9825227963526</v>
      </c>
      <c r="V36" s="64">
        <f t="shared" si="17"/>
        <v>114.30591295987331</v>
      </c>
      <c r="W36" s="65">
        <f t="shared" si="17"/>
        <v>74.6872981987992</v>
      </c>
      <c r="X36" s="66">
        <f t="shared" si="17"/>
        <v>81.10916627766109</v>
      </c>
      <c r="Y36" s="63">
        <f t="shared" si="17"/>
        <v>91.48699395373289</v>
      </c>
      <c r="Z36" s="64">
        <f t="shared" si="17"/>
        <v>79.26474840464833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68.96319886765747</v>
      </c>
      <c r="F37" s="68">
        <f t="shared" si="17"/>
        <v>60.627258673474536</v>
      </c>
      <c r="G37" s="69">
        <f t="shared" si="17"/>
        <v>139.74442477876107</v>
      </c>
      <c r="H37" s="70">
        <f t="shared" si="17"/>
        <v>138.26492376991683</v>
      </c>
      <c r="I37" s="67">
        <f t="shared" si="17"/>
        <v>223.77909630305797</v>
      </c>
      <c r="J37" s="68">
        <f t="shared" si="17"/>
        <v>347.7622557059652</v>
      </c>
      <c r="K37" s="69">
        <f t="shared" si="17"/>
        <v>283.4812703583061</v>
      </c>
      <c r="L37" s="70">
        <f t="shared" si="17"/>
        <v>124.70538387105039</v>
      </c>
      <c r="M37" s="67">
        <f t="shared" si="17"/>
        <v>104.34513958125623</v>
      </c>
      <c r="N37" s="68">
        <f t="shared" si="17"/>
        <v>124.9699240092809</v>
      </c>
      <c r="O37" s="69">
        <f t="shared" si="17"/>
        <v>119.4985448847101</v>
      </c>
      <c r="P37" s="70">
        <f t="shared" si="17"/>
        <v>122.05095428288053</v>
      </c>
      <c r="Q37" s="67">
        <f t="shared" si="17"/>
        <v>104.34998736203556</v>
      </c>
      <c r="R37" s="68">
        <f t="shared" si="17"/>
        <v>108.91049365397218</v>
      </c>
      <c r="S37" s="69">
        <f t="shared" si="17"/>
        <v>92.33320453374549</v>
      </c>
      <c r="T37" s="70">
        <f t="shared" si="17"/>
        <v>88.31883258154679</v>
      </c>
      <c r="U37" s="67">
        <f t="shared" si="17"/>
        <v>134.75709475709473</v>
      </c>
      <c r="V37" s="68">
        <f t="shared" si="17"/>
        <v>142.2499608306126</v>
      </c>
      <c r="W37" s="69">
        <f t="shared" si="17"/>
        <v>89.78114591101168</v>
      </c>
      <c r="X37" s="70">
        <f t="shared" si="17"/>
        <v>104.80303314636055</v>
      </c>
      <c r="Y37" s="67">
        <f t="shared" si="17"/>
        <v>106.97077275798456</v>
      </c>
      <c r="Z37" s="68">
        <f t="shared" si="17"/>
        <v>124.70965695257061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+'(令和4年12月)'!E20</f>
        <v>1066</v>
      </c>
      <c r="F39" s="119">
        <f>+'(令和4年12月)'!F20</f>
        <v>92281</v>
      </c>
      <c r="G39" s="118">
        <f>+'(令和4年12月)'!G20</f>
        <v>1488.88</v>
      </c>
      <c r="H39" s="119">
        <f>+'(令和4年12月)'!H20</f>
        <v>573939</v>
      </c>
      <c r="I39" s="118">
        <f>+'(令和4年12月)'!I20</f>
        <v>2619</v>
      </c>
      <c r="J39" s="119">
        <f>+'(令和4年12月)'!J20</f>
        <v>4537707.9</v>
      </c>
      <c r="K39" s="118">
        <f>+'(令和4年12月)'!K20</f>
        <v>2299</v>
      </c>
      <c r="L39" s="119">
        <f>+'(令和4年12月)'!L20</f>
        <v>5344886</v>
      </c>
      <c r="M39" s="118">
        <f>+'(令和4年12月)'!M20</f>
        <v>10912.048</v>
      </c>
      <c r="N39" s="119">
        <f>+'(令和4年12月)'!N20</f>
        <v>2174238</v>
      </c>
      <c r="O39" s="118">
        <f>+'(令和4年12月)'!O20</f>
        <v>4757</v>
      </c>
      <c r="P39" s="119">
        <f>+'(令和4年12月)'!P20</f>
        <v>1640444</v>
      </c>
      <c r="Q39" s="118">
        <f>+'(令和4年12月)'!Q20</f>
        <v>26869</v>
      </c>
      <c r="R39" s="119">
        <f>+'(令和4年12月)'!R20</f>
        <v>4860456</v>
      </c>
      <c r="S39" s="120">
        <f>+'(令和4年12月)'!S20</f>
        <v>59777</v>
      </c>
      <c r="T39" s="121">
        <f>+'(令和4年12月)'!T20</f>
        <v>9674862</v>
      </c>
      <c r="U39" s="118">
        <f>+'(令和4年12月)'!U20</f>
        <v>3556</v>
      </c>
      <c r="V39" s="119">
        <f>+'(令和4年12月)'!V20</f>
        <v>1093797</v>
      </c>
      <c r="W39" s="118">
        <f>+'(令和4年12月)'!W20</f>
        <v>6152.226</v>
      </c>
      <c r="X39" s="119">
        <f>+'(令和4年12月)'!X20</f>
        <v>1240395</v>
      </c>
      <c r="Y39" s="104">
        <f>+'(令和4年12月)'!Y20</f>
        <v>119496.154</v>
      </c>
      <c r="Z39" s="105">
        <f>+'(令和4年12月)'!Z20</f>
        <v>31233005.9</v>
      </c>
    </row>
    <row r="40" spans="1:26" ht="18.95" customHeight="1">
      <c r="A40" s="22"/>
      <c r="B40" s="162"/>
      <c r="C40" s="22"/>
      <c r="D40" s="82" t="s">
        <v>22</v>
      </c>
      <c r="E40" s="122">
        <f>+'(令和4年12月)'!E21</f>
        <v>1035</v>
      </c>
      <c r="F40" s="123">
        <f>+'(令和4年12月)'!F21</f>
        <v>103926</v>
      </c>
      <c r="G40" s="122">
        <f>+'(令和4年12月)'!G21</f>
        <v>1286.992</v>
      </c>
      <c r="H40" s="123">
        <f>+'(令和4年12月)'!H21</f>
        <v>481629</v>
      </c>
      <c r="I40" s="122">
        <f>+'(令和4年12月)'!I21</f>
        <v>2844</v>
      </c>
      <c r="J40" s="123">
        <f>+'(令和4年12月)'!J21</f>
        <v>4967019.3</v>
      </c>
      <c r="K40" s="122">
        <f>+'(令和4年12月)'!K21</f>
        <v>1302</v>
      </c>
      <c r="L40" s="123">
        <f>+'(令和4年12月)'!L21</f>
        <v>2950479</v>
      </c>
      <c r="M40" s="122">
        <f>+'(令和4年12月)'!M21</f>
        <v>7839.156</v>
      </c>
      <c r="N40" s="123">
        <f>+'(令和4年12月)'!N21</f>
        <v>1610615</v>
      </c>
      <c r="O40" s="122">
        <f>+'(令和4年12月)'!O21</f>
        <v>4442</v>
      </c>
      <c r="P40" s="123">
        <f>+'(令和4年12月)'!P21</f>
        <v>1518067</v>
      </c>
      <c r="Q40" s="122">
        <f>+'(令和4年12月)'!Q21</f>
        <v>24984</v>
      </c>
      <c r="R40" s="123">
        <f>+'(令和4年12月)'!R21</f>
        <v>4616449.8</v>
      </c>
      <c r="S40" s="120">
        <f>+'(令和4年12月)'!S21</f>
        <v>60936</v>
      </c>
      <c r="T40" s="121">
        <f>+'(令和4年12月)'!T21</f>
        <v>9819224</v>
      </c>
      <c r="U40" s="122">
        <f>+'(令和4年12月)'!U21</f>
        <v>3808</v>
      </c>
      <c r="V40" s="123">
        <f>+'(令和4年12月)'!V21</f>
        <v>1334115</v>
      </c>
      <c r="W40" s="122">
        <f>+'(令和4年12月)'!W21</f>
        <v>6738.106</v>
      </c>
      <c r="X40" s="123">
        <f>+'(令和4年12月)'!X21</f>
        <v>1376435</v>
      </c>
      <c r="Y40" s="111">
        <f>+'(令和4年12月)'!Y21</f>
        <v>115215.254</v>
      </c>
      <c r="Z40" s="112">
        <f>+'(令和4年12月)'!Z21</f>
        <v>28777959.1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+'(令和4年12月)'!E22</f>
        <v>1876.1</v>
      </c>
      <c r="F41" s="123">
        <f>+'(令和4年12月)'!F22</f>
        <v>414965</v>
      </c>
      <c r="G41" s="122">
        <f>+'(令和4年12月)'!G22</f>
        <v>1595.252</v>
      </c>
      <c r="H41" s="123">
        <f>+'(令和4年12月)'!H22</f>
        <v>691561</v>
      </c>
      <c r="I41" s="122">
        <f>+'(令和4年12月)'!I22</f>
        <v>4646</v>
      </c>
      <c r="J41" s="123">
        <f>+'(令和4年12月)'!J22</f>
        <v>4738885.4</v>
      </c>
      <c r="K41" s="122">
        <f>+'(令和4年12月)'!K22</f>
        <v>7138.7</v>
      </c>
      <c r="L41" s="123">
        <f>+'(令和4年12月)'!L22</f>
        <v>3500096</v>
      </c>
      <c r="M41" s="122">
        <f>+'(令和4年12月)'!M22</f>
        <v>18662.992000000002</v>
      </c>
      <c r="N41" s="123">
        <f>+'(令和4年12月)'!N22</f>
        <v>3844334.5</v>
      </c>
      <c r="O41" s="122">
        <f>+'(令和4年12月)'!O22</f>
        <v>5489</v>
      </c>
      <c r="P41" s="123">
        <f>+'(令和4年12月)'!P22</f>
        <v>1541216</v>
      </c>
      <c r="Q41" s="122">
        <f>+'(令和4年12月)'!Q22</f>
        <v>62623.600000000006</v>
      </c>
      <c r="R41" s="123">
        <f>+'(令和4年12月)'!R22</f>
        <v>11039736.8</v>
      </c>
      <c r="S41" s="120">
        <f>+'(令和4年12月)'!S22</f>
        <v>29165</v>
      </c>
      <c r="T41" s="121">
        <f>+'(令和4年12月)'!T22</f>
        <v>2537397</v>
      </c>
      <c r="U41" s="122">
        <f>+'(令和4年12月)'!U22</f>
        <v>4154.1</v>
      </c>
      <c r="V41" s="123">
        <f>+'(令和4年12月)'!V22</f>
        <v>1058306</v>
      </c>
      <c r="W41" s="122">
        <f>+'(令和4年12月)'!W22</f>
        <v>7557.441</v>
      </c>
      <c r="X41" s="123">
        <f>+'(令和4年12月)'!X22</f>
        <v>2005470.5</v>
      </c>
      <c r="Y41" s="111">
        <f>+'(令和4年12月)'!Y22</f>
        <v>142908.185</v>
      </c>
      <c r="Z41" s="112">
        <f>+'(令和4年12月)'!Z22</f>
        <v>31371968.2</v>
      </c>
    </row>
    <row r="42" spans="1:26" ht="18.95" customHeight="1" thickBot="1">
      <c r="A42" s="22"/>
      <c r="B42" s="162"/>
      <c r="C42" s="22"/>
      <c r="D42" s="89" t="s">
        <v>44</v>
      </c>
      <c r="E42" s="203">
        <f>+'(令和4年12月)'!E23</f>
        <v>56.46028162958186</v>
      </c>
      <c r="F42" s="204">
        <f>+'(令和4年12月)'!F23</f>
        <v>0</v>
      </c>
      <c r="G42" s="203">
        <f>+'(令和4年12月)'!G23</f>
        <v>92.88152107865314</v>
      </c>
      <c r="H42" s="204">
        <f>+'(令和4年12月)'!H23</f>
        <v>0</v>
      </c>
      <c r="I42" s="203">
        <f>+'(令和4年12月)'!I23</f>
        <v>57.40254281811495</v>
      </c>
      <c r="J42" s="204">
        <f>+'(令和4年12月)'!J23</f>
        <v>0</v>
      </c>
      <c r="K42" s="203">
        <f>+'(令和4年12月)'!K23</f>
        <v>27.11514713412247</v>
      </c>
      <c r="L42" s="204">
        <f>+'(令和4年12月)'!L23</f>
        <v>0</v>
      </c>
      <c r="M42" s="203">
        <f>+'(令和4年12月)'!M23</f>
        <v>54.74309881280206</v>
      </c>
      <c r="N42" s="204">
        <f>+'(令和4年12月)'!N23</f>
        <v>0</v>
      </c>
      <c r="O42" s="203">
        <f>+'(令和4年12月)'!O23</f>
        <v>86.27028040889056</v>
      </c>
      <c r="P42" s="204">
        <f>+'(令和4年12月)'!P23</f>
        <v>0</v>
      </c>
      <c r="Q42" s="203">
        <f>+'(令和4年12月)'!Q23</f>
        <v>42.03313494733394</v>
      </c>
      <c r="R42" s="204">
        <f>+'(令和4年12月)'!R23</f>
        <v>0</v>
      </c>
      <c r="S42" s="203">
        <f>+'(令和4年12月)'!S23</f>
        <v>202.9165055724588</v>
      </c>
      <c r="T42" s="204">
        <f>+'(令和4年12月)'!T23</f>
        <v>0</v>
      </c>
      <c r="U42" s="203">
        <f>+'(令和4年12月)'!U23</f>
        <v>86.02602742926567</v>
      </c>
      <c r="V42" s="204">
        <f>+'(令和4年12月)'!V23</f>
        <v>0</v>
      </c>
      <c r="W42" s="203">
        <f>+'(令和4年12月)'!W23</f>
        <v>82.10004074961455</v>
      </c>
      <c r="X42" s="204">
        <f>+'(令和4年12月)'!X23</f>
        <v>0</v>
      </c>
      <c r="Y42" s="203">
        <f>+'(令和4年12月)'!Y23</f>
        <v>83.36832584540768</v>
      </c>
      <c r="Z42" s="204">
        <f>+'(令和4年12月)'!Z23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-43.89999999999998</v>
      </c>
      <c r="F43" s="93">
        <f t="shared" si="18"/>
        <v>-24267</v>
      </c>
      <c r="G43" s="90">
        <f t="shared" si="18"/>
        <v>-307.97900000000004</v>
      </c>
      <c r="H43" s="91">
        <f t="shared" si="18"/>
        <v>-129374</v>
      </c>
      <c r="I43" s="92">
        <f t="shared" si="18"/>
        <v>-344</v>
      </c>
      <c r="J43" s="93">
        <f t="shared" si="18"/>
        <v>-158624.90000000037</v>
      </c>
      <c r="K43" s="90">
        <f t="shared" si="18"/>
        <v>-1020.8</v>
      </c>
      <c r="L43" s="91">
        <f t="shared" si="18"/>
        <v>-2944864</v>
      </c>
      <c r="M43" s="92">
        <f t="shared" si="18"/>
        <v>-5574.520000000001</v>
      </c>
      <c r="N43" s="93">
        <f t="shared" si="18"/>
        <v>-886115.5</v>
      </c>
      <c r="O43" s="90">
        <f t="shared" si="18"/>
        <v>-1300</v>
      </c>
      <c r="P43" s="91">
        <f t="shared" si="18"/>
        <v>-510520</v>
      </c>
      <c r="Q43" s="92">
        <f t="shared" si="18"/>
        <v>-3164.4000000000015</v>
      </c>
      <c r="R43" s="93">
        <f t="shared" si="18"/>
        <v>-225995.5</v>
      </c>
      <c r="S43" s="90">
        <f t="shared" si="18"/>
        <v>-26330</v>
      </c>
      <c r="T43" s="91">
        <f t="shared" si="18"/>
        <v>-4100976</v>
      </c>
      <c r="U43" s="92">
        <f t="shared" si="18"/>
        <v>998.3999999999996</v>
      </c>
      <c r="V43" s="93">
        <f t="shared" si="18"/>
        <v>292321.5</v>
      </c>
      <c r="W43" s="90">
        <f t="shared" si="18"/>
        <v>-888.0630000000001</v>
      </c>
      <c r="X43" s="91">
        <f t="shared" si="18"/>
        <v>-154613</v>
      </c>
      <c r="Y43" s="90">
        <f t="shared" si="18"/>
        <v>-37975.262</v>
      </c>
      <c r="Z43" s="91">
        <f t="shared" si="18"/>
        <v>-8843028.399999999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-85.70000000000005</v>
      </c>
      <c r="F44" s="97">
        <f t="shared" si="18"/>
        <v>19035</v>
      </c>
      <c r="G44" s="94">
        <f t="shared" si="18"/>
        <v>-89.95100000000002</v>
      </c>
      <c r="H44" s="95">
        <f t="shared" si="18"/>
        <v>-37371</v>
      </c>
      <c r="I44" s="96">
        <f t="shared" si="18"/>
        <v>-826</v>
      </c>
      <c r="J44" s="97">
        <f t="shared" si="18"/>
        <v>-619688.2999999998</v>
      </c>
      <c r="K44" s="94">
        <f t="shared" si="18"/>
        <v>152.5999999999999</v>
      </c>
      <c r="L44" s="95">
        <f t="shared" si="18"/>
        <v>-214280</v>
      </c>
      <c r="M44" s="96">
        <f t="shared" si="18"/>
        <v>-583.9439999999995</v>
      </c>
      <c r="N44" s="97">
        <f t="shared" si="18"/>
        <v>115666.75</v>
      </c>
      <c r="O44" s="94">
        <f t="shared" si="18"/>
        <v>-834</v>
      </c>
      <c r="P44" s="95">
        <f t="shared" si="18"/>
        <v>-303942</v>
      </c>
      <c r="Q44" s="96">
        <f t="shared" si="18"/>
        <v>-582.2999999999993</v>
      </c>
      <c r="R44" s="97">
        <f t="shared" si="18"/>
        <v>-24867.799999999814</v>
      </c>
      <c r="S44" s="94">
        <f t="shared" si="18"/>
        <v>-26999</v>
      </c>
      <c r="T44" s="95">
        <f t="shared" si="18"/>
        <v>-4060450</v>
      </c>
      <c r="U44" s="96">
        <f t="shared" si="18"/>
        <v>-702.6999999999998</v>
      </c>
      <c r="V44" s="97">
        <f t="shared" si="18"/>
        <v>-687363</v>
      </c>
      <c r="W44" s="94">
        <f t="shared" si="18"/>
        <v>-1140.2929999999997</v>
      </c>
      <c r="X44" s="95">
        <f t="shared" si="18"/>
        <v>-217501</v>
      </c>
      <c r="Y44" s="94">
        <f t="shared" si="18"/>
        <v>-31691.288000000015</v>
      </c>
      <c r="Z44" s="95">
        <f t="shared" si="18"/>
        <v>-6030761.3500000015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72.80000000000018</v>
      </c>
      <c r="F45" s="97">
        <f t="shared" si="18"/>
        <v>-54947</v>
      </c>
      <c r="G45" s="94">
        <f t="shared" si="18"/>
        <v>-16.139999999999873</v>
      </c>
      <c r="H45" s="95">
        <f t="shared" si="18"/>
        <v>307</v>
      </c>
      <c r="I45" s="96">
        <f t="shared" si="18"/>
        <v>257</v>
      </c>
      <c r="J45" s="97">
        <f t="shared" si="18"/>
        <v>31752</v>
      </c>
      <c r="K45" s="94">
        <f t="shared" si="18"/>
        <v>-176.40000000000055</v>
      </c>
      <c r="L45" s="95">
        <f t="shared" si="18"/>
        <v>-336177</v>
      </c>
      <c r="M45" s="96">
        <f t="shared" si="18"/>
        <v>-1917.684000000001</v>
      </c>
      <c r="N45" s="97">
        <f t="shared" si="18"/>
        <v>-438159.25</v>
      </c>
      <c r="O45" s="94">
        <f t="shared" si="18"/>
        <v>-151</v>
      </c>
      <c r="P45" s="95">
        <f t="shared" si="18"/>
        <v>-84201</v>
      </c>
      <c r="Q45" s="96">
        <f t="shared" si="18"/>
        <v>-697.1000000000058</v>
      </c>
      <c r="R45" s="97">
        <f t="shared" si="18"/>
        <v>42878.5</v>
      </c>
      <c r="S45" s="94">
        <f t="shared" si="18"/>
        <v>-490</v>
      </c>
      <c r="T45" s="95">
        <f t="shared" si="18"/>
        <v>-184888</v>
      </c>
      <c r="U45" s="96">
        <f t="shared" si="18"/>
        <v>1449.0999999999995</v>
      </c>
      <c r="V45" s="97">
        <f t="shared" si="18"/>
        <v>739366.5</v>
      </c>
      <c r="W45" s="94">
        <f t="shared" si="18"/>
        <v>-333.64999999999964</v>
      </c>
      <c r="X45" s="95">
        <f t="shared" si="18"/>
        <v>-73152</v>
      </c>
      <c r="Y45" s="94">
        <f t="shared" si="18"/>
        <v>-2003.0739999999932</v>
      </c>
      <c r="Z45" s="95">
        <f t="shared" si="18"/>
        <v>-357220.25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-4.920412348536097</v>
      </c>
      <c r="F46" s="199"/>
      <c r="G46" s="157">
        <f>G23-G42</f>
        <v>-17.970704297716864</v>
      </c>
      <c r="H46" s="199"/>
      <c r="I46" s="157">
        <f>I23-I42</f>
        <v>-12.444955636211091</v>
      </c>
      <c r="J46" s="199"/>
      <c r="K46" s="157">
        <f>K23-K42</f>
        <v>-7.734961331697107</v>
      </c>
      <c r="L46" s="199"/>
      <c r="M46" s="157">
        <f>M23-M42</f>
        <v>-19.178725487903662</v>
      </c>
      <c r="N46" s="199"/>
      <c r="O46" s="157">
        <f t="shared" si="18"/>
        <v>-21.016747574310344</v>
      </c>
      <c r="P46" s="199"/>
      <c r="Q46" s="157">
        <f t="shared" si="18"/>
        <v>-3.409079246053892</v>
      </c>
      <c r="R46" s="199"/>
      <c r="S46" s="157">
        <f t="shared" si="18"/>
        <v>-86.41581400952656</v>
      </c>
      <c r="T46" s="199"/>
      <c r="U46" s="157">
        <f t="shared" si="18"/>
        <v>-7.523777831528577</v>
      </c>
      <c r="V46" s="199"/>
      <c r="W46" s="157">
        <f t="shared" si="18"/>
        <v>-8.61512420138638</v>
      </c>
      <c r="X46" s="199"/>
      <c r="Y46" s="157">
        <f t="shared" si="18"/>
        <v>-25.2157092040788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95.88180112570357</v>
      </c>
      <c r="F47" s="72">
        <f t="shared" si="19"/>
        <v>73.70314582633478</v>
      </c>
      <c r="G47" s="71">
        <f t="shared" si="19"/>
        <v>79.31471978937188</v>
      </c>
      <c r="H47" s="73">
        <f t="shared" si="19"/>
        <v>77.4585800930064</v>
      </c>
      <c r="I47" s="74">
        <f t="shared" si="19"/>
        <v>86.86521573119511</v>
      </c>
      <c r="J47" s="72">
        <f t="shared" si="19"/>
        <v>96.5042946021272</v>
      </c>
      <c r="K47" s="71">
        <f t="shared" si="19"/>
        <v>55.59808612440192</v>
      </c>
      <c r="L47" s="73">
        <f t="shared" si="19"/>
        <v>44.90314667141638</v>
      </c>
      <c r="M47" s="74">
        <f t="shared" si="19"/>
        <v>48.914081023103996</v>
      </c>
      <c r="N47" s="72">
        <f t="shared" si="19"/>
        <v>59.24477909042156</v>
      </c>
      <c r="O47" s="71">
        <f t="shared" si="19"/>
        <v>72.6718520075678</v>
      </c>
      <c r="P47" s="73">
        <f t="shared" si="19"/>
        <v>68.87915710624685</v>
      </c>
      <c r="Q47" s="74">
        <f t="shared" si="19"/>
        <v>88.22285905690572</v>
      </c>
      <c r="R47" s="72">
        <f t="shared" si="19"/>
        <v>95.35032309725672</v>
      </c>
      <c r="S47" s="71">
        <f t="shared" si="19"/>
        <v>55.95295849574251</v>
      </c>
      <c r="T47" s="73">
        <f t="shared" si="19"/>
        <v>57.61204655942379</v>
      </c>
      <c r="U47" s="74">
        <f t="shared" si="19"/>
        <v>128.07649043869515</v>
      </c>
      <c r="V47" s="72">
        <f t="shared" si="19"/>
        <v>126.72538871472494</v>
      </c>
      <c r="W47" s="71">
        <f t="shared" si="19"/>
        <v>85.56517592169078</v>
      </c>
      <c r="X47" s="73">
        <f t="shared" si="19"/>
        <v>87.53518032562208</v>
      </c>
      <c r="Y47" s="71">
        <f t="shared" si="19"/>
        <v>68.22051528118637</v>
      </c>
      <c r="Z47" s="73">
        <f t="shared" si="19"/>
        <v>71.68691214571827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91.71980676328502</v>
      </c>
      <c r="F48" s="66">
        <f t="shared" si="19"/>
        <v>118.31591709485596</v>
      </c>
      <c r="G48" s="63">
        <f t="shared" si="19"/>
        <v>93.01075686562153</v>
      </c>
      <c r="H48" s="64">
        <f t="shared" si="19"/>
        <v>92.24070809689616</v>
      </c>
      <c r="I48" s="65">
        <f t="shared" si="19"/>
        <v>70.9563994374121</v>
      </c>
      <c r="J48" s="66">
        <f t="shared" si="19"/>
        <v>87.52394016266456</v>
      </c>
      <c r="K48" s="63">
        <f t="shared" si="19"/>
        <v>111.72043010752688</v>
      </c>
      <c r="L48" s="64">
        <f t="shared" si="19"/>
        <v>92.73745042754075</v>
      </c>
      <c r="M48" s="65">
        <f t="shared" si="19"/>
        <v>92.55093277898794</v>
      </c>
      <c r="N48" s="66">
        <f t="shared" si="19"/>
        <v>107.18152693225879</v>
      </c>
      <c r="O48" s="63">
        <f t="shared" si="19"/>
        <v>81.22467357046375</v>
      </c>
      <c r="P48" s="64">
        <f t="shared" si="19"/>
        <v>79.9783540515669</v>
      </c>
      <c r="Q48" s="65">
        <f t="shared" si="19"/>
        <v>97.66930835734871</v>
      </c>
      <c r="R48" s="66">
        <f t="shared" si="19"/>
        <v>99.46132198816503</v>
      </c>
      <c r="S48" s="63">
        <f t="shared" si="19"/>
        <v>55.69285808060916</v>
      </c>
      <c r="T48" s="64">
        <f t="shared" si="19"/>
        <v>58.64795425789248</v>
      </c>
      <c r="U48" s="65">
        <f t="shared" si="19"/>
        <v>81.546743697479</v>
      </c>
      <c r="V48" s="66">
        <f t="shared" si="19"/>
        <v>48.47797978435142</v>
      </c>
      <c r="W48" s="63">
        <f t="shared" si="19"/>
        <v>83.07695070395154</v>
      </c>
      <c r="X48" s="64">
        <f t="shared" si="19"/>
        <v>84.19823674928347</v>
      </c>
      <c r="Y48" s="63">
        <f t="shared" si="19"/>
        <v>72.49384356692907</v>
      </c>
      <c r="Z48" s="64">
        <f t="shared" si="19"/>
        <v>79.04381846869745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103.88039017109962</v>
      </c>
      <c r="F49" s="70">
        <f t="shared" si="19"/>
        <v>86.75864229513333</v>
      </c>
      <c r="G49" s="67">
        <f t="shared" si="19"/>
        <v>98.98824762482668</v>
      </c>
      <c r="H49" s="68">
        <f t="shared" si="19"/>
        <v>100.04439232403215</v>
      </c>
      <c r="I49" s="69">
        <f t="shared" si="19"/>
        <v>105.5316401205338</v>
      </c>
      <c r="J49" s="70">
        <f t="shared" si="19"/>
        <v>100.6700309739501</v>
      </c>
      <c r="K49" s="67">
        <f t="shared" si="19"/>
        <v>97.52896185580006</v>
      </c>
      <c r="L49" s="68">
        <f t="shared" si="19"/>
        <v>90.39520630291284</v>
      </c>
      <c r="M49" s="69">
        <f t="shared" si="19"/>
        <v>89.72467008505389</v>
      </c>
      <c r="N49" s="70">
        <f t="shared" si="19"/>
        <v>88.6024681254974</v>
      </c>
      <c r="O49" s="67">
        <f t="shared" si="19"/>
        <v>97.24904354162871</v>
      </c>
      <c r="P49" s="68">
        <f t="shared" si="19"/>
        <v>94.53671646284492</v>
      </c>
      <c r="Q49" s="69">
        <f t="shared" si="19"/>
        <v>98.88684138248199</v>
      </c>
      <c r="R49" s="70">
        <f t="shared" si="19"/>
        <v>100.38840146986112</v>
      </c>
      <c r="S49" s="67">
        <f t="shared" si="19"/>
        <v>98.31990399451396</v>
      </c>
      <c r="T49" s="68">
        <f t="shared" si="19"/>
        <v>92.71347763081614</v>
      </c>
      <c r="U49" s="69">
        <f t="shared" si="19"/>
        <v>134.88360896463735</v>
      </c>
      <c r="V49" s="70">
        <f t="shared" si="19"/>
        <v>169.86320591586932</v>
      </c>
      <c r="W49" s="67">
        <f t="shared" si="19"/>
        <v>95.58514581853832</v>
      </c>
      <c r="X49" s="68">
        <f t="shared" si="19"/>
        <v>96.3523771603721</v>
      </c>
      <c r="Y49" s="67">
        <f t="shared" si="19"/>
        <v>98.59834900289302</v>
      </c>
      <c r="Z49" s="68">
        <f t="shared" si="19"/>
        <v>98.86133937238914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7B8E-198D-4BDF-9E7E-DFBE2CB2A984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3" sqref="E23:Z23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70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836</v>
      </c>
      <c r="F5" s="14">
        <v>55719</v>
      </c>
      <c r="G5" s="15">
        <v>30</v>
      </c>
      <c r="H5" s="16">
        <v>5440</v>
      </c>
      <c r="I5" s="13">
        <v>2195</v>
      </c>
      <c r="J5" s="14">
        <v>4348436</v>
      </c>
      <c r="K5" s="17">
        <v>2085</v>
      </c>
      <c r="L5" s="18">
        <v>5235066</v>
      </c>
      <c r="M5" s="13">
        <v>639</v>
      </c>
      <c r="N5" s="75">
        <v>190753</v>
      </c>
      <c r="O5" s="19">
        <v>707</v>
      </c>
      <c r="P5" s="18">
        <v>36865</v>
      </c>
      <c r="Q5" s="13">
        <v>12633</v>
      </c>
      <c r="R5" s="14">
        <v>1978854</v>
      </c>
      <c r="S5" s="19">
        <v>19336</v>
      </c>
      <c r="T5" s="18">
        <v>5052032</v>
      </c>
      <c r="U5" s="13">
        <v>2696</v>
      </c>
      <c r="V5" s="14">
        <v>978497</v>
      </c>
      <c r="W5" s="13">
        <v>100</v>
      </c>
      <c r="X5" s="18">
        <v>49514</v>
      </c>
      <c r="Y5" s="20">
        <f aca="true" t="shared" si="0" ref="Y5:Z19">+W5+U5+S5+Q5+O5+M5+K5+I5+G5+E5</f>
        <v>41257</v>
      </c>
      <c r="Z5" s="21">
        <f t="shared" si="0"/>
        <v>17931176</v>
      </c>
    </row>
    <row r="6" spans="1:26" ht="18.95" customHeight="1">
      <c r="A6" s="7"/>
      <c r="B6" s="22"/>
      <c r="C6" s="83"/>
      <c r="D6" s="81" t="s">
        <v>22</v>
      </c>
      <c r="E6" s="23">
        <v>744</v>
      </c>
      <c r="F6" s="24">
        <v>45280</v>
      </c>
      <c r="G6" s="25">
        <v>30</v>
      </c>
      <c r="H6" s="26">
        <v>5460</v>
      </c>
      <c r="I6" s="27">
        <v>2456</v>
      </c>
      <c r="J6" s="21">
        <v>4781983</v>
      </c>
      <c r="K6" s="25">
        <v>1181</v>
      </c>
      <c r="L6" s="26">
        <v>2899021</v>
      </c>
      <c r="M6" s="27">
        <v>680</v>
      </c>
      <c r="N6" s="76">
        <v>181332</v>
      </c>
      <c r="O6" s="25">
        <v>709</v>
      </c>
      <c r="P6" s="26">
        <v>37633</v>
      </c>
      <c r="Q6" s="27">
        <v>12006</v>
      </c>
      <c r="R6" s="21">
        <v>1839770</v>
      </c>
      <c r="S6" s="25">
        <v>19370</v>
      </c>
      <c r="T6" s="26">
        <v>5033428</v>
      </c>
      <c r="U6" s="27">
        <v>2847</v>
      </c>
      <c r="V6" s="21">
        <v>1218960</v>
      </c>
      <c r="W6" s="27">
        <v>75</v>
      </c>
      <c r="X6" s="26">
        <v>43721</v>
      </c>
      <c r="Y6" s="20">
        <f t="shared" si="0"/>
        <v>40098</v>
      </c>
      <c r="Z6" s="21">
        <f t="shared" si="0"/>
        <v>16086588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1160.1</v>
      </c>
      <c r="F7" s="36">
        <v>249859</v>
      </c>
      <c r="G7" s="29">
        <v>151</v>
      </c>
      <c r="H7" s="30">
        <v>74198</v>
      </c>
      <c r="I7" s="31">
        <v>3824</v>
      </c>
      <c r="J7" s="32">
        <v>4470908</v>
      </c>
      <c r="K7" s="77">
        <v>6546.7</v>
      </c>
      <c r="L7" s="30">
        <v>3324296</v>
      </c>
      <c r="M7" s="23">
        <v>952.8</v>
      </c>
      <c r="N7" s="24">
        <v>240379.5</v>
      </c>
      <c r="O7" s="33">
        <v>3031</v>
      </c>
      <c r="P7" s="34">
        <v>586652</v>
      </c>
      <c r="Q7" s="23">
        <v>34388.600000000006</v>
      </c>
      <c r="R7" s="24">
        <v>5254342</v>
      </c>
      <c r="S7" s="33">
        <v>25448</v>
      </c>
      <c r="T7" s="34">
        <v>1936926</v>
      </c>
      <c r="U7" s="23">
        <v>2230.1</v>
      </c>
      <c r="V7" s="24">
        <v>866387</v>
      </c>
      <c r="W7" s="23">
        <v>1466.3</v>
      </c>
      <c r="X7" s="34">
        <v>379067.5</v>
      </c>
      <c r="Y7" s="31">
        <f t="shared" si="0"/>
        <v>79198.6</v>
      </c>
      <c r="Z7" s="24">
        <f t="shared" si="0"/>
        <v>17383015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151.88</v>
      </c>
      <c r="H8" s="16">
        <v>93400</v>
      </c>
      <c r="I8" s="13">
        <v>108</v>
      </c>
      <c r="J8" s="14">
        <v>21021</v>
      </c>
      <c r="K8" s="17">
        <v>74</v>
      </c>
      <c r="L8" s="18">
        <v>1220</v>
      </c>
      <c r="M8" s="13">
        <v>5768</v>
      </c>
      <c r="N8" s="75">
        <v>1036682</v>
      </c>
      <c r="O8" s="19">
        <v>0</v>
      </c>
      <c r="P8" s="18">
        <v>0</v>
      </c>
      <c r="Q8" s="13">
        <v>6922</v>
      </c>
      <c r="R8" s="14">
        <v>1112775</v>
      </c>
      <c r="S8" s="19">
        <v>40109</v>
      </c>
      <c r="T8" s="18">
        <v>4548098</v>
      </c>
      <c r="U8" s="13">
        <v>831</v>
      </c>
      <c r="V8" s="14">
        <v>72350</v>
      </c>
      <c r="W8" s="13">
        <v>18</v>
      </c>
      <c r="X8" s="18">
        <v>900</v>
      </c>
      <c r="Y8" s="13">
        <f t="shared" si="0"/>
        <v>54147.88</v>
      </c>
      <c r="Z8" s="14">
        <f t="shared" si="0"/>
        <v>6913740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196</v>
      </c>
      <c r="F9" s="24">
        <v>35010</v>
      </c>
      <c r="G9" s="25">
        <v>137.992</v>
      </c>
      <c r="H9" s="26">
        <v>82600</v>
      </c>
      <c r="I9" s="27">
        <v>96</v>
      </c>
      <c r="J9" s="21">
        <v>17709</v>
      </c>
      <c r="K9" s="25">
        <v>53</v>
      </c>
      <c r="L9" s="26">
        <v>2038</v>
      </c>
      <c r="M9" s="27">
        <v>4337</v>
      </c>
      <c r="N9" s="76">
        <v>817893</v>
      </c>
      <c r="O9" s="25">
        <v>0</v>
      </c>
      <c r="P9" s="26">
        <v>0</v>
      </c>
      <c r="Q9" s="27">
        <v>6349</v>
      </c>
      <c r="R9" s="21">
        <v>1077653</v>
      </c>
      <c r="S9" s="25">
        <v>41253</v>
      </c>
      <c r="T9" s="26">
        <v>4715278</v>
      </c>
      <c r="U9" s="27">
        <v>919</v>
      </c>
      <c r="V9" s="21">
        <v>80030</v>
      </c>
      <c r="W9" s="27">
        <v>18</v>
      </c>
      <c r="X9" s="26">
        <v>900</v>
      </c>
      <c r="Y9" s="20">
        <f t="shared" si="0"/>
        <v>53358.992</v>
      </c>
      <c r="Z9" s="21">
        <f t="shared" si="0"/>
        <v>6829111</v>
      </c>
    </row>
    <row r="10" spans="1:26" ht="18.95" customHeight="1" thickBot="1">
      <c r="A10" s="7"/>
      <c r="B10" s="22"/>
      <c r="C10" s="84"/>
      <c r="D10" s="28" t="s">
        <v>24</v>
      </c>
      <c r="E10" s="35">
        <v>163</v>
      </c>
      <c r="F10" s="36">
        <v>27815</v>
      </c>
      <c r="G10" s="29">
        <v>192.25200000000004</v>
      </c>
      <c r="H10" s="30">
        <v>107200</v>
      </c>
      <c r="I10" s="37">
        <v>181</v>
      </c>
      <c r="J10" s="38">
        <v>43553</v>
      </c>
      <c r="K10" s="77">
        <v>376</v>
      </c>
      <c r="L10" s="30">
        <v>9995</v>
      </c>
      <c r="M10" s="35">
        <v>9641</v>
      </c>
      <c r="N10" s="36">
        <v>1688733</v>
      </c>
      <c r="O10" s="29">
        <v>0</v>
      </c>
      <c r="P10" s="30">
        <v>0</v>
      </c>
      <c r="Q10" s="35">
        <v>13159</v>
      </c>
      <c r="R10" s="36">
        <v>1666144</v>
      </c>
      <c r="S10" s="29">
        <v>3529</v>
      </c>
      <c r="T10" s="30">
        <v>555882</v>
      </c>
      <c r="U10" s="35">
        <v>1380</v>
      </c>
      <c r="V10" s="36">
        <v>91220</v>
      </c>
      <c r="W10" s="35">
        <v>15</v>
      </c>
      <c r="X10" s="30">
        <v>100</v>
      </c>
      <c r="Y10" s="37">
        <f t="shared" si="0"/>
        <v>28636.252</v>
      </c>
      <c r="Z10" s="36">
        <f t="shared" si="0"/>
        <v>4190642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91</v>
      </c>
      <c r="J11" s="14">
        <v>10253.9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2849</v>
      </c>
      <c r="R11" s="14">
        <v>687137</v>
      </c>
      <c r="S11" s="19">
        <v>0</v>
      </c>
      <c r="T11" s="18">
        <v>0</v>
      </c>
      <c r="U11" s="13">
        <v>19</v>
      </c>
      <c r="V11" s="14">
        <v>40720</v>
      </c>
      <c r="W11" s="13">
        <v>2</v>
      </c>
      <c r="X11" s="18">
        <v>288</v>
      </c>
      <c r="Y11" s="13">
        <f>+W11+U11+S11+Q11+O11+M11+K11+I11+G11+E11</f>
        <v>3051</v>
      </c>
      <c r="Z11" s="14">
        <f t="shared" si="0"/>
        <v>828398.9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54</v>
      </c>
      <c r="J12" s="21">
        <v>5264.3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2383</v>
      </c>
      <c r="R12" s="21">
        <v>579505.8</v>
      </c>
      <c r="S12" s="25">
        <v>0</v>
      </c>
      <c r="T12" s="26">
        <v>0</v>
      </c>
      <c r="U12" s="27">
        <v>30</v>
      </c>
      <c r="V12" s="21">
        <v>34215</v>
      </c>
      <c r="W12" s="27">
        <v>0</v>
      </c>
      <c r="X12" s="26">
        <v>18</v>
      </c>
      <c r="Y12" s="20">
        <f aca="true" t="shared" si="1" ref="Y12:Y19">+W12+U12+S12+Q12+O12+M12+K12+I12+G12+E12</f>
        <v>2557</v>
      </c>
      <c r="Z12" s="21">
        <f t="shared" si="0"/>
        <v>709003.1000000001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253</v>
      </c>
      <c r="J13" s="38">
        <v>37736.4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7898</v>
      </c>
      <c r="R13" s="36">
        <v>2071568.8</v>
      </c>
      <c r="S13" s="29">
        <v>2</v>
      </c>
      <c r="T13" s="30">
        <v>2250</v>
      </c>
      <c r="U13" s="35">
        <v>467</v>
      </c>
      <c r="V13" s="36">
        <v>81999</v>
      </c>
      <c r="W13" s="35">
        <v>10</v>
      </c>
      <c r="X13" s="30">
        <v>30395</v>
      </c>
      <c r="Y13" s="37">
        <f t="shared" si="1"/>
        <v>8844.1</v>
      </c>
      <c r="Z13" s="36">
        <f t="shared" si="0"/>
        <v>2437949.1999999997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3429</v>
      </c>
      <c r="N14" s="75">
        <v>509820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3429</v>
      </c>
      <c r="Z14" s="14">
        <f t="shared" si="0"/>
        <v>509820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1873</v>
      </c>
      <c r="N15" s="76">
        <v>235011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1873</v>
      </c>
      <c r="Z15" s="24">
        <f t="shared" si="0"/>
        <v>235011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6089</v>
      </c>
      <c r="N16" s="36">
        <v>1120464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6089</v>
      </c>
      <c r="Z16" s="36">
        <f t="shared" si="0"/>
        <v>1120464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64</v>
      </c>
      <c r="F17" s="14">
        <v>9268</v>
      </c>
      <c r="G17" s="19">
        <v>1232</v>
      </c>
      <c r="H17" s="18">
        <v>400099</v>
      </c>
      <c r="I17" s="13">
        <v>225</v>
      </c>
      <c r="J17" s="14">
        <v>157997</v>
      </c>
      <c r="K17" s="19">
        <v>140</v>
      </c>
      <c r="L17" s="18">
        <v>108600</v>
      </c>
      <c r="M17" s="13">
        <v>1061.048</v>
      </c>
      <c r="N17" s="75">
        <v>421983</v>
      </c>
      <c r="O17" s="19">
        <v>4050</v>
      </c>
      <c r="P17" s="18">
        <v>1603579</v>
      </c>
      <c r="Q17" s="13">
        <v>4465</v>
      </c>
      <c r="R17" s="14">
        <v>1081690</v>
      </c>
      <c r="S17" s="19">
        <v>332</v>
      </c>
      <c r="T17" s="18">
        <v>74732</v>
      </c>
      <c r="U17" s="13">
        <v>10</v>
      </c>
      <c r="V17" s="14">
        <v>2230</v>
      </c>
      <c r="W17" s="13">
        <v>6032.226</v>
      </c>
      <c r="X17" s="18">
        <v>1189693</v>
      </c>
      <c r="Y17" s="41">
        <f t="shared" si="1"/>
        <v>17611.273999999998</v>
      </c>
      <c r="Z17" s="42">
        <f t="shared" si="0"/>
        <v>5049871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95</v>
      </c>
      <c r="F18" s="21">
        <v>23636</v>
      </c>
      <c r="G18" s="25">
        <v>1044</v>
      </c>
      <c r="H18" s="26">
        <v>318569</v>
      </c>
      <c r="I18" s="27">
        <v>238</v>
      </c>
      <c r="J18" s="21">
        <v>162063</v>
      </c>
      <c r="K18" s="25">
        <v>68</v>
      </c>
      <c r="L18" s="26">
        <v>49420</v>
      </c>
      <c r="M18" s="27">
        <v>934.156</v>
      </c>
      <c r="N18" s="21">
        <v>361379</v>
      </c>
      <c r="O18" s="25">
        <v>3733</v>
      </c>
      <c r="P18" s="26">
        <v>1480434</v>
      </c>
      <c r="Q18" s="27">
        <v>4246</v>
      </c>
      <c r="R18" s="21">
        <v>1119521</v>
      </c>
      <c r="S18" s="25">
        <v>313</v>
      </c>
      <c r="T18" s="26">
        <v>70518</v>
      </c>
      <c r="U18" s="27">
        <v>12</v>
      </c>
      <c r="V18" s="21">
        <v>910</v>
      </c>
      <c r="W18" s="27">
        <v>6645.106</v>
      </c>
      <c r="X18" s="26">
        <v>1331796</v>
      </c>
      <c r="Y18" s="23">
        <f t="shared" si="1"/>
        <v>17328.262</v>
      </c>
      <c r="Z18" s="24">
        <f t="shared" si="0"/>
        <v>4918246</v>
      </c>
    </row>
    <row r="19" spans="1:26" ht="18.95" customHeight="1" thickBot="1">
      <c r="A19" s="7"/>
      <c r="B19" s="22"/>
      <c r="C19" s="84"/>
      <c r="D19" s="43" t="s">
        <v>24</v>
      </c>
      <c r="E19" s="23">
        <v>553</v>
      </c>
      <c r="F19" s="24">
        <v>137291</v>
      </c>
      <c r="G19" s="33">
        <v>1057</v>
      </c>
      <c r="H19" s="34">
        <v>315163</v>
      </c>
      <c r="I19" s="23">
        <v>388</v>
      </c>
      <c r="J19" s="24">
        <v>186688</v>
      </c>
      <c r="K19" s="78">
        <v>216</v>
      </c>
      <c r="L19" s="34">
        <v>165805</v>
      </c>
      <c r="M19" s="23">
        <v>1961.092</v>
      </c>
      <c r="N19" s="24">
        <v>775758</v>
      </c>
      <c r="O19" s="33">
        <v>2458</v>
      </c>
      <c r="P19" s="34">
        <v>954564</v>
      </c>
      <c r="Q19" s="23">
        <v>7178</v>
      </c>
      <c r="R19" s="24">
        <v>2047682</v>
      </c>
      <c r="S19" s="33">
        <v>186</v>
      </c>
      <c r="T19" s="34">
        <v>42339</v>
      </c>
      <c r="U19" s="23">
        <v>77</v>
      </c>
      <c r="V19" s="24">
        <v>18700</v>
      </c>
      <c r="W19" s="23">
        <v>6066.141</v>
      </c>
      <c r="X19" s="34">
        <v>1595908</v>
      </c>
      <c r="Y19" s="35">
        <f t="shared" si="1"/>
        <v>20140.233</v>
      </c>
      <c r="Z19" s="36">
        <f t="shared" si="0"/>
        <v>6239898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1066</v>
      </c>
      <c r="F20" s="14">
        <f aca="true" t="shared" si="2" ref="F20:X22">F5+F8+F11+F14+F17</f>
        <v>92281</v>
      </c>
      <c r="G20" s="19">
        <f>G5+G8+G11+G14+G17</f>
        <v>1488.88</v>
      </c>
      <c r="H20" s="18">
        <f t="shared" si="2"/>
        <v>573939</v>
      </c>
      <c r="I20" s="13">
        <f t="shared" si="2"/>
        <v>2619</v>
      </c>
      <c r="J20" s="14">
        <f t="shared" si="2"/>
        <v>4537707.9</v>
      </c>
      <c r="K20" s="19">
        <f t="shared" si="2"/>
        <v>2299</v>
      </c>
      <c r="L20" s="18">
        <f t="shared" si="2"/>
        <v>5344886</v>
      </c>
      <c r="M20" s="13">
        <f t="shared" si="2"/>
        <v>10912.048</v>
      </c>
      <c r="N20" s="14">
        <f t="shared" si="2"/>
        <v>2174238</v>
      </c>
      <c r="O20" s="19">
        <f t="shared" si="2"/>
        <v>4757</v>
      </c>
      <c r="P20" s="18">
        <f t="shared" si="2"/>
        <v>1640444</v>
      </c>
      <c r="Q20" s="13">
        <f t="shared" si="2"/>
        <v>26869</v>
      </c>
      <c r="R20" s="14">
        <f t="shared" si="2"/>
        <v>4860456</v>
      </c>
      <c r="S20" s="19">
        <f t="shared" si="2"/>
        <v>59777</v>
      </c>
      <c r="T20" s="18">
        <f t="shared" si="2"/>
        <v>9674862</v>
      </c>
      <c r="U20" s="13">
        <f t="shared" si="2"/>
        <v>3556</v>
      </c>
      <c r="V20" s="14">
        <f t="shared" si="2"/>
        <v>1093797</v>
      </c>
      <c r="W20" s="13">
        <f t="shared" si="2"/>
        <v>6152.226</v>
      </c>
      <c r="X20" s="18">
        <f t="shared" si="2"/>
        <v>1240395</v>
      </c>
      <c r="Y20" s="31">
        <f aca="true" t="shared" si="3" ref="Y20:Z22">+Y17+Y14+Y11+Y8+Y5</f>
        <v>119496.154</v>
      </c>
      <c r="Z20" s="32">
        <f t="shared" si="3"/>
        <v>31233005.9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1035</v>
      </c>
      <c r="F21" s="21">
        <f t="shared" si="4"/>
        <v>103926</v>
      </c>
      <c r="G21" s="25">
        <f t="shared" si="4"/>
        <v>1286.992</v>
      </c>
      <c r="H21" s="26">
        <f t="shared" si="4"/>
        <v>481629</v>
      </c>
      <c r="I21" s="27">
        <f t="shared" si="4"/>
        <v>2844</v>
      </c>
      <c r="J21" s="21">
        <f t="shared" si="4"/>
        <v>4967019.3</v>
      </c>
      <c r="K21" s="25">
        <f t="shared" si="4"/>
        <v>1302</v>
      </c>
      <c r="L21" s="26">
        <f t="shared" si="4"/>
        <v>2950479</v>
      </c>
      <c r="M21" s="27">
        <f t="shared" si="4"/>
        <v>7839.156</v>
      </c>
      <c r="N21" s="21">
        <f t="shared" si="4"/>
        <v>1610615</v>
      </c>
      <c r="O21" s="25">
        <f t="shared" si="4"/>
        <v>4442</v>
      </c>
      <c r="P21" s="26">
        <f t="shared" si="4"/>
        <v>1518067</v>
      </c>
      <c r="Q21" s="27">
        <f t="shared" si="4"/>
        <v>24984</v>
      </c>
      <c r="R21" s="21">
        <f t="shared" si="4"/>
        <v>4616449.8</v>
      </c>
      <c r="S21" s="25">
        <f t="shared" si="4"/>
        <v>60936</v>
      </c>
      <c r="T21" s="26">
        <f t="shared" si="4"/>
        <v>9819224</v>
      </c>
      <c r="U21" s="27">
        <f t="shared" si="2"/>
        <v>3808</v>
      </c>
      <c r="V21" s="21">
        <f t="shared" si="2"/>
        <v>1334115</v>
      </c>
      <c r="W21" s="27">
        <f t="shared" si="2"/>
        <v>6738.106</v>
      </c>
      <c r="X21" s="26">
        <f t="shared" si="2"/>
        <v>1376435</v>
      </c>
      <c r="Y21" s="23">
        <f t="shared" si="3"/>
        <v>115215.254</v>
      </c>
      <c r="Z21" s="24">
        <f t="shared" si="3"/>
        <v>28777959.1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1876.1</v>
      </c>
      <c r="F22" s="24">
        <f t="shared" si="2"/>
        <v>414965</v>
      </c>
      <c r="G22" s="33">
        <f t="shared" si="2"/>
        <v>1595.252</v>
      </c>
      <c r="H22" s="34">
        <f t="shared" si="2"/>
        <v>691561</v>
      </c>
      <c r="I22" s="23">
        <f t="shared" si="2"/>
        <v>4646</v>
      </c>
      <c r="J22" s="24">
        <f t="shared" si="2"/>
        <v>4738885.4</v>
      </c>
      <c r="K22" s="33">
        <f t="shared" si="2"/>
        <v>7138.7</v>
      </c>
      <c r="L22" s="34">
        <f t="shared" si="2"/>
        <v>3500096</v>
      </c>
      <c r="M22" s="23">
        <f t="shared" si="2"/>
        <v>18662.992000000002</v>
      </c>
      <c r="N22" s="24">
        <f t="shared" si="2"/>
        <v>3844334.5</v>
      </c>
      <c r="O22" s="33">
        <f t="shared" si="2"/>
        <v>5489</v>
      </c>
      <c r="P22" s="34">
        <f t="shared" si="2"/>
        <v>1541216</v>
      </c>
      <c r="Q22" s="23">
        <f t="shared" si="2"/>
        <v>62623.600000000006</v>
      </c>
      <c r="R22" s="24">
        <f t="shared" si="2"/>
        <v>11039736.8</v>
      </c>
      <c r="S22" s="33">
        <f t="shared" si="2"/>
        <v>29165</v>
      </c>
      <c r="T22" s="34">
        <f t="shared" si="2"/>
        <v>2537397</v>
      </c>
      <c r="U22" s="23">
        <f t="shared" si="2"/>
        <v>4154.1</v>
      </c>
      <c r="V22" s="24">
        <f t="shared" si="2"/>
        <v>1058306</v>
      </c>
      <c r="W22" s="23">
        <f t="shared" si="2"/>
        <v>7557.441</v>
      </c>
      <c r="X22" s="34">
        <f t="shared" si="2"/>
        <v>2005470.5</v>
      </c>
      <c r="Y22" s="23">
        <f t="shared" si="3"/>
        <v>142908.185</v>
      </c>
      <c r="Z22" s="24">
        <f t="shared" si="3"/>
        <v>31371968.2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56.46028162958186</v>
      </c>
      <c r="F23" s="174"/>
      <c r="G23" s="173">
        <f>(G20+G21)/(G22+G41)*100</f>
        <v>92.88152107865314</v>
      </c>
      <c r="H23" s="174"/>
      <c r="I23" s="173">
        <f>(I20+I21)/(I22+I41)*100</f>
        <v>57.40254281811495</v>
      </c>
      <c r="J23" s="174"/>
      <c r="K23" s="173">
        <f>(K20+K21)/(K22+K41)*100</f>
        <v>27.11514713412247</v>
      </c>
      <c r="L23" s="174"/>
      <c r="M23" s="173">
        <f>(M20+M21)/(M22+M41)*100</f>
        <v>54.74309881280206</v>
      </c>
      <c r="N23" s="174"/>
      <c r="O23" s="173">
        <f>(O20+O21)/(O22+O41)*100</f>
        <v>86.27028040889056</v>
      </c>
      <c r="P23" s="174"/>
      <c r="Q23" s="173">
        <f>(Q20+Q21)/(Q22+Q41)*100</f>
        <v>42.03313494733394</v>
      </c>
      <c r="R23" s="174"/>
      <c r="S23" s="173">
        <f>(S20+S21)/(S22+S41)*100</f>
        <v>202.9165055724588</v>
      </c>
      <c r="T23" s="174"/>
      <c r="U23" s="173">
        <f>(U20+U21)/(U22+U41)*100</f>
        <v>86.02602742926567</v>
      </c>
      <c r="V23" s="174"/>
      <c r="W23" s="173">
        <f>(W20+W21)/(W22+W41)*100</f>
        <v>82.10004074961455</v>
      </c>
      <c r="X23" s="174"/>
      <c r="Y23" s="173">
        <f>(Y20+Y21)/(Y22+Y41)*100</f>
        <v>83.36832584540768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221184.90485581793</v>
      </c>
      <c r="F24" s="176"/>
      <c r="G24" s="169">
        <f>H22/G22*1000</f>
        <v>433512.07207387924</v>
      </c>
      <c r="H24" s="170"/>
      <c r="I24" s="171">
        <f>J22/I22*1000</f>
        <v>1019992.5527335344</v>
      </c>
      <c r="J24" s="172"/>
      <c r="K24" s="169">
        <f>L22/K22*1000</f>
        <v>490298.7938980487</v>
      </c>
      <c r="L24" s="170"/>
      <c r="M24" s="171">
        <f>N22/M22*1000</f>
        <v>205987.0410918035</v>
      </c>
      <c r="N24" s="172"/>
      <c r="O24" s="169">
        <f>P22/O22*1000</f>
        <v>280782.65622153395</v>
      </c>
      <c r="P24" s="170"/>
      <c r="Q24" s="171">
        <f>R22/Q22*1000</f>
        <v>176287.16330584636</v>
      </c>
      <c r="R24" s="172"/>
      <c r="S24" s="169">
        <f>T22/S22*1000</f>
        <v>87001.44008229041</v>
      </c>
      <c r="T24" s="170"/>
      <c r="U24" s="171">
        <f>V22/U22*1000</f>
        <v>254761.8015936063</v>
      </c>
      <c r="V24" s="172"/>
      <c r="W24" s="169">
        <f>X22/W22*1000</f>
        <v>265363.6991674828</v>
      </c>
      <c r="X24" s="170"/>
      <c r="Y24" s="171">
        <f>Z22/Y22*1000</f>
        <v>219525.34209289693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1.3128009427871468</v>
      </c>
      <c r="F25" s="49"/>
      <c r="G25" s="50">
        <f>G22/Y22*100</f>
        <v>1.1162775596093393</v>
      </c>
      <c r="H25" s="51"/>
      <c r="I25" s="48">
        <f>I22/Y22*100</f>
        <v>3.251038420227645</v>
      </c>
      <c r="J25" s="49"/>
      <c r="K25" s="50">
        <f>K22/Y22*100</f>
        <v>4.995305202427699</v>
      </c>
      <c r="L25" s="51"/>
      <c r="M25" s="48">
        <f>M22/Y22*100</f>
        <v>13.05942833155428</v>
      </c>
      <c r="N25" s="49"/>
      <c r="O25" s="50">
        <f>O22/Y22*100</f>
        <v>3.840927655753238</v>
      </c>
      <c r="P25" s="51"/>
      <c r="Q25" s="48">
        <f>Q22/Y22*100</f>
        <v>43.82086302474558</v>
      </c>
      <c r="R25" s="49"/>
      <c r="S25" s="50">
        <f>S22/Y22*100</f>
        <v>20.40820824923359</v>
      </c>
      <c r="T25" s="51"/>
      <c r="U25" s="48">
        <f>U22/Y22*100</f>
        <v>2.9068314036736247</v>
      </c>
      <c r="V25" s="49"/>
      <c r="W25" s="50">
        <f>W22/Y22*100</f>
        <v>5.288319209987867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1306</v>
      </c>
      <c r="F27" s="99">
        <v>120865</v>
      </c>
      <c r="G27" s="100">
        <v>904</v>
      </c>
      <c r="H27" s="101">
        <v>290067</v>
      </c>
      <c r="I27" s="102">
        <v>3729</v>
      </c>
      <c r="J27" s="99">
        <v>8294406</v>
      </c>
      <c r="K27" s="103">
        <v>1568</v>
      </c>
      <c r="L27" s="101">
        <v>2905510</v>
      </c>
      <c r="M27" s="102">
        <v>10139</v>
      </c>
      <c r="N27" s="99">
        <v>1546214</v>
      </c>
      <c r="O27" s="103">
        <v>5348</v>
      </c>
      <c r="P27" s="101">
        <v>1842842</v>
      </c>
      <c r="Q27" s="102">
        <v>27304</v>
      </c>
      <c r="R27" s="99">
        <v>5363036</v>
      </c>
      <c r="S27" s="103">
        <v>57626</v>
      </c>
      <c r="T27" s="101">
        <v>12173400</v>
      </c>
      <c r="U27" s="102">
        <v>3116</v>
      </c>
      <c r="V27" s="99">
        <v>1002930</v>
      </c>
      <c r="W27" s="102">
        <v>8767</v>
      </c>
      <c r="X27" s="101">
        <v>1684490</v>
      </c>
      <c r="Y27" s="124">
        <v>119807</v>
      </c>
      <c r="Z27" s="125">
        <v>35223760</v>
      </c>
    </row>
    <row r="28" spans="1:26" ht="18.95" customHeight="1">
      <c r="A28" s="22"/>
      <c r="B28" s="167"/>
      <c r="C28" s="7"/>
      <c r="D28" s="55" t="s">
        <v>22</v>
      </c>
      <c r="E28" s="106">
        <v>1661</v>
      </c>
      <c r="F28" s="107">
        <v>242899</v>
      </c>
      <c r="G28" s="108">
        <v>849</v>
      </c>
      <c r="H28" s="109">
        <v>264530</v>
      </c>
      <c r="I28" s="106">
        <v>3391</v>
      </c>
      <c r="J28" s="107">
        <v>7209005</v>
      </c>
      <c r="K28" s="110">
        <v>1188</v>
      </c>
      <c r="L28" s="109">
        <v>2466190</v>
      </c>
      <c r="M28" s="106">
        <v>10897</v>
      </c>
      <c r="N28" s="107">
        <v>1918432</v>
      </c>
      <c r="O28" s="110">
        <v>5505</v>
      </c>
      <c r="P28" s="109">
        <v>1880481</v>
      </c>
      <c r="Q28" s="106">
        <v>27877</v>
      </c>
      <c r="R28" s="107">
        <v>5623875</v>
      </c>
      <c r="S28" s="110">
        <v>57943</v>
      </c>
      <c r="T28" s="109">
        <v>12208129</v>
      </c>
      <c r="U28" s="106">
        <v>3460</v>
      </c>
      <c r="V28" s="107">
        <v>1070437</v>
      </c>
      <c r="W28" s="106">
        <v>8708</v>
      </c>
      <c r="X28" s="109">
        <v>1656107</v>
      </c>
      <c r="Y28" s="113">
        <v>121479</v>
      </c>
      <c r="Z28" s="114">
        <v>34540085</v>
      </c>
    </row>
    <row r="29" spans="1:26" ht="18.95" customHeight="1" thickBot="1">
      <c r="A29" s="22"/>
      <c r="B29" s="167"/>
      <c r="C29" s="7"/>
      <c r="D29" s="55" t="s">
        <v>24</v>
      </c>
      <c r="E29" s="113">
        <v>3261</v>
      </c>
      <c r="F29" s="114">
        <v>706705</v>
      </c>
      <c r="G29" s="115">
        <v>996</v>
      </c>
      <c r="H29" s="116">
        <v>441318</v>
      </c>
      <c r="I29" s="113">
        <v>2329</v>
      </c>
      <c r="J29" s="114">
        <v>2134009</v>
      </c>
      <c r="K29" s="117">
        <v>2798</v>
      </c>
      <c r="L29" s="116">
        <v>3200841</v>
      </c>
      <c r="M29" s="113">
        <v>16830</v>
      </c>
      <c r="N29" s="114">
        <v>2772174</v>
      </c>
      <c r="O29" s="117">
        <v>4514</v>
      </c>
      <c r="P29" s="116">
        <v>1222256</v>
      </c>
      <c r="Q29" s="113">
        <v>58050</v>
      </c>
      <c r="R29" s="114">
        <v>9995731</v>
      </c>
      <c r="S29" s="117">
        <v>32105</v>
      </c>
      <c r="T29" s="116">
        <v>2714491</v>
      </c>
      <c r="U29" s="113">
        <v>2978</v>
      </c>
      <c r="V29" s="114">
        <v>548029</v>
      </c>
      <c r="W29" s="113">
        <v>8845</v>
      </c>
      <c r="X29" s="116">
        <v>1952007</v>
      </c>
      <c r="Y29" s="113">
        <v>132706</v>
      </c>
      <c r="Z29" s="114">
        <v>25687561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0">
        <v>58.4</v>
      </c>
      <c r="F30" s="202"/>
      <c r="G30" s="200">
        <v>80.3</v>
      </c>
      <c r="H30" s="202"/>
      <c r="I30" s="200">
        <v>157.5</v>
      </c>
      <c r="J30" s="202"/>
      <c r="K30" s="200">
        <v>69.5</v>
      </c>
      <c r="L30" s="202"/>
      <c r="M30" s="200">
        <v>46.4</v>
      </c>
      <c r="N30" s="202"/>
      <c r="O30" s="200">
        <v>110.8</v>
      </c>
      <c r="P30" s="202"/>
      <c r="Q30" s="200">
        <v>52.3</v>
      </c>
      <c r="R30" s="202"/>
      <c r="S30" s="200">
        <v>150.4</v>
      </c>
      <c r="T30" s="202"/>
      <c r="U30" s="200">
        <v>60.7</v>
      </c>
      <c r="V30" s="202"/>
      <c r="W30" s="200">
        <v>83.8</v>
      </c>
      <c r="X30" s="202"/>
      <c r="Y30" s="200">
        <v>81.5</v>
      </c>
      <c r="Z30" s="201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-240</v>
      </c>
      <c r="F31" s="91">
        <f aca="true" t="shared" si="5" ref="F31:Z33">F20-F27</f>
        <v>-28584</v>
      </c>
      <c r="G31" s="92">
        <f t="shared" si="5"/>
        <v>584.8800000000001</v>
      </c>
      <c r="H31" s="93">
        <f t="shared" si="5"/>
        <v>283872</v>
      </c>
      <c r="I31" s="90">
        <f t="shared" si="5"/>
        <v>-1110</v>
      </c>
      <c r="J31" s="91">
        <f t="shared" si="5"/>
        <v>-3756698.0999999996</v>
      </c>
      <c r="K31" s="92">
        <f t="shared" si="5"/>
        <v>731</v>
      </c>
      <c r="L31" s="93">
        <f t="shared" si="5"/>
        <v>2439376</v>
      </c>
      <c r="M31" s="90">
        <f t="shared" si="5"/>
        <v>773.0480000000007</v>
      </c>
      <c r="N31" s="91">
        <f t="shared" si="5"/>
        <v>628024</v>
      </c>
      <c r="O31" s="92">
        <f t="shared" si="5"/>
        <v>-591</v>
      </c>
      <c r="P31" s="93">
        <f t="shared" si="5"/>
        <v>-202398</v>
      </c>
      <c r="Q31" s="90">
        <f t="shared" si="5"/>
        <v>-435</v>
      </c>
      <c r="R31" s="91">
        <f t="shared" si="5"/>
        <v>-502580</v>
      </c>
      <c r="S31" s="92">
        <f t="shared" si="5"/>
        <v>2151</v>
      </c>
      <c r="T31" s="93">
        <f t="shared" si="5"/>
        <v>-2498538</v>
      </c>
      <c r="U31" s="90">
        <f t="shared" si="5"/>
        <v>440</v>
      </c>
      <c r="V31" s="91">
        <f t="shared" si="5"/>
        <v>90867</v>
      </c>
      <c r="W31" s="92">
        <f t="shared" si="5"/>
        <v>-2614.7740000000003</v>
      </c>
      <c r="X31" s="93">
        <f t="shared" si="5"/>
        <v>-444095</v>
      </c>
      <c r="Y31" s="90">
        <f t="shared" si="5"/>
        <v>-310.846000000005</v>
      </c>
      <c r="Z31" s="91">
        <f t="shared" si="5"/>
        <v>-3990754.1000000015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-626</v>
      </c>
      <c r="F32" s="95">
        <f t="shared" si="6"/>
        <v>-138973</v>
      </c>
      <c r="G32" s="96">
        <f t="shared" si="6"/>
        <v>437.99199999999996</v>
      </c>
      <c r="H32" s="97">
        <f t="shared" si="6"/>
        <v>217099</v>
      </c>
      <c r="I32" s="94">
        <f t="shared" si="6"/>
        <v>-547</v>
      </c>
      <c r="J32" s="95">
        <f t="shared" si="6"/>
        <v>-2241985.7</v>
      </c>
      <c r="K32" s="96">
        <f t="shared" si="6"/>
        <v>114</v>
      </c>
      <c r="L32" s="97">
        <f t="shared" si="6"/>
        <v>484289</v>
      </c>
      <c r="M32" s="94">
        <f t="shared" si="6"/>
        <v>-3057.844</v>
      </c>
      <c r="N32" s="95">
        <f t="shared" si="6"/>
        <v>-307817</v>
      </c>
      <c r="O32" s="96">
        <f t="shared" si="6"/>
        <v>-1063</v>
      </c>
      <c r="P32" s="97">
        <f t="shared" si="6"/>
        <v>-362414</v>
      </c>
      <c r="Q32" s="94">
        <f t="shared" si="6"/>
        <v>-2893</v>
      </c>
      <c r="R32" s="95">
        <f t="shared" si="6"/>
        <v>-1007425.2000000002</v>
      </c>
      <c r="S32" s="96">
        <f t="shared" si="6"/>
        <v>2993</v>
      </c>
      <c r="T32" s="97">
        <f t="shared" si="6"/>
        <v>-2388905</v>
      </c>
      <c r="U32" s="94">
        <f t="shared" si="5"/>
        <v>348</v>
      </c>
      <c r="V32" s="95">
        <f t="shared" si="5"/>
        <v>263678</v>
      </c>
      <c r="W32" s="96">
        <f t="shared" si="5"/>
        <v>-1969.8940000000002</v>
      </c>
      <c r="X32" s="97">
        <f t="shared" si="5"/>
        <v>-279672</v>
      </c>
      <c r="Y32" s="94">
        <f t="shared" si="5"/>
        <v>-6263.745999999999</v>
      </c>
      <c r="Z32" s="95">
        <f t="shared" si="5"/>
        <v>-5762125.8999999985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-1384.9</v>
      </c>
      <c r="F33" s="95">
        <f t="shared" si="5"/>
        <v>-291740</v>
      </c>
      <c r="G33" s="96">
        <f t="shared" si="5"/>
        <v>599.252</v>
      </c>
      <c r="H33" s="97">
        <f t="shared" si="5"/>
        <v>250243</v>
      </c>
      <c r="I33" s="94">
        <f t="shared" si="5"/>
        <v>2317</v>
      </c>
      <c r="J33" s="95">
        <f t="shared" si="5"/>
        <v>2604876.4000000004</v>
      </c>
      <c r="K33" s="96">
        <f t="shared" si="5"/>
        <v>4340.7</v>
      </c>
      <c r="L33" s="97">
        <f t="shared" si="5"/>
        <v>299255</v>
      </c>
      <c r="M33" s="94">
        <f t="shared" si="5"/>
        <v>1832.992000000002</v>
      </c>
      <c r="N33" s="95">
        <f t="shared" si="5"/>
        <v>1072160.5</v>
      </c>
      <c r="O33" s="96">
        <f t="shared" si="5"/>
        <v>975</v>
      </c>
      <c r="P33" s="97">
        <f t="shared" si="5"/>
        <v>318960</v>
      </c>
      <c r="Q33" s="94">
        <f t="shared" si="5"/>
        <v>4573.600000000006</v>
      </c>
      <c r="R33" s="95">
        <f t="shared" si="5"/>
        <v>1044005.8000000007</v>
      </c>
      <c r="S33" s="96">
        <f t="shared" si="5"/>
        <v>-2940</v>
      </c>
      <c r="T33" s="97">
        <f t="shared" si="5"/>
        <v>-177094</v>
      </c>
      <c r="U33" s="94">
        <f t="shared" si="5"/>
        <v>1176.1000000000004</v>
      </c>
      <c r="V33" s="95">
        <f t="shared" si="5"/>
        <v>510277</v>
      </c>
      <c r="W33" s="96">
        <f t="shared" si="5"/>
        <v>-1287.5590000000002</v>
      </c>
      <c r="X33" s="97">
        <f t="shared" si="5"/>
        <v>53463.5</v>
      </c>
      <c r="Y33" s="94">
        <f t="shared" si="5"/>
        <v>10202.184999999998</v>
      </c>
      <c r="Z33" s="95">
        <f t="shared" si="5"/>
        <v>5684407.199999999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-1.9397183704181415</v>
      </c>
      <c r="F34" s="199"/>
      <c r="G34" s="205">
        <f aca="true" t="shared" si="7" ref="G34">+G23-G30</f>
        <v>12.58152107865314</v>
      </c>
      <c r="H34" s="206"/>
      <c r="I34" s="159">
        <f aca="true" t="shared" si="8" ref="I34">+I23-I30</f>
        <v>-100.09745718188505</v>
      </c>
      <c r="J34" s="199"/>
      <c r="K34" s="205">
        <f aca="true" t="shared" si="9" ref="K34">+K23-K30</f>
        <v>-42.384852865877534</v>
      </c>
      <c r="L34" s="206"/>
      <c r="M34" s="159">
        <f aca="true" t="shared" si="10" ref="M34">+M23-M30</f>
        <v>8.343098812802062</v>
      </c>
      <c r="N34" s="199"/>
      <c r="O34" s="205">
        <f aca="true" t="shared" si="11" ref="O34">+O23-O30</f>
        <v>-24.52971959110944</v>
      </c>
      <c r="P34" s="206"/>
      <c r="Q34" s="159">
        <f aca="true" t="shared" si="12" ref="Q34">+Q23-Q30</f>
        <v>-10.266865052666056</v>
      </c>
      <c r="R34" s="199"/>
      <c r="S34" s="205">
        <f aca="true" t="shared" si="13" ref="S34">+S23-S30</f>
        <v>52.51650557245878</v>
      </c>
      <c r="T34" s="206"/>
      <c r="U34" s="159">
        <f aca="true" t="shared" si="14" ref="U34">+U23-U30</f>
        <v>25.326027429265665</v>
      </c>
      <c r="V34" s="199"/>
      <c r="W34" s="205">
        <f aca="true" t="shared" si="15" ref="W34">+W23-W30</f>
        <v>-1.6999592503854473</v>
      </c>
      <c r="X34" s="206"/>
      <c r="Y34" s="159">
        <f aca="true" t="shared" si="16" ref="Y34">+Y23-Y30</f>
        <v>1.868325845407682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81.62327718223582</v>
      </c>
      <c r="F35" s="60">
        <f t="shared" si="17"/>
        <v>76.35047366896951</v>
      </c>
      <c r="G35" s="61">
        <f t="shared" si="17"/>
        <v>164.69911504424778</v>
      </c>
      <c r="H35" s="62">
        <f t="shared" si="17"/>
        <v>197.86428652690586</v>
      </c>
      <c r="I35" s="59">
        <f t="shared" si="17"/>
        <v>70.23330651649235</v>
      </c>
      <c r="J35" s="60">
        <f t="shared" si="17"/>
        <v>54.70805142646743</v>
      </c>
      <c r="K35" s="61">
        <f t="shared" si="17"/>
        <v>146.61989795918367</v>
      </c>
      <c r="L35" s="62">
        <f t="shared" si="17"/>
        <v>183.95689569129</v>
      </c>
      <c r="M35" s="59">
        <f t="shared" si="17"/>
        <v>107.6244994575402</v>
      </c>
      <c r="N35" s="60">
        <f t="shared" si="17"/>
        <v>140.61688744248855</v>
      </c>
      <c r="O35" s="61">
        <f t="shared" si="17"/>
        <v>88.94913986537023</v>
      </c>
      <c r="P35" s="62">
        <f t="shared" si="17"/>
        <v>89.01707254338679</v>
      </c>
      <c r="Q35" s="59">
        <f t="shared" si="17"/>
        <v>98.40682683855844</v>
      </c>
      <c r="R35" s="60">
        <f t="shared" si="17"/>
        <v>90.62881546944679</v>
      </c>
      <c r="S35" s="61">
        <f t="shared" si="17"/>
        <v>103.73269010516086</v>
      </c>
      <c r="T35" s="62">
        <f t="shared" si="17"/>
        <v>79.47543003598008</v>
      </c>
      <c r="U35" s="59">
        <f t="shared" si="17"/>
        <v>114.1206675224647</v>
      </c>
      <c r="V35" s="60">
        <f t="shared" si="17"/>
        <v>109.06015374951392</v>
      </c>
      <c r="W35" s="61">
        <f t="shared" si="17"/>
        <v>70.17481464583095</v>
      </c>
      <c r="X35" s="62">
        <f t="shared" si="17"/>
        <v>73.63623411240198</v>
      </c>
      <c r="Y35" s="59">
        <f t="shared" si="17"/>
        <v>99.74054437553733</v>
      </c>
      <c r="Z35" s="60">
        <f t="shared" si="17"/>
        <v>88.67027796010419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62.311860325105364</v>
      </c>
      <c r="F36" s="64">
        <f t="shared" si="17"/>
        <v>42.78568458495094</v>
      </c>
      <c r="G36" s="65">
        <f t="shared" si="17"/>
        <v>151.58916372202592</v>
      </c>
      <c r="H36" s="66">
        <f t="shared" si="17"/>
        <v>182.06970853967414</v>
      </c>
      <c r="I36" s="63">
        <f t="shared" si="17"/>
        <v>83.86906517251548</v>
      </c>
      <c r="J36" s="64">
        <f t="shared" si="17"/>
        <v>68.90020606172419</v>
      </c>
      <c r="K36" s="65">
        <f t="shared" si="17"/>
        <v>109.5959595959596</v>
      </c>
      <c r="L36" s="66">
        <f t="shared" si="17"/>
        <v>119.6371325810258</v>
      </c>
      <c r="M36" s="63">
        <f t="shared" si="17"/>
        <v>71.93866201706892</v>
      </c>
      <c r="N36" s="64">
        <f t="shared" si="17"/>
        <v>83.95476097146003</v>
      </c>
      <c r="O36" s="65">
        <f t="shared" si="17"/>
        <v>80.69028156221617</v>
      </c>
      <c r="P36" s="66">
        <f t="shared" si="17"/>
        <v>80.72759044095633</v>
      </c>
      <c r="Q36" s="63">
        <f t="shared" si="17"/>
        <v>89.62226925422391</v>
      </c>
      <c r="R36" s="64">
        <f t="shared" si="17"/>
        <v>82.08663599386543</v>
      </c>
      <c r="S36" s="65">
        <f t="shared" si="17"/>
        <v>105.16542118978998</v>
      </c>
      <c r="T36" s="66">
        <f t="shared" si="17"/>
        <v>80.43184995833515</v>
      </c>
      <c r="U36" s="63">
        <f t="shared" si="17"/>
        <v>110.05780346820808</v>
      </c>
      <c r="V36" s="64">
        <f t="shared" si="17"/>
        <v>124.63274344963786</v>
      </c>
      <c r="W36" s="65">
        <f t="shared" si="17"/>
        <v>77.37834175470832</v>
      </c>
      <c r="X36" s="66">
        <f t="shared" si="17"/>
        <v>83.11268535185226</v>
      </c>
      <c r="Y36" s="63">
        <f t="shared" si="17"/>
        <v>94.84376229636398</v>
      </c>
      <c r="Z36" s="64">
        <f t="shared" si="17"/>
        <v>83.31756884790528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57.531432076050294</v>
      </c>
      <c r="F37" s="68">
        <f t="shared" si="17"/>
        <v>58.71827707459265</v>
      </c>
      <c r="G37" s="69">
        <f t="shared" si="17"/>
        <v>160.16586345381526</v>
      </c>
      <c r="H37" s="70">
        <f t="shared" si="17"/>
        <v>156.70355616584865</v>
      </c>
      <c r="I37" s="67">
        <f t="shared" si="17"/>
        <v>199.4847574066123</v>
      </c>
      <c r="J37" s="68">
        <f t="shared" si="17"/>
        <v>222.0649210008018</v>
      </c>
      <c r="K37" s="69">
        <f t="shared" si="17"/>
        <v>255.13581129378125</v>
      </c>
      <c r="L37" s="70">
        <f t="shared" si="17"/>
        <v>109.34926164717336</v>
      </c>
      <c r="M37" s="67">
        <f t="shared" si="17"/>
        <v>110.89121806298279</v>
      </c>
      <c r="N37" s="68">
        <f t="shared" si="17"/>
        <v>138.67580101393347</v>
      </c>
      <c r="O37" s="69">
        <f t="shared" si="17"/>
        <v>121.59946832077979</v>
      </c>
      <c r="P37" s="70">
        <f t="shared" si="17"/>
        <v>126.09600607401394</v>
      </c>
      <c r="Q37" s="67">
        <f t="shared" si="17"/>
        <v>107.8787252368648</v>
      </c>
      <c r="R37" s="68">
        <f t="shared" si="17"/>
        <v>110.44451676420665</v>
      </c>
      <c r="S37" s="69">
        <f t="shared" si="17"/>
        <v>90.8425478897368</v>
      </c>
      <c r="T37" s="70">
        <f t="shared" si="17"/>
        <v>93.47597763263906</v>
      </c>
      <c r="U37" s="67">
        <f t="shared" si="17"/>
        <v>139.49294828744127</v>
      </c>
      <c r="V37" s="68">
        <f t="shared" si="17"/>
        <v>193.1113134523903</v>
      </c>
      <c r="W37" s="69">
        <f t="shared" si="17"/>
        <v>85.44308648954211</v>
      </c>
      <c r="X37" s="70">
        <f t="shared" si="17"/>
        <v>102.73889898960404</v>
      </c>
      <c r="Y37" s="67">
        <f t="shared" si="17"/>
        <v>107.6878098955586</v>
      </c>
      <c r="Z37" s="68">
        <f t="shared" si="17"/>
        <v>122.12902657437972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+'(令和4年11月)'!E20</f>
        <v>1581.5</v>
      </c>
      <c r="F39" s="119">
        <f>+'(令和4年11月)'!F20</f>
        <v>288894</v>
      </c>
      <c r="G39" s="118">
        <f>+'(令和4年11月)'!G20</f>
        <v>1248.845</v>
      </c>
      <c r="H39" s="119">
        <f>+'(令和4年11月)'!H20</f>
        <v>456301</v>
      </c>
      <c r="I39" s="118">
        <f>+'(令和4年11月)'!I20</f>
        <v>2336</v>
      </c>
      <c r="J39" s="119">
        <f>+'(令和4年11月)'!J20</f>
        <v>3788202.2</v>
      </c>
      <c r="K39" s="118">
        <f>+'(令和4年11月)'!K20</f>
        <v>2090</v>
      </c>
      <c r="L39" s="119">
        <f>+'(令和4年11月)'!L20</f>
        <v>4438842</v>
      </c>
      <c r="M39" s="118">
        <f>+'(令和4年11月)'!M20</f>
        <v>7352.16</v>
      </c>
      <c r="N39" s="119">
        <f>+'(令和4年11月)'!N20</f>
        <v>1962257.75</v>
      </c>
      <c r="O39" s="118">
        <f>+'(令和4年11月)'!O20</f>
        <v>4400</v>
      </c>
      <c r="P39" s="119">
        <f>+'(令和4年11月)'!P20</f>
        <v>1514076</v>
      </c>
      <c r="Q39" s="118">
        <f>+'(令和4年11月)'!Q20</f>
        <v>28019.8</v>
      </c>
      <c r="R39" s="119">
        <f>+'(令和4年11月)'!R20</f>
        <v>5170517.5</v>
      </c>
      <c r="S39" s="120">
        <f>+'(令和4年11月)'!S20</f>
        <v>52965</v>
      </c>
      <c r="T39" s="121">
        <f>+'(令和4年11月)'!T20</f>
        <v>8466312</v>
      </c>
      <c r="U39" s="118">
        <f>+'(令和4年11月)'!U20</f>
        <v>4785.1</v>
      </c>
      <c r="V39" s="119">
        <f>+'(令和4年11月)'!V20</f>
        <v>1532798.5</v>
      </c>
      <c r="W39" s="118">
        <f>+'(令和4年11月)'!W20</f>
        <v>7405.842</v>
      </c>
      <c r="X39" s="119">
        <f>+'(令和4年11月)'!X20</f>
        <v>1686011.5</v>
      </c>
      <c r="Y39" s="104">
        <f>+'(令和4年11月)'!Y20</f>
        <v>112184.247</v>
      </c>
      <c r="Z39" s="105">
        <f>+'(令和4年11月)'!Z20</f>
        <v>29304212.45</v>
      </c>
    </row>
    <row r="40" spans="1:26" ht="18.95" customHeight="1">
      <c r="A40" s="22"/>
      <c r="B40" s="162"/>
      <c r="C40" s="22"/>
      <c r="D40" s="82" t="s">
        <v>22</v>
      </c>
      <c r="E40" s="122">
        <f>+'(令和4年11月)'!E21</f>
        <v>1985.4</v>
      </c>
      <c r="F40" s="123">
        <f>+'(令和4年11月)'!F21</f>
        <v>270845</v>
      </c>
      <c r="G40" s="122">
        <f>+'(令和4年11月)'!G21</f>
        <v>1372.031</v>
      </c>
      <c r="H40" s="123">
        <f>+'(令和4年11月)'!H21</f>
        <v>499116</v>
      </c>
      <c r="I40" s="122">
        <f>+'(令和4年11月)'!I21</f>
        <v>2546</v>
      </c>
      <c r="J40" s="123">
        <f>+'(令和4年11月)'!J21</f>
        <v>4221587.3</v>
      </c>
      <c r="K40" s="122">
        <f>+'(令和4年11月)'!K21</f>
        <v>1883.3</v>
      </c>
      <c r="L40" s="123">
        <f>+'(令和4年11月)'!L21</f>
        <v>4106884</v>
      </c>
      <c r="M40" s="122">
        <f>+'(令和4年11月)'!M21</f>
        <v>10245.06</v>
      </c>
      <c r="N40" s="123">
        <f>+'(令和4年11月)'!N21</f>
        <v>2312822.25</v>
      </c>
      <c r="O40" s="122">
        <f>+'(令和4年11月)'!O21</f>
        <v>4436</v>
      </c>
      <c r="P40" s="123">
        <f>+'(令和4年11月)'!P21</f>
        <v>1496114</v>
      </c>
      <c r="Q40" s="122">
        <f>+'(令和4年11月)'!Q21</f>
        <v>27814.2</v>
      </c>
      <c r="R40" s="123">
        <f>+'(令和4年11月)'!R21</f>
        <v>5125062.3</v>
      </c>
      <c r="S40" s="120">
        <f>+'(令和4年11月)'!S21</f>
        <v>52216</v>
      </c>
      <c r="T40" s="121">
        <f>+'(令和4年11月)'!T21</f>
        <v>8459042</v>
      </c>
      <c r="U40" s="122">
        <f>+'(令和4年11月)'!U21</f>
        <v>5872</v>
      </c>
      <c r="V40" s="123">
        <f>+'(令和4年11月)'!V21</f>
        <v>2194095.5</v>
      </c>
      <c r="W40" s="122">
        <f>+'(令和4年11月)'!W21</f>
        <v>7034.362</v>
      </c>
      <c r="X40" s="123">
        <f>+'(令和4年11月)'!X21</f>
        <v>1566283</v>
      </c>
      <c r="Y40" s="111">
        <f>+'(令和4年11月)'!Y21</f>
        <v>115404.353</v>
      </c>
      <c r="Z40" s="112">
        <f>+'(令和4年11月)'!Z21</f>
        <v>30251851.35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+'(令和4年11月)'!E22</f>
        <v>1845.1</v>
      </c>
      <c r="F41" s="123">
        <f>+'(令和4年11月)'!F22</f>
        <v>426610</v>
      </c>
      <c r="G41" s="122">
        <f>+'(令和4年11月)'!G22</f>
        <v>1393.364</v>
      </c>
      <c r="H41" s="123">
        <f>+'(令和4年11月)'!H22</f>
        <v>599251</v>
      </c>
      <c r="I41" s="122">
        <f>+'(令和4年11月)'!I22</f>
        <v>4871</v>
      </c>
      <c r="J41" s="123">
        <f>+'(令和4年11月)'!J22</f>
        <v>5168196.8</v>
      </c>
      <c r="K41" s="122">
        <f>+'(令和4年11月)'!K22</f>
        <v>6141.7</v>
      </c>
      <c r="L41" s="123">
        <f>+'(令和4年11月)'!L22</f>
        <v>1105689</v>
      </c>
      <c r="M41" s="122">
        <f>+'(令和4年11月)'!M22</f>
        <v>15590.1</v>
      </c>
      <c r="N41" s="123">
        <f>+'(令和4年11月)'!N22</f>
        <v>3280711.5</v>
      </c>
      <c r="O41" s="122">
        <f>+'(令和4年11月)'!O22</f>
        <v>5174</v>
      </c>
      <c r="P41" s="123">
        <f>+'(令和4年11月)'!P22</f>
        <v>1418839</v>
      </c>
      <c r="Q41" s="122">
        <f>+'(令和4年11月)'!Q22</f>
        <v>60738.600000000006</v>
      </c>
      <c r="R41" s="123">
        <f>+'(令和4年11月)'!R22</f>
        <v>10795730.6</v>
      </c>
      <c r="S41" s="120">
        <f>+'(令和4年11月)'!S22</f>
        <v>30324</v>
      </c>
      <c r="T41" s="121">
        <f>+'(令和4年11月)'!T22</f>
        <v>2681759</v>
      </c>
      <c r="U41" s="122">
        <f>+'(令和4年11月)'!U22</f>
        <v>4406.1</v>
      </c>
      <c r="V41" s="123">
        <f>+'(令和4年11月)'!V22</f>
        <v>1298624</v>
      </c>
      <c r="W41" s="122">
        <f>+'(令和4年11月)'!W22</f>
        <v>8143.321000000001</v>
      </c>
      <c r="X41" s="123">
        <f>+'(令和4年11月)'!X22</f>
        <v>2141510.5</v>
      </c>
      <c r="Y41" s="111">
        <f>+'(令和4年11月)'!Y22</f>
        <v>138627.285</v>
      </c>
      <c r="Z41" s="112">
        <f>+'(令和4年11月)'!Z22</f>
        <v>28916921.4</v>
      </c>
    </row>
    <row r="42" spans="1:26" ht="18.95" customHeight="1" thickBot="1">
      <c r="A42" s="22"/>
      <c r="B42" s="162"/>
      <c r="C42" s="22"/>
      <c r="D42" s="89" t="s">
        <v>44</v>
      </c>
      <c r="E42" s="203">
        <f>+'(令和4年11月)'!E23</f>
        <v>87.122933001148</v>
      </c>
      <c r="F42" s="204">
        <f>+'(令和4年11月)'!F23</f>
        <v>0</v>
      </c>
      <c r="G42" s="203">
        <f>+'(令和4年11月)'!G23</f>
        <v>90.06712913165133</v>
      </c>
      <c r="H42" s="204">
        <f>+'(令和4年11月)'!H23</f>
        <v>0</v>
      </c>
      <c r="I42" s="203">
        <f>+'(令和4年11月)'!I23</f>
        <v>49.05546623794213</v>
      </c>
      <c r="J42" s="204">
        <f>+'(令和4年11月)'!J23</f>
        <v>0</v>
      </c>
      <c r="K42" s="203">
        <f>+'(令和4年11月)'!K23</f>
        <v>32.900544022787685</v>
      </c>
      <c r="L42" s="204">
        <f>+'(令和4年11月)'!L23</f>
        <v>0</v>
      </c>
      <c r="M42" s="203">
        <f>+'(令和4年11月)'!M23</f>
        <v>51.64549160481435</v>
      </c>
      <c r="N42" s="204">
        <f>+'(令和4年11月)'!N23</f>
        <v>0</v>
      </c>
      <c r="O42" s="203">
        <f>+'(令和4年11月)'!O23</f>
        <v>85.09244992295841</v>
      </c>
      <c r="P42" s="204">
        <f>+'(令和4年11月)'!P23</f>
        <v>0</v>
      </c>
      <c r="Q42" s="203">
        <f>+'(令和4年11月)'!Q23</f>
        <v>46.04045794728526</v>
      </c>
      <c r="R42" s="204">
        <f>+'(令和4年11月)'!R23</f>
        <v>0</v>
      </c>
      <c r="S42" s="203">
        <f>+'(令和4年11月)'!S23</f>
        <v>175.59725537988948</v>
      </c>
      <c r="T42" s="204">
        <f>+'(令和4年11月)'!T23</f>
        <v>0</v>
      </c>
      <c r="U42" s="203">
        <f>+'(令和4年11月)'!U23</f>
        <v>107.65726177127213</v>
      </c>
      <c r="V42" s="204">
        <f>+'(令和4年11月)'!V23</f>
        <v>0</v>
      </c>
      <c r="W42" s="203">
        <f>+'(令和4年11月)'!W23</f>
        <v>90.73237206130858</v>
      </c>
      <c r="X42" s="204">
        <f>+'(令和4年11月)'!X23</f>
        <v>0</v>
      </c>
      <c r="Y42" s="203">
        <f>+'(令和4年11月)'!Y23</f>
        <v>81.14408161398501</v>
      </c>
      <c r="Z42" s="204">
        <f>+'(令和4年11月)'!Z23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-515.5</v>
      </c>
      <c r="F43" s="93">
        <f t="shared" si="18"/>
        <v>-196613</v>
      </c>
      <c r="G43" s="90">
        <f t="shared" si="18"/>
        <v>240.03500000000008</v>
      </c>
      <c r="H43" s="91">
        <f t="shared" si="18"/>
        <v>117638</v>
      </c>
      <c r="I43" s="92">
        <f t="shared" si="18"/>
        <v>283</v>
      </c>
      <c r="J43" s="93">
        <f t="shared" si="18"/>
        <v>749505.7000000002</v>
      </c>
      <c r="K43" s="90">
        <f t="shared" si="18"/>
        <v>209</v>
      </c>
      <c r="L43" s="91">
        <f t="shared" si="18"/>
        <v>906044</v>
      </c>
      <c r="M43" s="92">
        <f t="shared" si="18"/>
        <v>3559.888000000001</v>
      </c>
      <c r="N43" s="93">
        <f t="shared" si="18"/>
        <v>211980.25</v>
      </c>
      <c r="O43" s="90">
        <f t="shared" si="18"/>
        <v>357</v>
      </c>
      <c r="P43" s="91">
        <f t="shared" si="18"/>
        <v>126368</v>
      </c>
      <c r="Q43" s="92">
        <f t="shared" si="18"/>
        <v>-1150.7999999999993</v>
      </c>
      <c r="R43" s="93">
        <f t="shared" si="18"/>
        <v>-310061.5</v>
      </c>
      <c r="S43" s="90">
        <f t="shared" si="18"/>
        <v>6812</v>
      </c>
      <c r="T43" s="91">
        <f t="shared" si="18"/>
        <v>1208550</v>
      </c>
      <c r="U43" s="92">
        <f t="shared" si="18"/>
        <v>-1229.1000000000004</v>
      </c>
      <c r="V43" s="93">
        <f t="shared" si="18"/>
        <v>-439001.5</v>
      </c>
      <c r="W43" s="90">
        <f t="shared" si="18"/>
        <v>-1253.616</v>
      </c>
      <c r="X43" s="91">
        <f t="shared" si="18"/>
        <v>-445616.5</v>
      </c>
      <c r="Y43" s="90">
        <f t="shared" si="18"/>
        <v>7311.906999999992</v>
      </c>
      <c r="Z43" s="91">
        <f t="shared" si="18"/>
        <v>1928793.4499999993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-950.4000000000001</v>
      </c>
      <c r="F44" s="97">
        <f t="shared" si="18"/>
        <v>-166919</v>
      </c>
      <c r="G44" s="94">
        <f t="shared" si="18"/>
        <v>-85.03899999999999</v>
      </c>
      <c r="H44" s="95">
        <f t="shared" si="18"/>
        <v>-17487</v>
      </c>
      <c r="I44" s="96">
        <f t="shared" si="18"/>
        <v>298</v>
      </c>
      <c r="J44" s="97">
        <f t="shared" si="18"/>
        <v>745432</v>
      </c>
      <c r="K44" s="94">
        <f t="shared" si="18"/>
        <v>-581.3</v>
      </c>
      <c r="L44" s="95">
        <f t="shared" si="18"/>
        <v>-1156405</v>
      </c>
      <c r="M44" s="96">
        <f t="shared" si="18"/>
        <v>-2405.9039999999995</v>
      </c>
      <c r="N44" s="97">
        <f t="shared" si="18"/>
        <v>-702207.25</v>
      </c>
      <c r="O44" s="94">
        <f t="shared" si="18"/>
        <v>6</v>
      </c>
      <c r="P44" s="95">
        <f t="shared" si="18"/>
        <v>21953</v>
      </c>
      <c r="Q44" s="96">
        <f t="shared" si="18"/>
        <v>-2830.2000000000007</v>
      </c>
      <c r="R44" s="97">
        <f t="shared" si="18"/>
        <v>-508612.5</v>
      </c>
      <c r="S44" s="94">
        <f t="shared" si="18"/>
        <v>8720</v>
      </c>
      <c r="T44" s="95">
        <f t="shared" si="18"/>
        <v>1360182</v>
      </c>
      <c r="U44" s="96">
        <f t="shared" si="18"/>
        <v>-2064</v>
      </c>
      <c r="V44" s="97">
        <f t="shared" si="18"/>
        <v>-859980.5</v>
      </c>
      <c r="W44" s="94">
        <f t="shared" si="18"/>
        <v>-296.2560000000003</v>
      </c>
      <c r="X44" s="95">
        <f t="shared" si="18"/>
        <v>-189848</v>
      </c>
      <c r="Y44" s="94">
        <f t="shared" si="18"/>
        <v>-189.09900000000198</v>
      </c>
      <c r="Z44" s="95">
        <f t="shared" si="18"/>
        <v>-1473892.25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31</v>
      </c>
      <c r="F45" s="97">
        <f t="shared" si="18"/>
        <v>-11645</v>
      </c>
      <c r="G45" s="94">
        <f t="shared" si="18"/>
        <v>201.88799999999992</v>
      </c>
      <c r="H45" s="95">
        <f t="shared" si="18"/>
        <v>92310</v>
      </c>
      <c r="I45" s="96">
        <f t="shared" si="18"/>
        <v>-225</v>
      </c>
      <c r="J45" s="97">
        <f t="shared" si="18"/>
        <v>-429311.39999999944</v>
      </c>
      <c r="K45" s="94">
        <f t="shared" si="18"/>
        <v>997</v>
      </c>
      <c r="L45" s="95">
        <f t="shared" si="18"/>
        <v>2394407</v>
      </c>
      <c r="M45" s="96">
        <f t="shared" si="18"/>
        <v>3072.8920000000016</v>
      </c>
      <c r="N45" s="97">
        <f t="shared" si="18"/>
        <v>563623</v>
      </c>
      <c r="O45" s="94">
        <f t="shared" si="18"/>
        <v>315</v>
      </c>
      <c r="P45" s="95">
        <f t="shared" si="18"/>
        <v>122377</v>
      </c>
      <c r="Q45" s="96">
        <f t="shared" si="18"/>
        <v>1885</v>
      </c>
      <c r="R45" s="97">
        <f t="shared" si="18"/>
        <v>244006.20000000112</v>
      </c>
      <c r="S45" s="94">
        <f t="shared" si="18"/>
        <v>-1159</v>
      </c>
      <c r="T45" s="95">
        <f t="shared" si="18"/>
        <v>-144362</v>
      </c>
      <c r="U45" s="96">
        <f t="shared" si="18"/>
        <v>-252</v>
      </c>
      <c r="V45" s="97">
        <f t="shared" si="18"/>
        <v>-240318</v>
      </c>
      <c r="W45" s="94">
        <f t="shared" si="18"/>
        <v>-585.880000000001</v>
      </c>
      <c r="X45" s="95">
        <f t="shared" si="18"/>
        <v>-136040</v>
      </c>
      <c r="Y45" s="94">
        <f t="shared" si="18"/>
        <v>4280.899999999994</v>
      </c>
      <c r="Z45" s="95">
        <f t="shared" si="18"/>
        <v>2455046.8000000007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-30.66265137156614</v>
      </c>
      <c r="F46" s="199"/>
      <c r="G46" s="157">
        <f>G23-G42</f>
        <v>2.814391947001809</v>
      </c>
      <c r="H46" s="199"/>
      <c r="I46" s="157">
        <f>I23-I42</f>
        <v>8.347076580172825</v>
      </c>
      <c r="J46" s="199"/>
      <c r="K46" s="157">
        <f>K23-K42</f>
        <v>-5.785396888665215</v>
      </c>
      <c r="L46" s="199"/>
      <c r="M46" s="157">
        <f>M23-M42</f>
        <v>3.097607207987707</v>
      </c>
      <c r="N46" s="199"/>
      <c r="O46" s="157">
        <f t="shared" si="18"/>
        <v>1.177830485932148</v>
      </c>
      <c r="P46" s="199"/>
      <c r="Q46" s="157">
        <f t="shared" si="18"/>
        <v>-4.00732299995132</v>
      </c>
      <c r="R46" s="199"/>
      <c r="S46" s="157">
        <f t="shared" si="18"/>
        <v>27.319250192569314</v>
      </c>
      <c r="T46" s="199"/>
      <c r="U46" s="157">
        <f t="shared" si="18"/>
        <v>-21.631234342006465</v>
      </c>
      <c r="V46" s="199"/>
      <c r="W46" s="157">
        <f t="shared" si="18"/>
        <v>-8.632331311694031</v>
      </c>
      <c r="X46" s="199"/>
      <c r="Y46" s="157">
        <f t="shared" si="18"/>
        <v>2.2242442314226736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67.4043629465697</v>
      </c>
      <c r="F47" s="72">
        <f t="shared" si="19"/>
        <v>31.942857934051936</v>
      </c>
      <c r="G47" s="71">
        <f t="shared" si="19"/>
        <v>119.22055979725266</v>
      </c>
      <c r="H47" s="73">
        <f t="shared" si="19"/>
        <v>125.78078943504399</v>
      </c>
      <c r="I47" s="74">
        <f t="shared" si="19"/>
        <v>112.11472602739727</v>
      </c>
      <c r="J47" s="72">
        <f t="shared" si="19"/>
        <v>119.78526119857067</v>
      </c>
      <c r="K47" s="71">
        <f t="shared" si="19"/>
        <v>110.00000000000001</v>
      </c>
      <c r="L47" s="73">
        <f t="shared" si="19"/>
        <v>120.41171999363797</v>
      </c>
      <c r="M47" s="74">
        <f t="shared" si="19"/>
        <v>148.41962090052448</v>
      </c>
      <c r="N47" s="72">
        <f t="shared" si="19"/>
        <v>110.80287490264722</v>
      </c>
      <c r="O47" s="71">
        <f t="shared" si="19"/>
        <v>108.11363636363636</v>
      </c>
      <c r="P47" s="73">
        <f t="shared" si="19"/>
        <v>108.34621247546359</v>
      </c>
      <c r="Q47" s="74">
        <f t="shared" si="19"/>
        <v>95.89290430338546</v>
      </c>
      <c r="R47" s="72">
        <f t="shared" si="19"/>
        <v>94.00327916886462</v>
      </c>
      <c r="S47" s="71">
        <f t="shared" si="19"/>
        <v>112.86132351552914</v>
      </c>
      <c r="T47" s="73">
        <f t="shared" si="19"/>
        <v>114.27481056686784</v>
      </c>
      <c r="U47" s="74">
        <f t="shared" si="19"/>
        <v>74.31401642598901</v>
      </c>
      <c r="V47" s="72">
        <f t="shared" si="19"/>
        <v>71.35947745251578</v>
      </c>
      <c r="W47" s="71">
        <f t="shared" si="19"/>
        <v>83.07260673398109</v>
      </c>
      <c r="X47" s="73">
        <f t="shared" si="19"/>
        <v>73.56978288700878</v>
      </c>
      <c r="Y47" s="71">
        <f t="shared" si="19"/>
        <v>106.51776625999905</v>
      </c>
      <c r="Z47" s="73">
        <f t="shared" si="19"/>
        <v>106.58196651178045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52.130553037171346</v>
      </c>
      <c r="F48" s="66">
        <f t="shared" si="19"/>
        <v>38.37102401742694</v>
      </c>
      <c r="G48" s="63">
        <f t="shared" si="19"/>
        <v>93.80196220056253</v>
      </c>
      <c r="H48" s="64">
        <f t="shared" si="19"/>
        <v>96.49640564518069</v>
      </c>
      <c r="I48" s="65">
        <f t="shared" si="19"/>
        <v>111.70463472113119</v>
      </c>
      <c r="J48" s="66">
        <f t="shared" si="19"/>
        <v>117.65762370945166</v>
      </c>
      <c r="K48" s="63">
        <f t="shared" si="19"/>
        <v>69.13396697286677</v>
      </c>
      <c r="L48" s="64">
        <f t="shared" si="19"/>
        <v>71.84227750284644</v>
      </c>
      <c r="M48" s="65">
        <f t="shared" si="19"/>
        <v>76.51644792709853</v>
      </c>
      <c r="N48" s="66">
        <f t="shared" si="19"/>
        <v>69.63851199546355</v>
      </c>
      <c r="O48" s="63">
        <f t="shared" si="19"/>
        <v>100.13525698827772</v>
      </c>
      <c r="P48" s="64">
        <f t="shared" si="19"/>
        <v>101.46733470845135</v>
      </c>
      <c r="Q48" s="65">
        <f t="shared" si="19"/>
        <v>89.8246219556917</v>
      </c>
      <c r="R48" s="66">
        <f t="shared" si="19"/>
        <v>90.07597429596123</v>
      </c>
      <c r="S48" s="63">
        <f t="shared" si="19"/>
        <v>116.69986211123027</v>
      </c>
      <c r="T48" s="64">
        <f t="shared" si="19"/>
        <v>116.07962225509698</v>
      </c>
      <c r="U48" s="65">
        <f t="shared" si="19"/>
        <v>64.85013623978202</v>
      </c>
      <c r="V48" s="66">
        <f t="shared" si="19"/>
        <v>60.80478265417344</v>
      </c>
      <c r="W48" s="63">
        <f t="shared" si="19"/>
        <v>95.78844534870397</v>
      </c>
      <c r="X48" s="64">
        <f t="shared" si="19"/>
        <v>87.87907421583456</v>
      </c>
      <c r="Y48" s="63">
        <f t="shared" si="19"/>
        <v>99.836142229401</v>
      </c>
      <c r="Z48" s="64">
        <f t="shared" si="19"/>
        <v>95.12792710453405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101.68012573844236</v>
      </c>
      <c r="F49" s="70">
        <f t="shared" si="19"/>
        <v>97.27034059210989</v>
      </c>
      <c r="G49" s="67">
        <f t="shared" si="19"/>
        <v>114.48925047582684</v>
      </c>
      <c r="H49" s="68">
        <f t="shared" si="19"/>
        <v>115.40422961330061</v>
      </c>
      <c r="I49" s="69">
        <f t="shared" si="19"/>
        <v>95.38082529254773</v>
      </c>
      <c r="J49" s="70">
        <f t="shared" si="19"/>
        <v>91.69320719365797</v>
      </c>
      <c r="K49" s="67">
        <f t="shared" si="19"/>
        <v>116.23329045703959</v>
      </c>
      <c r="L49" s="68">
        <f t="shared" si="19"/>
        <v>316.55338888240726</v>
      </c>
      <c r="M49" s="69">
        <f t="shared" si="19"/>
        <v>119.71053424929924</v>
      </c>
      <c r="N49" s="70">
        <f t="shared" si="19"/>
        <v>117.1799013720042</v>
      </c>
      <c r="O49" s="67">
        <f t="shared" si="19"/>
        <v>106.08813297255509</v>
      </c>
      <c r="P49" s="68">
        <f t="shared" si="19"/>
        <v>108.6251505632422</v>
      </c>
      <c r="Q49" s="69">
        <f t="shared" si="19"/>
        <v>103.10346303668507</v>
      </c>
      <c r="R49" s="70">
        <f t="shared" si="19"/>
        <v>102.26021016122802</v>
      </c>
      <c r="S49" s="67">
        <f t="shared" si="19"/>
        <v>96.17794486215539</v>
      </c>
      <c r="T49" s="68">
        <f t="shared" si="19"/>
        <v>94.61689137614529</v>
      </c>
      <c r="U49" s="69">
        <f t="shared" si="19"/>
        <v>94.2806563627698</v>
      </c>
      <c r="V49" s="70">
        <f t="shared" si="19"/>
        <v>81.49441254743482</v>
      </c>
      <c r="W49" s="67">
        <f t="shared" si="19"/>
        <v>92.80539229633708</v>
      </c>
      <c r="X49" s="68">
        <f t="shared" si="19"/>
        <v>93.64747452790915</v>
      </c>
      <c r="Y49" s="67">
        <f t="shared" si="19"/>
        <v>103.08806451774626</v>
      </c>
      <c r="Z49" s="68">
        <f t="shared" si="19"/>
        <v>108.49000059874979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3E05C-D6EE-4725-85E1-6BBACB04E65E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3" sqref="E23:Z23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69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1176.5</v>
      </c>
      <c r="F5" s="14">
        <v>201812</v>
      </c>
      <c r="G5" s="15">
        <v>30</v>
      </c>
      <c r="H5" s="16">
        <v>5460</v>
      </c>
      <c r="I5" s="13">
        <v>1898</v>
      </c>
      <c r="J5" s="14">
        <v>3608585</v>
      </c>
      <c r="K5" s="17">
        <v>1903</v>
      </c>
      <c r="L5" s="18">
        <v>4365932</v>
      </c>
      <c r="M5" s="13">
        <v>837</v>
      </c>
      <c r="N5" s="75">
        <v>204341.75</v>
      </c>
      <c r="O5" s="19">
        <v>672</v>
      </c>
      <c r="P5" s="18">
        <v>35294</v>
      </c>
      <c r="Q5" s="13">
        <v>13711.8</v>
      </c>
      <c r="R5" s="14">
        <v>2051878.5</v>
      </c>
      <c r="S5" s="19">
        <v>14524</v>
      </c>
      <c r="T5" s="18">
        <v>4095653</v>
      </c>
      <c r="U5" s="13">
        <v>3828.1000000000004</v>
      </c>
      <c r="V5" s="14">
        <v>1447628.5</v>
      </c>
      <c r="W5" s="13">
        <v>645.5</v>
      </c>
      <c r="X5" s="18">
        <v>153673.5</v>
      </c>
      <c r="Y5" s="20">
        <f aca="true" t="shared" si="0" ref="Y5:Z19">+W5+U5+S5+Q5+O5+M5+K5+I5+G5+E5</f>
        <v>39225.899999999994</v>
      </c>
      <c r="Z5" s="21">
        <f t="shared" si="0"/>
        <v>16170258.25</v>
      </c>
    </row>
    <row r="6" spans="1:26" ht="18.95" customHeight="1">
      <c r="A6" s="7"/>
      <c r="B6" s="22"/>
      <c r="C6" s="83"/>
      <c r="D6" s="81" t="s">
        <v>22</v>
      </c>
      <c r="E6" s="23">
        <v>1663.4</v>
      </c>
      <c r="F6" s="24">
        <v>206944</v>
      </c>
      <c r="G6" s="25">
        <v>30</v>
      </c>
      <c r="H6" s="26">
        <v>5460</v>
      </c>
      <c r="I6" s="27">
        <v>2058</v>
      </c>
      <c r="J6" s="21">
        <v>4038148</v>
      </c>
      <c r="K6" s="25">
        <v>1732.3</v>
      </c>
      <c r="L6" s="26">
        <v>4035982</v>
      </c>
      <c r="M6" s="27">
        <v>897.9</v>
      </c>
      <c r="N6" s="76">
        <v>203954.25</v>
      </c>
      <c r="O6" s="25">
        <v>766</v>
      </c>
      <c r="P6" s="26">
        <v>41008</v>
      </c>
      <c r="Q6" s="27">
        <v>13535.2</v>
      </c>
      <c r="R6" s="21">
        <v>2061815.5</v>
      </c>
      <c r="S6" s="25">
        <v>14803</v>
      </c>
      <c r="T6" s="26">
        <v>4199571</v>
      </c>
      <c r="U6" s="27">
        <v>4692</v>
      </c>
      <c r="V6" s="21">
        <v>2087443.5</v>
      </c>
      <c r="W6" s="27">
        <v>282.2</v>
      </c>
      <c r="X6" s="26">
        <v>74501</v>
      </c>
      <c r="Y6" s="20">
        <f t="shared" si="0"/>
        <v>40460.00000000001</v>
      </c>
      <c r="Z6" s="21">
        <f t="shared" si="0"/>
        <v>16954827.25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1068.1</v>
      </c>
      <c r="F7" s="36">
        <v>239420</v>
      </c>
      <c r="G7" s="29">
        <v>151</v>
      </c>
      <c r="H7" s="30">
        <v>74218</v>
      </c>
      <c r="I7" s="31">
        <v>4085</v>
      </c>
      <c r="J7" s="32">
        <v>4904455</v>
      </c>
      <c r="K7" s="77">
        <v>5642.7</v>
      </c>
      <c r="L7" s="30">
        <v>988251</v>
      </c>
      <c r="M7" s="23">
        <v>993.8</v>
      </c>
      <c r="N7" s="24">
        <v>230958.5</v>
      </c>
      <c r="O7" s="33">
        <v>3033</v>
      </c>
      <c r="P7" s="34">
        <v>587420</v>
      </c>
      <c r="Q7" s="23">
        <v>33761.600000000006</v>
      </c>
      <c r="R7" s="24">
        <v>5115258</v>
      </c>
      <c r="S7" s="33">
        <v>25482</v>
      </c>
      <c r="T7" s="34">
        <v>1918322</v>
      </c>
      <c r="U7" s="23">
        <v>2381.1</v>
      </c>
      <c r="V7" s="24">
        <v>1106850</v>
      </c>
      <c r="W7" s="23">
        <v>1441.3</v>
      </c>
      <c r="X7" s="34">
        <v>373274.5</v>
      </c>
      <c r="Y7" s="31">
        <f t="shared" si="0"/>
        <v>78039.6</v>
      </c>
      <c r="Z7" s="24">
        <f t="shared" si="0"/>
        <v>15538427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165</v>
      </c>
      <c r="F8" s="14">
        <v>27398</v>
      </c>
      <c r="G8" s="15">
        <v>148.84500000000003</v>
      </c>
      <c r="H8" s="16">
        <v>91200</v>
      </c>
      <c r="I8" s="13">
        <v>124</v>
      </c>
      <c r="J8" s="14">
        <v>23928</v>
      </c>
      <c r="K8" s="17">
        <v>86</v>
      </c>
      <c r="L8" s="18">
        <v>4995</v>
      </c>
      <c r="M8" s="13">
        <v>4479</v>
      </c>
      <c r="N8" s="75">
        <v>757421</v>
      </c>
      <c r="O8" s="19">
        <v>0</v>
      </c>
      <c r="P8" s="18">
        <v>0</v>
      </c>
      <c r="Q8" s="13">
        <v>6933</v>
      </c>
      <c r="R8" s="14">
        <v>1262614</v>
      </c>
      <c r="S8" s="19">
        <v>37911</v>
      </c>
      <c r="T8" s="18">
        <v>4253558</v>
      </c>
      <c r="U8" s="13">
        <v>943</v>
      </c>
      <c r="V8" s="14">
        <v>82070</v>
      </c>
      <c r="W8" s="13">
        <v>18</v>
      </c>
      <c r="X8" s="18">
        <v>900</v>
      </c>
      <c r="Y8" s="13">
        <f t="shared" si="0"/>
        <v>50807.845</v>
      </c>
      <c r="Z8" s="14">
        <f t="shared" si="0"/>
        <v>6504084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200</v>
      </c>
      <c r="F9" s="24">
        <v>36010</v>
      </c>
      <c r="G9" s="25">
        <v>131.031</v>
      </c>
      <c r="H9" s="26">
        <v>79200</v>
      </c>
      <c r="I9" s="27">
        <v>111</v>
      </c>
      <c r="J9" s="21">
        <v>20400</v>
      </c>
      <c r="K9" s="25">
        <v>60</v>
      </c>
      <c r="L9" s="26">
        <v>1947</v>
      </c>
      <c r="M9" s="27">
        <v>5626</v>
      </c>
      <c r="N9" s="76">
        <v>1161805</v>
      </c>
      <c r="O9" s="25">
        <v>0</v>
      </c>
      <c r="P9" s="26">
        <v>0</v>
      </c>
      <c r="Q9" s="27">
        <v>6676</v>
      </c>
      <c r="R9" s="21">
        <v>1181366</v>
      </c>
      <c r="S9" s="25">
        <v>36883</v>
      </c>
      <c r="T9" s="26">
        <v>4141560</v>
      </c>
      <c r="U9" s="27">
        <v>1129</v>
      </c>
      <c r="V9" s="21">
        <v>98280</v>
      </c>
      <c r="W9" s="27">
        <v>18</v>
      </c>
      <c r="X9" s="26">
        <v>900</v>
      </c>
      <c r="Y9" s="20">
        <f t="shared" si="0"/>
        <v>50834.031</v>
      </c>
      <c r="Z9" s="21">
        <f t="shared" si="0"/>
        <v>6721468</v>
      </c>
    </row>
    <row r="10" spans="1:26" ht="18.95" customHeight="1" thickBot="1">
      <c r="A10" s="7"/>
      <c r="B10" s="22"/>
      <c r="C10" s="84"/>
      <c r="D10" s="28" t="s">
        <v>24</v>
      </c>
      <c r="E10" s="35">
        <v>193</v>
      </c>
      <c r="F10" s="36">
        <v>35531</v>
      </c>
      <c r="G10" s="29">
        <v>178.36400000000003</v>
      </c>
      <c r="H10" s="30">
        <v>96400</v>
      </c>
      <c r="I10" s="37">
        <v>169</v>
      </c>
      <c r="J10" s="38">
        <v>40241</v>
      </c>
      <c r="K10" s="77">
        <v>355</v>
      </c>
      <c r="L10" s="30">
        <v>10813</v>
      </c>
      <c r="M10" s="35">
        <v>8210</v>
      </c>
      <c r="N10" s="36">
        <v>1469944</v>
      </c>
      <c r="O10" s="29">
        <v>0</v>
      </c>
      <c r="P10" s="30">
        <v>0</v>
      </c>
      <c r="Q10" s="35">
        <v>12586</v>
      </c>
      <c r="R10" s="36">
        <v>1631022</v>
      </c>
      <c r="S10" s="29">
        <v>4673</v>
      </c>
      <c r="T10" s="30">
        <v>723062</v>
      </c>
      <c r="U10" s="35">
        <v>1468</v>
      </c>
      <c r="V10" s="36">
        <v>98900</v>
      </c>
      <c r="W10" s="35">
        <v>15</v>
      </c>
      <c r="X10" s="30">
        <v>100</v>
      </c>
      <c r="Y10" s="37">
        <f t="shared" si="0"/>
        <v>27847.364</v>
      </c>
      <c r="Z10" s="36">
        <f t="shared" si="0"/>
        <v>4106013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38</v>
      </c>
      <c r="J11" s="14">
        <v>7605.2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2484</v>
      </c>
      <c r="R11" s="14">
        <v>666924</v>
      </c>
      <c r="S11" s="19">
        <v>0</v>
      </c>
      <c r="T11" s="18">
        <v>0</v>
      </c>
      <c r="U11" s="13">
        <v>3</v>
      </c>
      <c r="V11" s="14">
        <v>680</v>
      </c>
      <c r="W11" s="13">
        <v>1</v>
      </c>
      <c r="X11" s="18">
        <v>800</v>
      </c>
      <c r="Y11" s="13">
        <f>+W11+U11+S11+Q11+O11+M11+K11+I11+G11+E11</f>
        <v>2616</v>
      </c>
      <c r="Z11" s="14">
        <f t="shared" si="0"/>
        <v>766009.2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76</v>
      </c>
      <c r="J12" s="21">
        <v>6485.3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2452</v>
      </c>
      <c r="R12" s="21">
        <v>666712.8</v>
      </c>
      <c r="S12" s="25">
        <v>0</v>
      </c>
      <c r="T12" s="26">
        <v>0</v>
      </c>
      <c r="U12" s="27">
        <v>34</v>
      </c>
      <c r="V12" s="21">
        <v>4632</v>
      </c>
      <c r="W12" s="27">
        <v>0</v>
      </c>
      <c r="X12" s="26">
        <v>1040</v>
      </c>
      <c r="Y12" s="20">
        <f aca="true" t="shared" si="1" ref="Y12:Y19">+W12+U12+S12+Q12+O12+M12+K12+I12+G12+E12</f>
        <v>2652</v>
      </c>
      <c r="Z12" s="21">
        <f t="shared" si="0"/>
        <v>768870.1000000001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216</v>
      </c>
      <c r="J13" s="38">
        <v>32746.8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7432</v>
      </c>
      <c r="R13" s="36">
        <v>1963937.5999999999</v>
      </c>
      <c r="S13" s="29">
        <v>2</v>
      </c>
      <c r="T13" s="30">
        <v>2250</v>
      </c>
      <c r="U13" s="35">
        <v>478</v>
      </c>
      <c r="V13" s="36">
        <v>75494</v>
      </c>
      <c r="W13" s="35">
        <v>8</v>
      </c>
      <c r="X13" s="30">
        <v>30125</v>
      </c>
      <c r="Y13" s="37">
        <f t="shared" si="1"/>
        <v>8350.1</v>
      </c>
      <c r="Z13" s="36">
        <f t="shared" si="0"/>
        <v>2318553.4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638</v>
      </c>
      <c r="N14" s="75">
        <v>255119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638</v>
      </c>
      <c r="Z14" s="14">
        <f t="shared" si="0"/>
        <v>255119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2372</v>
      </c>
      <c r="N15" s="76">
        <v>291169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2372</v>
      </c>
      <c r="Z15" s="24">
        <f t="shared" si="0"/>
        <v>291169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4533</v>
      </c>
      <c r="N16" s="36">
        <v>845655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4533</v>
      </c>
      <c r="Z16" s="36">
        <f t="shared" si="0"/>
        <v>845655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240</v>
      </c>
      <c r="F17" s="14">
        <v>59684</v>
      </c>
      <c r="G17" s="19">
        <v>995</v>
      </c>
      <c r="H17" s="18">
        <v>284641</v>
      </c>
      <c r="I17" s="13">
        <v>276</v>
      </c>
      <c r="J17" s="14">
        <v>148084</v>
      </c>
      <c r="K17" s="19">
        <v>101</v>
      </c>
      <c r="L17" s="18">
        <v>67915</v>
      </c>
      <c r="M17" s="13">
        <v>1383.1599999999999</v>
      </c>
      <c r="N17" s="75">
        <v>730376</v>
      </c>
      <c r="O17" s="19">
        <v>3728</v>
      </c>
      <c r="P17" s="18">
        <v>1478782</v>
      </c>
      <c r="Q17" s="13">
        <v>4891</v>
      </c>
      <c r="R17" s="14">
        <v>1189101</v>
      </c>
      <c r="S17" s="19">
        <v>530</v>
      </c>
      <c r="T17" s="18">
        <v>117101</v>
      </c>
      <c r="U17" s="13">
        <v>11</v>
      </c>
      <c r="V17" s="14">
        <v>2420</v>
      </c>
      <c r="W17" s="13">
        <v>6741.342</v>
      </c>
      <c r="X17" s="18">
        <v>1530638</v>
      </c>
      <c r="Y17" s="41">
        <f t="shared" si="1"/>
        <v>18896.502</v>
      </c>
      <c r="Z17" s="42">
        <f t="shared" si="0"/>
        <v>5608742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122</v>
      </c>
      <c r="F18" s="21">
        <v>27891</v>
      </c>
      <c r="G18" s="25">
        <v>1136</v>
      </c>
      <c r="H18" s="26">
        <v>339456</v>
      </c>
      <c r="I18" s="27">
        <v>301</v>
      </c>
      <c r="J18" s="21">
        <v>156554</v>
      </c>
      <c r="K18" s="25">
        <v>91</v>
      </c>
      <c r="L18" s="26">
        <v>68955</v>
      </c>
      <c r="M18" s="27">
        <v>1334.1599999999999</v>
      </c>
      <c r="N18" s="21">
        <v>640894</v>
      </c>
      <c r="O18" s="25">
        <v>3670</v>
      </c>
      <c r="P18" s="26">
        <v>1455106</v>
      </c>
      <c r="Q18" s="27">
        <v>5151</v>
      </c>
      <c r="R18" s="21">
        <v>1215168</v>
      </c>
      <c r="S18" s="25">
        <v>530</v>
      </c>
      <c r="T18" s="26">
        <v>117911</v>
      </c>
      <c r="U18" s="27">
        <v>17</v>
      </c>
      <c r="V18" s="21">
        <v>3740</v>
      </c>
      <c r="W18" s="27">
        <v>6734.162</v>
      </c>
      <c r="X18" s="26">
        <v>1489842</v>
      </c>
      <c r="Y18" s="23">
        <f t="shared" si="1"/>
        <v>19086.322</v>
      </c>
      <c r="Z18" s="24">
        <f t="shared" si="0"/>
        <v>5515517</v>
      </c>
    </row>
    <row r="19" spans="1:26" ht="18.95" customHeight="1" thickBot="1">
      <c r="A19" s="7"/>
      <c r="B19" s="22"/>
      <c r="C19" s="84"/>
      <c r="D19" s="43" t="s">
        <v>24</v>
      </c>
      <c r="E19" s="23">
        <v>584</v>
      </c>
      <c r="F19" s="24">
        <v>151659</v>
      </c>
      <c r="G19" s="33">
        <v>869</v>
      </c>
      <c r="H19" s="34">
        <v>233633</v>
      </c>
      <c r="I19" s="23">
        <v>401</v>
      </c>
      <c r="J19" s="24">
        <v>190754</v>
      </c>
      <c r="K19" s="78">
        <v>144</v>
      </c>
      <c r="L19" s="34">
        <v>106625</v>
      </c>
      <c r="M19" s="23">
        <v>1834.2</v>
      </c>
      <c r="N19" s="24">
        <v>715154</v>
      </c>
      <c r="O19" s="33">
        <v>2141</v>
      </c>
      <c r="P19" s="34">
        <v>831419</v>
      </c>
      <c r="Q19" s="23">
        <v>6959</v>
      </c>
      <c r="R19" s="24">
        <v>2085513</v>
      </c>
      <c r="S19" s="33">
        <v>167</v>
      </c>
      <c r="T19" s="34">
        <v>38125</v>
      </c>
      <c r="U19" s="23">
        <v>79</v>
      </c>
      <c r="V19" s="24">
        <v>17380</v>
      </c>
      <c r="W19" s="23">
        <v>6679.021000000001</v>
      </c>
      <c r="X19" s="34">
        <v>1738011</v>
      </c>
      <c r="Y19" s="35">
        <f t="shared" si="1"/>
        <v>19857.221</v>
      </c>
      <c r="Z19" s="36">
        <f t="shared" si="0"/>
        <v>6108273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1581.5</v>
      </c>
      <c r="F20" s="14">
        <f aca="true" t="shared" si="2" ref="F20:X22">F5+F8+F11+F14+F17</f>
        <v>288894</v>
      </c>
      <c r="G20" s="19">
        <f>G5+G8+G11+G14+G17</f>
        <v>1248.845</v>
      </c>
      <c r="H20" s="18">
        <f t="shared" si="2"/>
        <v>456301</v>
      </c>
      <c r="I20" s="13">
        <f t="shared" si="2"/>
        <v>2336</v>
      </c>
      <c r="J20" s="14">
        <f t="shared" si="2"/>
        <v>3788202.2</v>
      </c>
      <c r="K20" s="19">
        <f t="shared" si="2"/>
        <v>2090</v>
      </c>
      <c r="L20" s="18">
        <f t="shared" si="2"/>
        <v>4438842</v>
      </c>
      <c r="M20" s="13">
        <f t="shared" si="2"/>
        <v>7352.16</v>
      </c>
      <c r="N20" s="14">
        <f t="shared" si="2"/>
        <v>1962257.75</v>
      </c>
      <c r="O20" s="19">
        <f t="shared" si="2"/>
        <v>4400</v>
      </c>
      <c r="P20" s="18">
        <f t="shared" si="2"/>
        <v>1514076</v>
      </c>
      <c r="Q20" s="13">
        <f t="shared" si="2"/>
        <v>28019.8</v>
      </c>
      <c r="R20" s="14">
        <f t="shared" si="2"/>
        <v>5170517.5</v>
      </c>
      <c r="S20" s="19">
        <f t="shared" si="2"/>
        <v>52965</v>
      </c>
      <c r="T20" s="18">
        <f t="shared" si="2"/>
        <v>8466312</v>
      </c>
      <c r="U20" s="13">
        <f t="shared" si="2"/>
        <v>4785.1</v>
      </c>
      <c r="V20" s="14">
        <f t="shared" si="2"/>
        <v>1532798.5</v>
      </c>
      <c r="W20" s="13">
        <f t="shared" si="2"/>
        <v>7405.842</v>
      </c>
      <c r="X20" s="18">
        <f t="shared" si="2"/>
        <v>1686011.5</v>
      </c>
      <c r="Y20" s="31">
        <f aca="true" t="shared" si="3" ref="Y20:Z22">+Y17+Y14+Y11+Y8+Y5</f>
        <v>112184.247</v>
      </c>
      <c r="Z20" s="32">
        <f t="shared" si="3"/>
        <v>29304212.45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1985.4</v>
      </c>
      <c r="F21" s="21">
        <f t="shared" si="4"/>
        <v>270845</v>
      </c>
      <c r="G21" s="25">
        <f t="shared" si="4"/>
        <v>1372.031</v>
      </c>
      <c r="H21" s="26">
        <f t="shared" si="4"/>
        <v>499116</v>
      </c>
      <c r="I21" s="27">
        <f t="shared" si="4"/>
        <v>2546</v>
      </c>
      <c r="J21" s="21">
        <f t="shared" si="4"/>
        <v>4221587.3</v>
      </c>
      <c r="K21" s="25">
        <f t="shared" si="4"/>
        <v>1883.3</v>
      </c>
      <c r="L21" s="26">
        <f t="shared" si="4"/>
        <v>4106884</v>
      </c>
      <c r="M21" s="27">
        <f t="shared" si="4"/>
        <v>10245.06</v>
      </c>
      <c r="N21" s="21">
        <f t="shared" si="4"/>
        <v>2312822.25</v>
      </c>
      <c r="O21" s="25">
        <f t="shared" si="4"/>
        <v>4436</v>
      </c>
      <c r="P21" s="26">
        <f t="shared" si="4"/>
        <v>1496114</v>
      </c>
      <c r="Q21" s="27">
        <f t="shared" si="4"/>
        <v>27814.2</v>
      </c>
      <c r="R21" s="21">
        <f t="shared" si="4"/>
        <v>5125062.3</v>
      </c>
      <c r="S21" s="25">
        <f t="shared" si="4"/>
        <v>52216</v>
      </c>
      <c r="T21" s="26">
        <f t="shared" si="4"/>
        <v>8459042</v>
      </c>
      <c r="U21" s="27">
        <f t="shared" si="2"/>
        <v>5872</v>
      </c>
      <c r="V21" s="21">
        <f t="shared" si="2"/>
        <v>2194095.5</v>
      </c>
      <c r="W21" s="27">
        <f t="shared" si="2"/>
        <v>7034.362</v>
      </c>
      <c r="X21" s="26">
        <f t="shared" si="2"/>
        <v>1566283</v>
      </c>
      <c r="Y21" s="23">
        <f t="shared" si="3"/>
        <v>115404.353</v>
      </c>
      <c r="Z21" s="24">
        <f t="shared" si="3"/>
        <v>30251851.35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1845.1</v>
      </c>
      <c r="F22" s="24">
        <f t="shared" si="2"/>
        <v>426610</v>
      </c>
      <c r="G22" s="33">
        <f t="shared" si="2"/>
        <v>1393.364</v>
      </c>
      <c r="H22" s="34">
        <f t="shared" si="2"/>
        <v>599251</v>
      </c>
      <c r="I22" s="23">
        <f t="shared" si="2"/>
        <v>4871</v>
      </c>
      <c r="J22" s="24">
        <f t="shared" si="2"/>
        <v>5168196.8</v>
      </c>
      <c r="K22" s="33">
        <f t="shared" si="2"/>
        <v>6141.7</v>
      </c>
      <c r="L22" s="34">
        <f t="shared" si="2"/>
        <v>1105689</v>
      </c>
      <c r="M22" s="23">
        <f t="shared" si="2"/>
        <v>15590.1</v>
      </c>
      <c r="N22" s="24">
        <f t="shared" si="2"/>
        <v>3280711.5</v>
      </c>
      <c r="O22" s="33">
        <f t="shared" si="2"/>
        <v>5174</v>
      </c>
      <c r="P22" s="34">
        <f t="shared" si="2"/>
        <v>1418839</v>
      </c>
      <c r="Q22" s="23">
        <f t="shared" si="2"/>
        <v>60738.600000000006</v>
      </c>
      <c r="R22" s="24">
        <f t="shared" si="2"/>
        <v>10795730.6</v>
      </c>
      <c r="S22" s="33">
        <f t="shared" si="2"/>
        <v>30324</v>
      </c>
      <c r="T22" s="34">
        <f t="shared" si="2"/>
        <v>2681759</v>
      </c>
      <c r="U22" s="23">
        <f t="shared" si="2"/>
        <v>4406.1</v>
      </c>
      <c r="V22" s="24">
        <f t="shared" si="2"/>
        <v>1298624</v>
      </c>
      <c r="W22" s="23">
        <f t="shared" si="2"/>
        <v>8143.321000000001</v>
      </c>
      <c r="X22" s="34">
        <f t="shared" si="2"/>
        <v>2141510.5</v>
      </c>
      <c r="Y22" s="23">
        <f t="shared" si="3"/>
        <v>138627.285</v>
      </c>
      <c r="Z22" s="24">
        <f t="shared" si="3"/>
        <v>28916921.4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87.122933001148</v>
      </c>
      <c r="F23" s="174"/>
      <c r="G23" s="173">
        <f>(G20+G21)/(G22+G41)*100</f>
        <v>90.06712913165133</v>
      </c>
      <c r="H23" s="174"/>
      <c r="I23" s="173">
        <f>(I20+I21)/(I22+I41)*100</f>
        <v>49.05546623794213</v>
      </c>
      <c r="J23" s="174"/>
      <c r="K23" s="173">
        <f>(K20+K21)/(K22+K41)*100</f>
        <v>32.900544022787685</v>
      </c>
      <c r="L23" s="174"/>
      <c r="M23" s="173">
        <f>(M20+M21)/(M22+M41)*100</f>
        <v>51.64549160481435</v>
      </c>
      <c r="N23" s="174"/>
      <c r="O23" s="173">
        <f>(O20+O21)/(O22+O41)*100</f>
        <v>85.09244992295841</v>
      </c>
      <c r="P23" s="174"/>
      <c r="Q23" s="173">
        <f>(Q20+Q21)/(Q22+Q41)*100</f>
        <v>46.04045794728526</v>
      </c>
      <c r="R23" s="174"/>
      <c r="S23" s="173">
        <f>(S20+S21)/(S22+S41)*100</f>
        <v>175.59725537988948</v>
      </c>
      <c r="T23" s="174"/>
      <c r="U23" s="173">
        <f>(U20+U21)/(U22+U41)*100</f>
        <v>107.65726177127213</v>
      </c>
      <c r="V23" s="174"/>
      <c r="W23" s="173">
        <f>(W20+W21)/(W22+W41)*100</f>
        <v>90.73237206130858</v>
      </c>
      <c r="X23" s="174"/>
      <c r="Y23" s="173">
        <f>(Y20+Y21)/(Y22+Y41)*100</f>
        <v>81.14408161398501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231212.4004119018</v>
      </c>
      <c r="F24" s="176"/>
      <c r="G24" s="169">
        <f>H22/G22*1000</f>
        <v>430074.98399556754</v>
      </c>
      <c r="H24" s="170"/>
      <c r="I24" s="171">
        <f>J22/I22*1000</f>
        <v>1061013.508519811</v>
      </c>
      <c r="J24" s="172"/>
      <c r="K24" s="169">
        <f>L22/K22*1000</f>
        <v>180029.7963104678</v>
      </c>
      <c r="L24" s="170"/>
      <c r="M24" s="171">
        <f>N22/M22*1000</f>
        <v>210435.56487771086</v>
      </c>
      <c r="N24" s="172"/>
      <c r="O24" s="169">
        <f>P22/O22*1000</f>
        <v>274224.77773482795</v>
      </c>
      <c r="P24" s="170"/>
      <c r="Q24" s="171">
        <f>R22/Q22*1000</f>
        <v>177740.8534276391</v>
      </c>
      <c r="R24" s="172"/>
      <c r="S24" s="169">
        <f>T22/S22*1000</f>
        <v>88436.84870069912</v>
      </c>
      <c r="T24" s="170"/>
      <c r="U24" s="171">
        <f>V22/U22*1000</f>
        <v>294733.21077596967</v>
      </c>
      <c r="V24" s="172"/>
      <c r="W24" s="169">
        <f>X22/W22*1000</f>
        <v>262977.5370515297</v>
      </c>
      <c r="X24" s="170"/>
      <c r="Y24" s="171">
        <f>Z22/Y22*1000</f>
        <v>208594.73227077915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1.3309789627633548</v>
      </c>
      <c r="F25" s="49"/>
      <c r="G25" s="50">
        <f>G22/Y22*100</f>
        <v>1.0051152628430977</v>
      </c>
      <c r="H25" s="51"/>
      <c r="I25" s="48">
        <f>I22/Y22*100</f>
        <v>3.513738294737576</v>
      </c>
      <c r="J25" s="49"/>
      <c r="K25" s="50">
        <f>K22/Y22*100</f>
        <v>4.430368812315699</v>
      </c>
      <c r="L25" s="51"/>
      <c r="M25" s="48">
        <f>M22/Y22*100</f>
        <v>11.246054483430155</v>
      </c>
      <c r="N25" s="49"/>
      <c r="O25" s="50">
        <f>O22/Y22*100</f>
        <v>3.732309985007641</v>
      </c>
      <c r="P25" s="51"/>
      <c r="Q25" s="48">
        <f>Q22/Y22*100</f>
        <v>43.814318371740455</v>
      </c>
      <c r="R25" s="49"/>
      <c r="S25" s="50">
        <f>S22/Y22*100</f>
        <v>21.87448163613678</v>
      </c>
      <c r="T25" s="51"/>
      <c r="U25" s="48">
        <f>U22/Y22*100</f>
        <v>3.178378628709348</v>
      </c>
      <c r="V25" s="49"/>
      <c r="W25" s="50">
        <f>W22/Y22*100</f>
        <v>5.87425556231589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1344</v>
      </c>
      <c r="F27" s="99">
        <v>216773</v>
      </c>
      <c r="G27" s="100">
        <v>816</v>
      </c>
      <c r="H27" s="101">
        <v>259960</v>
      </c>
      <c r="I27" s="102">
        <v>3453</v>
      </c>
      <c r="J27" s="99">
        <v>5742920</v>
      </c>
      <c r="K27" s="103">
        <v>1507</v>
      </c>
      <c r="L27" s="101">
        <v>3357938</v>
      </c>
      <c r="M27" s="102">
        <v>10213</v>
      </c>
      <c r="N27" s="99">
        <v>1609633</v>
      </c>
      <c r="O27" s="103">
        <v>5029</v>
      </c>
      <c r="P27" s="101">
        <v>1700687</v>
      </c>
      <c r="Q27" s="102">
        <v>27936</v>
      </c>
      <c r="R27" s="99">
        <v>5577996</v>
      </c>
      <c r="S27" s="103">
        <v>46784</v>
      </c>
      <c r="T27" s="101">
        <v>9606212</v>
      </c>
      <c r="U27" s="102">
        <v>4688</v>
      </c>
      <c r="V27" s="99">
        <v>2184931</v>
      </c>
      <c r="W27" s="102">
        <v>7899</v>
      </c>
      <c r="X27" s="101">
        <v>1628976</v>
      </c>
      <c r="Y27" s="124">
        <v>109669</v>
      </c>
      <c r="Z27" s="125">
        <v>31886026</v>
      </c>
    </row>
    <row r="28" spans="1:26" ht="18.95" customHeight="1">
      <c r="A28" s="22"/>
      <c r="B28" s="167"/>
      <c r="C28" s="7"/>
      <c r="D28" s="55" t="s">
        <v>22</v>
      </c>
      <c r="E28" s="106">
        <v>1353</v>
      </c>
      <c r="F28" s="107">
        <v>136911</v>
      </c>
      <c r="G28" s="108">
        <v>724</v>
      </c>
      <c r="H28" s="109">
        <v>227448</v>
      </c>
      <c r="I28" s="106">
        <v>3323</v>
      </c>
      <c r="J28" s="107">
        <v>5669358</v>
      </c>
      <c r="K28" s="110">
        <v>1558</v>
      </c>
      <c r="L28" s="109">
        <v>3444809</v>
      </c>
      <c r="M28" s="106">
        <v>9557</v>
      </c>
      <c r="N28" s="107">
        <v>1544457</v>
      </c>
      <c r="O28" s="110">
        <v>4987</v>
      </c>
      <c r="P28" s="109">
        <v>1649450</v>
      </c>
      <c r="Q28" s="106">
        <v>28351</v>
      </c>
      <c r="R28" s="107">
        <v>5521443</v>
      </c>
      <c r="S28" s="110">
        <v>45192</v>
      </c>
      <c r="T28" s="109">
        <v>9508815</v>
      </c>
      <c r="U28" s="106">
        <v>5127</v>
      </c>
      <c r="V28" s="107">
        <v>2373529</v>
      </c>
      <c r="W28" s="106">
        <v>7719</v>
      </c>
      <c r="X28" s="109">
        <v>1578144</v>
      </c>
      <c r="Y28" s="113">
        <v>107891</v>
      </c>
      <c r="Z28" s="114">
        <v>31654364</v>
      </c>
    </row>
    <row r="29" spans="1:26" ht="18.95" customHeight="1" thickBot="1">
      <c r="A29" s="22"/>
      <c r="B29" s="167"/>
      <c r="C29" s="7"/>
      <c r="D29" s="55" t="s">
        <v>24</v>
      </c>
      <c r="E29" s="113">
        <v>3616</v>
      </c>
      <c r="F29" s="114">
        <v>828739</v>
      </c>
      <c r="G29" s="115">
        <v>941</v>
      </c>
      <c r="H29" s="116">
        <v>415781</v>
      </c>
      <c r="I29" s="113">
        <v>1991</v>
      </c>
      <c r="J29" s="114">
        <v>1048608</v>
      </c>
      <c r="K29" s="117">
        <v>2418</v>
      </c>
      <c r="L29" s="116">
        <v>2761521</v>
      </c>
      <c r="M29" s="113">
        <v>17588</v>
      </c>
      <c r="N29" s="114">
        <v>3144392</v>
      </c>
      <c r="O29" s="117">
        <v>4671</v>
      </c>
      <c r="P29" s="116">
        <v>1259895</v>
      </c>
      <c r="Q29" s="113">
        <v>58623</v>
      </c>
      <c r="R29" s="114">
        <v>10256570</v>
      </c>
      <c r="S29" s="117">
        <v>32422</v>
      </c>
      <c r="T29" s="116">
        <v>2749220</v>
      </c>
      <c r="U29" s="113">
        <v>3322</v>
      </c>
      <c r="V29" s="114">
        <v>615536</v>
      </c>
      <c r="W29" s="113">
        <v>8786</v>
      </c>
      <c r="X29" s="116">
        <v>1923624</v>
      </c>
      <c r="Y29" s="113">
        <v>134378</v>
      </c>
      <c r="Z29" s="114">
        <v>25003886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0">
        <v>58.4</v>
      </c>
      <c r="F30" s="202"/>
      <c r="G30" s="200">
        <v>80.3</v>
      </c>
      <c r="H30" s="202"/>
      <c r="I30" s="200">
        <v>157.5</v>
      </c>
      <c r="J30" s="202"/>
      <c r="K30" s="200">
        <v>69.5</v>
      </c>
      <c r="L30" s="202"/>
      <c r="M30" s="200">
        <v>46.4</v>
      </c>
      <c r="N30" s="202"/>
      <c r="O30" s="200">
        <v>110.8</v>
      </c>
      <c r="P30" s="202"/>
      <c r="Q30" s="200">
        <v>52.3</v>
      </c>
      <c r="R30" s="202"/>
      <c r="S30" s="200">
        <v>150.4</v>
      </c>
      <c r="T30" s="202"/>
      <c r="U30" s="200">
        <v>60.7</v>
      </c>
      <c r="V30" s="202"/>
      <c r="W30" s="200">
        <v>83.8</v>
      </c>
      <c r="X30" s="202"/>
      <c r="Y30" s="200">
        <v>81.5</v>
      </c>
      <c r="Z30" s="201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237.5</v>
      </c>
      <c r="F31" s="91">
        <f aca="true" t="shared" si="5" ref="F31:Z33">F20-F27</f>
        <v>72121</v>
      </c>
      <c r="G31" s="92">
        <f t="shared" si="5"/>
        <v>432.845</v>
      </c>
      <c r="H31" s="93">
        <f t="shared" si="5"/>
        <v>196341</v>
      </c>
      <c r="I31" s="90">
        <f t="shared" si="5"/>
        <v>-1117</v>
      </c>
      <c r="J31" s="91">
        <f t="shared" si="5"/>
        <v>-1954717.7999999998</v>
      </c>
      <c r="K31" s="92">
        <f t="shared" si="5"/>
        <v>583</v>
      </c>
      <c r="L31" s="93">
        <f t="shared" si="5"/>
        <v>1080904</v>
      </c>
      <c r="M31" s="90">
        <f t="shared" si="5"/>
        <v>-2860.84</v>
      </c>
      <c r="N31" s="91">
        <f t="shared" si="5"/>
        <v>352624.75</v>
      </c>
      <c r="O31" s="92">
        <f t="shared" si="5"/>
        <v>-629</v>
      </c>
      <c r="P31" s="93">
        <f t="shared" si="5"/>
        <v>-186611</v>
      </c>
      <c r="Q31" s="90">
        <f t="shared" si="5"/>
        <v>83.79999999999927</v>
      </c>
      <c r="R31" s="91">
        <f t="shared" si="5"/>
        <v>-407478.5</v>
      </c>
      <c r="S31" s="92">
        <f t="shared" si="5"/>
        <v>6181</v>
      </c>
      <c r="T31" s="93">
        <f t="shared" si="5"/>
        <v>-1139900</v>
      </c>
      <c r="U31" s="90">
        <f t="shared" si="5"/>
        <v>97.10000000000036</v>
      </c>
      <c r="V31" s="91">
        <f t="shared" si="5"/>
        <v>-652132.5</v>
      </c>
      <c r="W31" s="92">
        <f t="shared" si="5"/>
        <v>-493.15800000000036</v>
      </c>
      <c r="X31" s="93">
        <f t="shared" si="5"/>
        <v>57035.5</v>
      </c>
      <c r="Y31" s="90">
        <f t="shared" si="5"/>
        <v>2515.247000000003</v>
      </c>
      <c r="Z31" s="91">
        <f t="shared" si="5"/>
        <v>-2581813.5500000007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632.4000000000001</v>
      </c>
      <c r="F32" s="95">
        <f t="shared" si="6"/>
        <v>133934</v>
      </c>
      <c r="G32" s="96">
        <f t="shared" si="6"/>
        <v>648.031</v>
      </c>
      <c r="H32" s="97">
        <f t="shared" si="6"/>
        <v>271668</v>
      </c>
      <c r="I32" s="94">
        <f t="shared" si="6"/>
        <v>-777</v>
      </c>
      <c r="J32" s="95">
        <f t="shared" si="6"/>
        <v>-1447770.7000000002</v>
      </c>
      <c r="K32" s="96">
        <f t="shared" si="6"/>
        <v>325.29999999999995</v>
      </c>
      <c r="L32" s="97">
        <f t="shared" si="6"/>
        <v>662075</v>
      </c>
      <c r="M32" s="94">
        <f t="shared" si="6"/>
        <v>688.0599999999995</v>
      </c>
      <c r="N32" s="95">
        <f t="shared" si="6"/>
        <v>768365.25</v>
      </c>
      <c r="O32" s="96">
        <f t="shared" si="6"/>
        <v>-551</v>
      </c>
      <c r="P32" s="97">
        <f t="shared" si="6"/>
        <v>-153336</v>
      </c>
      <c r="Q32" s="94">
        <f t="shared" si="6"/>
        <v>-536.7999999999993</v>
      </c>
      <c r="R32" s="95">
        <f t="shared" si="6"/>
        <v>-396380.7000000002</v>
      </c>
      <c r="S32" s="96">
        <f t="shared" si="6"/>
        <v>7024</v>
      </c>
      <c r="T32" s="97">
        <f t="shared" si="6"/>
        <v>-1049773</v>
      </c>
      <c r="U32" s="94">
        <f t="shared" si="5"/>
        <v>745</v>
      </c>
      <c r="V32" s="95">
        <f t="shared" si="5"/>
        <v>-179433.5</v>
      </c>
      <c r="W32" s="96">
        <f t="shared" si="5"/>
        <v>-684.6379999999999</v>
      </c>
      <c r="X32" s="97">
        <f t="shared" si="5"/>
        <v>-11861</v>
      </c>
      <c r="Y32" s="94">
        <f t="shared" si="5"/>
        <v>7513.353000000003</v>
      </c>
      <c r="Z32" s="95">
        <f t="shared" si="5"/>
        <v>-1402512.6499999985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-1770.9</v>
      </c>
      <c r="F33" s="95">
        <f t="shared" si="5"/>
        <v>-402129</v>
      </c>
      <c r="G33" s="96">
        <f t="shared" si="5"/>
        <v>452.36400000000003</v>
      </c>
      <c r="H33" s="97">
        <f t="shared" si="5"/>
        <v>183470</v>
      </c>
      <c r="I33" s="94">
        <f t="shared" si="5"/>
        <v>2880</v>
      </c>
      <c r="J33" s="95">
        <f t="shared" si="5"/>
        <v>4119588.8</v>
      </c>
      <c r="K33" s="96">
        <f t="shared" si="5"/>
        <v>3723.7</v>
      </c>
      <c r="L33" s="97">
        <f t="shared" si="5"/>
        <v>-1655832</v>
      </c>
      <c r="M33" s="94">
        <f t="shared" si="5"/>
        <v>-1997.8999999999996</v>
      </c>
      <c r="N33" s="95">
        <f t="shared" si="5"/>
        <v>136319.5</v>
      </c>
      <c r="O33" s="96">
        <f t="shared" si="5"/>
        <v>503</v>
      </c>
      <c r="P33" s="97">
        <f t="shared" si="5"/>
        <v>158944</v>
      </c>
      <c r="Q33" s="94">
        <f t="shared" si="5"/>
        <v>2115.600000000006</v>
      </c>
      <c r="R33" s="95">
        <f t="shared" si="5"/>
        <v>539160.5999999996</v>
      </c>
      <c r="S33" s="96">
        <f t="shared" si="5"/>
        <v>-2098</v>
      </c>
      <c r="T33" s="97">
        <f t="shared" si="5"/>
        <v>-67461</v>
      </c>
      <c r="U33" s="94">
        <f t="shared" si="5"/>
        <v>1084.1000000000004</v>
      </c>
      <c r="V33" s="95">
        <f t="shared" si="5"/>
        <v>683088</v>
      </c>
      <c r="W33" s="96">
        <f t="shared" si="5"/>
        <v>-642.6789999999992</v>
      </c>
      <c r="X33" s="97">
        <f t="shared" si="5"/>
        <v>217886.5</v>
      </c>
      <c r="Y33" s="94">
        <f t="shared" si="5"/>
        <v>4249.2850000000035</v>
      </c>
      <c r="Z33" s="95">
        <f t="shared" si="5"/>
        <v>3913035.3999999985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28.722933001148</v>
      </c>
      <c r="F34" s="199"/>
      <c r="G34" s="205">
        <f aca="true" t="shared" si="7" ref="G34">+G23-G30</f>
        <v>9.76712913165133</v>
      </c>
      <c r="H34" s="206"/>
      <c r="I34" s="159">
        <f aca="true" t="shared" si="8" ref="I34">+I23-I30</f>
        <v>-108.44453376205787</v>
      </c>
      <c r="J34" s="199"/>
      <c r="K34" s="205">
        <f aca="true" t="shared" si="9" ref="K34">+K23-K30</f>
        <v>-36.599455977212315</v>
      </c>
      <c r="L34" s="206"/>
      <c r="M34" s="159">
        <f aca="true" t="shared" si="10" ref="M34">+M23-M30</f>
        <v>5.2454916048143545</v>
      </c>
      <c r="N34" s="199"/>
      <c r="O34" s="205">
        <f aca="true" t="shared" si="11" ref="O34">+O23-O30</f>
        <v>-25.70755007704159</v>
      </c>
      <c r="P34" s="206"/>
      <c r="Q34" s="159">
        <f aca="true" t="shared" si="12" ref="Q34">+Q23-Q30</f>
        <v>-6.259542052714735</v>
      </c>
      <c r="R34" s="199"/>
      <c r="S34" s="205">
        <f aca="true" t="shared" si="13" ref="S34">+S23-S30</f>
        <v>25.19725537988947</v>
      </c>
      <c r="T34" s="206"/>
      <c r="U34" s="159">
        <f aca="true" t="shared" si="14" ref="U34">+U23-U30</f>
        <v>46.95726177127213</v>
      </c>
      <c r="V34" s="199"/>
      <c r="W34" s="205">
        <f aca="true" t="shared" si="15" ref="W34">+W23-W30</f>
        <v>6.932372061308584</v>
      </c>
      <c r="X34" s="206"/>
      <c r="Y34" s="159">
        <f aca="true" t="shared" si="16" ref="Y34">+Y23-Y30</f>
        <v>-0.3559183860149915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117.67113095238095</v>
      </c>
      <c r="F35" s="60">
        <f t="shared" si="17"/>
        <v>133.2702873512845</v>
      </c>
      <c r="G35" s="61">
        <f t="shared" si="17"/>
        <v>153.04473039215688</v>
      </c>
      <c r="H35" s="62">
        <f t="shared" si="17"/>
        <v>175.5273888290506</v>
      </c>
      <c r="I35" s="59">
        <f t="shared" si="17"/>
        <v>67.65131769475818</v>
      </c>
      <c r="J35" s="60">
        <f t="shared" si="17"/>
        <v>65.96299791743573</v>
      </c>
      <c r="K35" s="61">
        <f t="shared" si="17"/>
        <v>138.68613138686132</v>
      </c>
      <c r="L35" s="62">
        <f t="shared" si="17"/>
        <v>132.18951630435106</v>
      </c>
      <c r="M35" s="59">
        <f t="shared" si="17"/>
        <v>71.98825026926467</v>
      </c>
      <c r="N35" s="60">
        <f t="shared" si="17"/>
        <v>121.90715212722402</v>
      </c>
      <c r="O35" s="61">
        <f t="shared" si="17"/>
        <v>87.49254324915489</v>
      </c>
      <c r="P35" s="62">
        <f t="shared" si="17"/>
        <v>89.0273166079355</v>
      </c>
      <c r="Q35" s="59">
        <f t="shared" si="17"/>
        <v>100.29997136311567</v>
      </c>
      <c r="R35" s="60">
        <f t="shared" si="17"/>
        <v>92.69489436708093</v>
      </c>
      <c r="S35" s="61">
        <f t="shared" si="17"/>
        <v>113.21178180574556</v>
      </c>
      <c r="T35" s="62">
        <f t="shared" si="17"/>
        <v>88.13372013859365</v>
      </c>
      <c r="U35" s="59">
        <f t="shared" si="17"/>
        <v>102.0712457337884</v>
      </c>
      <c r="V35" s="60">
        <f t="shared" si="17"/>
        <v>70.15317646186539</v>
      </c>
      <c r="W35" s="61">
        <f t="shared" si="17"/>
        <v>93.7567033801747</v>
      </c>
      <c r="X35" s="62">
        <f t="shared" si="17"/>
        <v>103.5013100254393</v>
      </c>
      <c r="Y35" s="59">
        <f t="shared" si="17"/>
        <v>102.29348950022342</v>
      </c>
      <c r="Z35" s="60">
        <f t="shared" si="17"/>
        <v>91.90299364994559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146.74057649667407</v>
      </c>
      <c r="F36" s="64">
        <f t="shared" si="17"/>
        <v>197.82559472942276</v>
      </c>
      <c r="G36" s="65">
        <f t="shared" si="17"/>
        <v>189.50704419889502</v>
      </c>
      <c r="H36" s="66">
        <f t="shared" si="17"/>
        <v>219.44180647884352</v>
      </c>
      <c r="I36" s="63">
        <f t="shared" si="17"/>
        <v>76.61751429431237</v>
      </c>
      <c r="J36" s="64">
        <f t="shared" si="17"/>
        <v>74.46323375592087</v>
      </c>
      <c r="K36" s="65">
        <f t="shared" si="17"/>
        <v>120.8793324775353</v>
      </c>
      <c r="L36" s="66">
        <f t="shared" si="17"/>
        <v>119.2194980911859</v>
      </c>
      <c r="M36" s="63">
        <f t="shared" si="17"/>
        <v>107.19953960447839</v>
      </c>
      <c r="N36" s="64">
        <f t="shared" si="17"/>
        <v>149.74986354427477</v>
      </c>
      <c r="O36" s="65">
        <f t="shared" si="17"/>
        <v>88.95127331060758</v>
      </c>
      <c r="P36" s="66">
        <f t="shared" si="17"/>
        <v>90.70381036102944</v>
      </c>
      <c r="Q36" s="63">
        <f t="shared" si="17"/>
        <v>98.10659236005786</v>
      </c>
      <c r="R36" s="64">
        <f t="shared" si="17"/>
        <v>92.82106688414603</v>
      </c>
      <c r="S36" s="65">
        <f t="shared" si="17"/>
        <v>115.54257390688618</v>
      </c>
      <c r="T36" s="66">
        <f t="shared" si="17"/>
        <v>88.96000185091413</v>
      </c>
      <c r="U36" s="63">
        <f t="shared" si="17"/>
        <v>114.53091476496976</v>
      </c>
      <c r="V36" s="64">
        <f t="shared" si="17"/>
        <v>92.44022297599903</v>
      </c>
      <c r="W36" s="65">
        <f t="shared" si="17"/>
        <v>91.13048322321544</v>
      </c>
      <c r="X36" s="66">
        <f t="shared" si="17"/>
        <v>99.24842092990247</v>
      </c>
      <c r="Y36" s="63">
        <f t="shared" si="17"/>
        <v>106.96383664995226</v>
      </c>
      <c r="Z36" s="64">
        <f t="shared" si="17"/>
        <v>95.56929133057294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51.02599557522124</v>
      </c>
      <c r="F37" s="68">
        <f t="shared" si="17"/>
        <v>51.477003013011334</v>
      </c>
      <c r="G37" s="69">
        <f t="shared" si="17"/>
        <v>148.07268862911795</v>
      </c>
      <c r="H37" s="70">
        <f t="shared" si="17"/>
        <v>144.12659549137646</v>
      </c>
      <c r="I37" s="67">
        <f t="shared" si="17"/>
        <v>244.65092918131592</v>
      </c>
      <c r="J37" s="68">
        <f t="shared" si="17"/>
        <v>492.8626140559675</v>
      </c>
      <c r="K37" s="69">
        <f t="shared" si="17"/>
        <v>253.9991728701406</v>
      </c>
      <c r="L37" s="70">
        <f t="shared" si="17"/>
        <v>40.03913060954452</v>
      </c>
      <c r="M37" s="67">
        <f t="shared" si="17"/>
        <v>88.64055037525586</v>
      </c>
      <c r="N37" s="68">
        <f t="shared" si="17"/>
        <v>104.33532142302869</v>
      </c>
      <c r="O37" s="69">
        <f t="shared" si="17"/>
        <v>110.76857204024834</v>
      </c>
      <c r="P37" s="70">
        <f t="shared" si="17"/>
        <v>112.6156544791431</v>
      </c>
      <c r="Q37" s="67">
        <f t="shared" si="17"/>
        <v>103.60882247582009</v>
      </c>
      <c r="R37" s="68">
        <f t="shared" si="17"/>
        <v>105.25673397636832</v>
      </c>
      <c r="S37" s="69">
        <f t="shared" si="17"/>
        <v>93.52908518906915</v>
      </c>
      <c r="T37" s="70">
        <f t="shared" si="17"/>
        <v>97.54617673376448</v>
      </c>
      <c r="U37" s="67">
        <f t="shared" si="17"/>
        <v>132.633955448525</v>
      </c>
      <c r="V37" s="68">
        <f t="shared" si="17"/>
        <v>210.97450027293286</v>
      </c>
      <c r="W37" s="69">
        <f t="shared" si="17"/>
        <v>92.68519235146826</v>
      </c>
      <c r="X37" s="70">
        <f t="shared" si="17"/>
        <v>111.32687573039222</v>
      </c>
      <c r="Y37" s="67">
        <f t="shared" si="17"/>
        <v>103.16218800696544</v>
      </c>
      <c r="Z37" s="68">
        <f t="shared" si="17"/>
        <v>115.6497090092316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+'(令和4年10月)'!E20</f>
        <v>822</v>
      </c>
      <c r="F39" s="119">
        <f>+'(令和4年10月)'!F20</f>
        <v>74866</v>
      </c>
      <c r="G39" s="118">
        <f>+'(令和4年10月)'!G20</f>
        <v>1347.563</v>
      </c>
      <c r="H39" s="119">
        <f>+'(令和4年10月)'!H20</f>
        <v>498696</v>
      </c>
      <c r="I39" s="118">
        <f>+'(令和4年10月)'!I20</f>
        <v>2816</v>
      </c>
      <c r="J39" s="119">
        <f>+'(令和4年10月)'!J20</f>
        <v>4639230</v>
      </c>
      <c r="K39" s="118">
        <f>+'(令和4年10月)'!K20</f>
        <v>1765</v>
      </c>
      <c r="L39" s="119">
        <f>+'(令和4年10月)'!L20</f>
        <v>3821208</v>
      </c>
      <c r="M39" s="118">
        <f>+'(令和4年10月)'!M20</f>
        <v>12346.272</v>
      </c>
      <c r="N39" s="119">
        <f>+'(令和4年10月)'!N20</f>
        <v>3009437</v>
      </c>
      <c r="O39" s="118">
        <f>+'(令和4年10月)'!O20</f>
        <v>4350</v>
      </c>
      <c r="P39" s="119">
        <f>+'(令和4年10月)'!P20</f>
        <v>1439242</v>
      </c>
      <c r="Q39" s="118">
        <f>+'(令和4年10月)'!Q20</f>
        <v>26830</v>
      </c>
      <c r="R39" s="119">
        <f>+'(令和4年10月)'!R20</f>
        <v>5115434</v>
      </c>
      <c r="S39" s="120">
        <f>+'(令和4年10月)'!S20</f>
        <v>48073</v>
      </c>
      <c r="T39" s="121">
        <f>+'(令和4年10月)'!T20</f>
        <v>7969145</v>
      </c>
      <c r="U39" s="118">
        <f>+'(令和4年10月)'!U20</f>
        <v>4481</v>
      </c>
      <c r="V39" s="119">
        <f>+'(令和4年10月)'!V20</f>
        <v>1563340</v>
      </c>
      <c r="W39" s="118">
        <f>+'(令和4年10月)'!W20</f>
        <v>5806.865</v>
      </c>
      <c r="X39" s="119">
        <f>+'(令和4年10月)'!X20</f>
        <v>1158934</v>
      </c>
      <c r="Y39" s="104">
        <f>+'(令和4年10月)'!Y20</f>
        <v>108637.70000000001</v>
      </c>
      <c r="Z39" s="105">
        <f>+'(令和4年10月)'!Z20</f>
        <v>29289532</v>
      </c>
    </row>
    <row r="40" spans="1:26" ht="18.95" customHeight="1">
      <c r="A40" s="22"/>
      <c r="B40" s="162"/>
      <c r="C40" s="22"/>
      <c r="D40" s="82" t="s">
        <v>22</v>
      </c>
      <c r="E40" s="122">
        <f>+'(令和4年10月)'!E21</f>
        <v>916</v>
      </c>
      <c r="F40" s="123">
        <f>+'(令和4年10月)'!F21</f>
        <v>78680</v>
      </c>
      <c r="G40" s="122">
        <f>+'(令和4年10月)'!G21</f>
        <v>1317.013</v>
      </c>
      <c r="H40" s="123">
        <f>+'(令和4年10月)'!H21</f>
        <v>491367</v>
      </c>
      <c r="I40" s="122">
        <f>+'(令和4年10月)'!I21</f>
        <v>2183</v>
      </c>
      <c r="J40" s="123">
        <f>+'(令和4年10月)'!J21</f>
        <v>4490212</v>
      </c>
      <c r="K40" s="122">
        <f>+'(令和4年10月)'!K21</f>
        <v>1862</v>
      </c>
      <c r="L40" s="123">
        <f>+'(令和4年10月)'!L21</f>
        <v>4058515</v>
      </c>
      <c r="M40" s="122">
        <f>+'(令和4年10月)'!M21</f>
        <v>11943.192</v>
      </c>
      <c r="N40" s="123">
        <f>+'(令和4年10月)'!N21</f>
        <v>2843682</v>
      </c>
      <c r="O40" s="122">
        <f>+'(令和4年10月)'!O21</f>
        <v>4083</v>
      </c>
      <c r="P40" s="123">
        <f>+'(令和4年10月)'!P21</f>
        <v>1360514</v>
      </c>
      <c r="Q40" s="122">
        <f>+'(令和4年10月)'!Q21</f>
        <v>26142</v>
      </c>
      <c r="R40" s="123">
        <f>+'(令和4年10月)'!R21</f>
        <v>5070634</v>
      </c>
      <c r="S40" s="120">
        <f>+'(令和4年10月)'!S21</f>
        <v>45905</v>
      </c>
      <c r="T40" s="121">
        <f>+'(令和4年10月)'!T21</f>
        <v>7506150</v>
      </c>
      <c r="U40" s="122">
        <f>+'(令和4年10月)'!U21</f>
        <v>5304</v>
      </c>
      <c r="V40" s="123">
        <f>+'(令和4年10月)'!V21</f>
        <v>1773717</v>
      </c>
      <c r="W40" s="122">
        <f>+'(令和4年10月)'!W21</f>
        <v>6152.195</v>
      </c>
      <c r="X40" s="123">
        <f>+'(令和4年10月)'!X21</f>
        <v>1244113</v>
      </c>
      <c r="Y40" s="111">
        <f>+'(令和4年10月)'!Y21</f>
        <v>105807.4</v>
      </c>
      <c r="Z40" s="112">
        <f>+'(令和4年10月)'!Z21</f>
        <v>28917584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+'(令和4年10月)'!E22</f>
        <v>2249</v>
      </c>
      <c r="F41" s="123">
        <f>+'(令和4年10月)'!F22</f>
        <v>408561</v>
      </c>
      <c r="G41" s="122">
        <f>+'(令和4年10月)'!G22</f>
        <v>1516.55</v>
      </c>
      <c r="H41" s="123">
        <f>+'(令和4年10月)'!H22</f>
        <v>642066</v>
      </c>
      <c r="I41" s="122">
        <f>+'(令和4年10月)'!I22</f>
        <v>5081</v>
      </c>
      <c r="J41" s="123">
        <f>+'(令和4年10月)'!J22</f>
        <v>5601582</v>
      </c>
      <c r="K41" s="122">
        <f>+'(令和4年10月)'!K22</f>
        <v>5935</v>
      </c>
      <c r="L41" s="123">
        <f>+'(令和4年10月)'!L22</f>
        <v>773731</v>
      </c>
      <c r="M41" s="122">
        <f>+'(令和4年10月)'!M22</f>
        <v>18483.000000000004</v>
      </c>
      <c r="N41" s="123">
        <f>+'(令和4年10月)'!N22</f>
        <v>3631276</v>
      </c>
      <c r="O41" s="122">
        <f>+'(令和4年10月)'!O22</f>
        <v>5210</v>
      </c>
      <c r="P41" s="123">
        <f>+'(令和4年10月)'!P22</f>
        <v>1400877</v>
      </c>
      <c r="Q41" s="122">
        <f>+'(令和4年10月)'!Q22</f>
        <v>60533</v>
      </c>
      <c r="R41" s="123">
        <f>+'(令和4年10月)'!R22</f>
        <v>10750275</v>
      </c>
      <c r="S41" s="120">
        <f>+'(令和4年10月)'!S22</f>
        <v>29575</v>
      </c>
      <c r="T41" s="121">
        <f>+'(令和4年10月)'!T22</f>
        <v>2674489</v>
      </c>
      <c r="U41" s="122">
        <f>+'(令和4年10月)'!U22</f>
        <v>5493</v>
      </c>
      <c r="V41" s="123">
        <f>+'(令和4年10月)'!V22</f>
        <v>1959921</v>
      </c>
      <c r="W41" s="122">
        <f>+'(令和4年10月)'!W22</f>
        <v>7771.841</v>
      </c>
      <c r="X41" s="123">
        <f>+'(令和4年10月)'!X22</f>
        <v>2021782</v>
      </c>
      <c r="Y41" s="111">
        <f>+'(令和4年10月)'!Y22</f>
        <v>141847.391</v>
      </c>
      <c r="Z41" s="112">
        <f>+'(令和4年10月)'!Z22</f>
        <v>29864560</v>
      </c>
    </row>
    <row r="42" spans="1:26" ht="18.95" customHeight="1" thickBot="1">
      <c r="A42" s="22"/>
      <c r="B42" s="162"/>
      <c r="C42" s="22"/>
      <c r="D42" s="89" t="s">
        <v>44</v>
      </c>
      <c r="E42" s="203">
        <f>+'(令和4年10月)'!E23</f>
        <v>37.84843205574913</v>
      </c>
      <c r="F42" s="204">
        <f>+'(令和4年10月)'!F23</f>
        <v>0</v>
      </c>
      <c r="G42" s="203">
        <f>+'(令和4年10月)'!G23</f>
        <v>88.74376779737223</v>
      </c>
      <c r="H42" s="204">
        <f>+'(令和4年10月)'!H23</f>
        <v>0</v>
      </c>
      <c r="I42" s="203">
        <f>+'(令和4年10月)'!I23</f>
        <v>52.46090880470143</v>
      </c>
      <c r="J42" s="204">
        <f>+'(令和4年10月)'!J23</f>
        <v>0</v>
      </c>
      <c r="K42" s="203">
        <f>+'(令和4年10月)'!K23</f>
        <v>30.308347956881427</v>
      </c>
      <c r="L42" s="204">
        <f>+'(令和4年10月)'!L23</f>
        <v>0</v>
      </c>
      <c r="M42" s="203">
        <f>+'(令和4年10月)'!M23</f>
        <v>66.43195893544606</v>
      </c>
      <c r="N42" s="204">
        <f>+'(令和4年10月)'!N23</f>
        <v>0</v>
      </c>
      <c r="O42" s="203">
        <f>+'(令和4年10月)'!O23</f>
        <v>83.05919432679995</v>
      </c>
      <c r="P42" s="204">
        <f>+'(令和4年10月)'!P23</f>
        <v>0</v>
      </c>
      <c r="Q42" s="203">
        <f>+'(令和4年10月)'!Q23</f>
        <v>44.004718470152355</v>
      </c>
      <c r="R42" s="204">
        <f>+'(令和4年10月)'!R23</f>
        <v>0</v>
      </c>
      <c r="S42" s="203">
        <f>+'(令和4年10月)'!S23</f>
        <v>164.92576603137834</v>
      </c>
      <c r="T42" s="204">
        <f>+'(令和4年10月)'!T23</f>
        <v>0</v>
      </c>
      <c r="U42" s="203">
        <f>+'(令和4年10月)'!U23</f>
        <v>82.86053010415785</v>
      </c>
      <c r="V42" s="204">
        <f>+'(令和4年10月)'!V23</f>
        <v>0</v>
      </c>
      <c r="W42" s="203">
        <f>+'(令和4年10月)'!W23</f>
        <v>75.26622800712843</v>
      </c>
      <c r="X42" s="204">
        <f>+'(令和4年10月)'!X23</f>
        <v>0</v>
      </c>
      <c r="Y42" s="203">
        <f>+'(令和4年10月)'!Y23</f>
        <v>76.35180442644933</v>
      </c>
      <c r="Z42" s="204">
        <f>+'(令和4年10月)'!Z23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759.5</v>
      </c>
      <c r="F43" s="93">
        <f t="shared" si="18"/>
        <v>214028</v>
      </c>
      <c r="G43" s="90">
        <f t="shared" si="18"/>
        <v>-98.71800000000007</v>
      </c>
      <c r="H43" s="91">
        <f t="shared" si="18"/>
        <v>-42395</v>
      </c>
      <c r="I43" s="92">
        <f t="shared" si="18"/>
        <v>-480</v>
      </c>
      <c r="J43" s="93">
        <f t="shared" si="18"/>
        <v>-851027.7999999998</v>
      </c>
      <c r="K43" s="90">
        <f t="shared" si="18"/>
        <v>325</v>
      </c>
      <c r="L43" s="91">
        <f t="shared" si="18"/>
        <v>617634</v>
      </c>
      <c r="M43" s="92">
        <f t="shared" si="18"/>
        <v>-4994.112000000001</v>
      </c>
      <c r="N43" s="93">
        <f t="shared" si="18"/>
        <v>-1047179.25</v>
      </c>
      <c r="O43" s="90">
        <f t="shared" si="18"/>
        <v>50</v>
      </c>
      <c r="P43" s="91">
        <f t="shared" si="18"/>
        <v>74834</v>
      </c>
      <c r="Q43" s="92">
        <f t="shared" si="18"/>
        <v>1189.7999999999993</v>
      </c>
      <c r="R43" s="93">
        <f t="shared" si="18"/>
        <v>55083.5</v>
      </c>
      <c r="S43" s="90">
        <f t="shared" si="18"/>
        <v>4892</v>
      </c>
      <c r="T43" s="91">
        <f t="shared" si="18"/>
        <v>497167</v>
      </c>
      <c r="U43" s="92">
        <f t="shared" si="18"/>
        <v>304.10000000000036</v>
      </c>
      <c r="V43" s="93">
        <f t="shared" si="18"/>
        <v>-30541.5</v>
      </c>
      <c r="W43" s="90">
        <f t="shared" si="18"/>
        <v>1598.9769999999999</v>
      </c>
      <c r="X43" s="91">
        <f t="shared" si="18"/>
        <v>527077.5</v>
      </c>
      <c r="Y43" s="90">
        <f t="shared" si="18"/>
        <v>3546.5469999999914</v>
      </c>
      <c r="Z43" s="91">
        <f t="shared" si="18"/>
        <v>14680.449999999255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1069.4</v>
      </c>
      <c r="F44" s="97">
        <f t="shared" si="18"/>
        <v>192165</v>
      </c>
      <c r="G44" s="94">
        <f t="shared" si="18"/>
        <v>55.01800000000003</v>
      </c>
      <c r="H44" s="95">
        <f t="shared" si="18"/>
        <v>7749</v>
      </c>
      <c r="I44" s="96">
        <f t="shared" si="18"/>
        <v>363</v>
      </c>
      <c r="J44" s="97">
        <f t="shared" si="18"/>
        <v>-268624.7000000002</v>
      </c>
      <c r="K44" s="94">
        <f t="shared" si="18"/>
        <v>21.299999999999955</v>
      </c>
      <c r="L44" s="95">
        <f t="shared" si="18"/>
        <v>48369</v>
      </c>
      <c r="M44" s="96">
        <f t="shared" si="18"/>
        <v>-1698.1319999999996</v>
      </c>
      <c r="N44" s="97">
        <f t="shared" si="18"/>
        <v>-530859.75</v>
      </c>
      <c r="O44" s="94">
        <f t="shared" si="18"/>
        <v>353</v>
      </c>
      <c r="P44" s="95">
        <f t="shared" si="18"/>
        <v>135600</v>
      </c>
      <c r="Q44" s="96">
        <f t="shared" si="18"/>
        <v>1672.2000000000007</v>
      </c>
      <c r="R44" s="97">
        <f t="shared" si="18"/>
        <v>54428.299999999814</v>
      </c>
      <c r="S44" s="94">
        <f t="shared" si="18"/>
        <v>6311</v>
      </c>
      <c r="T44" s="95">
        <f t="shared" si="18"/>
        <v>952892</v>
      </c>
      <c r="U44" s="96">
        <f t="shared" si="18"/>
        <v>568</v>
      </c>
      <c r="V44" s="97">
        <f t="shared" si="18"/>
        <v>420378.5</v>
      </c>
      <c r="W44" s="94">
        <f t="shared" si="18"/>
        <v>882.1670000000004</v>
      </c>
      <c r="X44" s="95">
        <f t="shared" si="18"/>
        <v>322170</v>
      </c>
      <c r="Y44" s="94">
        <f t="shared" si="18"/>
        <v>9596.953000000009</v>
      </c>
      <c r="Z44" s="95">
        <f t="shared" si="18"/>
        <v>1334267.3500000015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-403.9000000000001</v>
      </c>
      <c r="F45" s="97">
        <f t="shared" si="18"/>
        <v>18049</v>
      </c>
      <c r="G45" s="94">
        <f t="shared" si="18"/>
        <v>-123.18599999999992</v>
      </c>
      <c r="H45" s="95">
        <f t="shared" si="18"/>
        <v>-42815</v>
      </c>
      <c r="I45" s="96">
        <f t="shared" si="18"/>
        <v>-210</v>
      </c>
      <c r="J45" s="97">
        <f t="shared" si="18"/>
        <v>-433385.2000000002</v>
      </c>
      <c r="K45" s="94">
        <f t="shared" si="18"/>
        <v>206.69999999999982</v>
      </c>
      <c r="L45" s="95">
        <f t="shared" si="18"/>
        <v>331958</v>
      </c>
      <c r="M45" s="96">
        <f t="shared" si="18"/>
        <v>-2892.9000000000033</v>
      </c>
      <c r="N45" s="97">
        <f t="shared" si="18"/>
        <v>-350564.5</v>
      </c>
      <c r="O45" s="94">
        <f t="shared" si="18"/>
        <v>-36</v>
      </c>
      <c r="P45" s="95">
        <f t="shared" si="18"/>
        <v>17962</v>
      </c>
      <c r="Q45" s="96">
        <f t="shared" si="18"/>
        <v>205.60000000000582</v>
      </c>
      <c r="R45" s="97">
        <f t="shared" si="18"/>
        <v>45455.59999999963</v>
      </c>
      <c r="S45" s="94">
        <f t="shared" si="18"/>
        <v>749</v>
      </c>
      <c r="T45" s="95">
        <f t="shared" si="18"/>
        <v>7270</v>
      </c>
      <c r="U45" s="96">
        <f t="shared" si="18"/>
        <v>-1086.8999999999996</v>
      </c>
      <c r="V45" s="97">
        <f t="shared" si="18"/>
        <v>-661297</v>
      </c>
      <c r="W45" s="94">
        <f t="shared" si="18"/>
        <v>371.4800000000005</v>
      </c>
      <c r="X45" s="95">
        <f t="shared" si="18"/>
        <v>119728.5</v>
      </c>
      <c r="Y45" s="94">
        <f t="shared" si="18"/>
        <v>-3220.1059999999998</v>
      </c>
      <c r="Z45" s="95">
        <f t="shared" si="18"/>
        <v>-947638.6000000015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49.27450094539887</v>
      </c>
      <c r="F46" s="199"/>
      <c r="G46" s="157">
        <f>G23-G42</f>
        <v>1.3233613342790989</v>
      </c>
      <c r="H46" s="199"/>
      <c r="I46" s="157">
        <f>I23-I42</f>
        <v>-3.405442566759305</v>
      </c>
      <c r="J46" s="199"/>
      <c r="K46" s="157">
        <f>K23-K42</f>
        <v>2.5921960659062577</v>
      </c>
      <c r="L46" s="199"/>
      <c r="M46" s="157">
        <f>M23-M42</f>
        <v>-14.786467330631709</v>
      </c>
      <c r="N46" s="199"/>
      <c r="O46" s="157">
        <f t="shared" si="18"/>
        <v>2.0332555961584546</v>
      </c>
      <c r="P46" s="199"/>
      <c r="Q46" s="157">
        <f t="shared" si="18"/>
        <v>2.035739477132907</v>
      </c>
      <c r="R46" s="199"/>
      <c r="S46" s="157">
        <f t="shared" si="18"/>
        <v>10.67148934851113</v>
      </c>
      <c r="T46" s="199"/>
      <c r="U46" s="157">
        <f t="shared" si="18"/>
        <v>24.796731667114287</v>
      </c>
      <c r="V46" s="199"/>
      <c r="W46" s="157">
        <f t="shared" si="18"/>
        <v>15.466144054180148</v>
      </c>
      <c r="X46" s="199"/>
      <c r="Y46" s="157">
        <f t="shared" si="18"/>
        <v>4.792277187535674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192.39659367396592</v>
      </c>
      <c r="F47" s="72">
        <f t="shared" si="19"/>
        <v>385.8814415088291</v>
      </c>
      <c r="G47" s="71">
        <f t="shared" si="19"/>
        <v>92.67433136706781</v>
      </c>
      <c r="H47" s="73">
        <f t="shared" si="19"/>
        <v>91.49882894589089</v>
      </c>
      <c r="I47" s="74">
        <f t="shared" si="19"/>
        <v>82.95454545454545</v>
      </c>
      <c r="J47" s="72">
        <f t="shared" si="19"/>
        <v>81.6558394388724</v>
      </c>
      <c r="K47" s="71">
        <f t="shared" si="19"/>
        <v>118.41359773371106</v>
      </c>
      <c r="L47" s="73">
        <f t="shared" si="19"/>
        <v>116.16331798740084</v>
      </c>
      <c r="M47" s="74">
        <f t="shared" si="19"/>
        <v>59.54963571189749</v>
      </c>
      <c r="N47" s="72">
        <f t="shared" si="19"/>
        <v>65.20348324287897</v>
      </c>
      <c r="O47" s="71">
        <f t="shared" si="19"/>
        <v>101.14942528735634</v>
      </c>
      <c r="P47" s="73">
        <f t="shared" si="19"/>
        <v>105.19954253697432</v>
      </c>
      <c r="Q47" s="74">
        <f t="shared" si="19"/>
        <v>104.43458814759596</v>
      </c>
      <c r="R47" s="72">
        <f t="shared" si="19"/>
        <v>101.07680990508332</v>
      </c>
      <c r="S47" s="71">
        <f t="shared" si="19"/>
        <v>110.17619037713477</v>
      </c>
      <c r="T47" s="73">
        <f t="shared" si="19"/>
        <v>106.23864919009505</v>
      </c>
      <c r="U47" s="74">
        <f t="shared" si="19"/>
        <v>106.78643160008927</v>
      </c>
      <c r="V47" s="72">
        <f t="shared" si="19"/>
        <v>98.04639425844665</v>
      </c>
      <c r="W47" s="71">
        <f t="shared" si="19"/>
        <v>127.53597681365075</v>
      </c>
      <c r="X47" s="73">
        <f t="shared" si="19"/>
        <v>145.47950961832166</v>
      </c>
      <c r="Y47" s="71">
        <f t="shared" si="19"/>
        <v>103.26456377482218</v>
      </c>
      <c r="Z47" s="73">
        <f t="shared" si="19"/>
        <v>100.05012183192275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216.74672489082968</v>
      </c>
      <c r="F48" s="66">
        <f t="shared" si="19"/>
        <v>344.23614641586175</v>
      </c>
      <c r="G48" s="63">
        <f t="shared" si="19"/>
        <v>104.17748344169723</v>
      </c>
      <c r="H48" s="64">
        <f t="shared" si="19"/>
        <v>101.5770289824103</v>
      </c>
      <c r="I48" s="65">
        <f t="shared" si="19"/>
        <v>116.62849289967934</v>
      </c>
      <c r="J48" s="66">
        <f t="shared" si="19"/>
        <v>94.01754972816427</v>
      </c>
      <c r="K48" s="63">
        <f t="shared" si="19"/>
        <v>101.14393125671322</v>
      </c>
      <c r="L48" s="64">
        <f t="shared" si="19"/>
        <v>101.19179059335744</v>
      </c>
      <c r="M48" s="65">
        <f t="shared" si="19"/>
        <v>85.78159004728384</v>
      </c>
      <c r="N48" s="66">
        <f t="shared" si="19"/>
        <v>81.33195800374303</v>
      </c>
      <c r="O48" s="63">
        <f t="shared" si="19"/>
        <v>108.64560372275287</v>
      </c>
      <c r="P48" s="64">
        <f t="shared" si="19"/>
        <v>109.96682136310247</v>
      </c>
      <c r="Q48" s="65">
        <f t="shared" si="19"/>
        <v>106.39660316731695</v>
      </c>
      <c r="R48" s="66">
        <f t="shared" si="19"/>
        <v>101.07340226094014</v>
      </c>
      <c r="S48" s="63">
        <f t="shared" si="19"/>
        <v>113.74795773880841</v>
      </c>
      <c r="T48" s="64">
        <f t="shared" si="19"/>
        <v>112.6948169167949</v>
      </c>
      <c r="U48" s="65">
        <f t="shared" si="19"/>
        <v>110.70889894419307</v>
      </c>
      <c r="V48" s="66">
        <f t="shared" si="19"/>
        <v>123.70042684374114</v>
      </c>
      <c r="W48" s="63">
        <f t="shared" si="19"/>
        <v>114.33906109933123</v>
      </c>
      <c r="X48" s="64">
        <f t="shared" si="19"/>
        <v>125.89555771863168</v>
      </c>
      <c r="Y48" s="63">
        <f t="shared" si="19"/>
        <v>109.0702096450721</v>
      </c>
      <c r="Z48" s="64">
        <f t="shared" si="19"/>
        <v>104.61403466485997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82.0409070698088</v>
      </c>
      <c r="F49" s="70">
        <f t="shared" si="19"/>
        <v>104.41770017206733</v>
      </c>
      <c r="G49" s="67">
        <f t="shared" si="19"/>
        <v>91.8772213247173</v>
      </c>
      <c r="H49" s="68">
        <f t="shared" si="19"/>
        <v>93.33168241271147</v>
      </c>
      <c r="I49" s="69">
        <f t="shared" si="19"/>
        <v>95.86695532375516</v>
      </c>
      <c r="J49" s="70">
        <f t="shared" si="19"/>
        <v>92.26316422753429</v>
      </c>
      <c r="K49" s="67">
        <f t="shared" si="19"/>
        <v>103.48272957034541</v>
      </c>
      <c r="L49" s="68">
        <f t="shared" si="19"/>
        <v>142.90354141167924</v>
      </c>
      <c r="M49" s="69">
        <f t="shared" si="19"/>
        <v>84.3483200779094</v>
      </c>
      <c r="N49" s="70">
        <f t="shared" si="19"/>
        <v>90.34596929564154</v>
      </c>
      <c r="O49" s="67">
        <f t="shared" si="19"/>
        <v>99.30902111324377</v>
      </c>
      <c r="P49" s="68">
        <f t="shared" si="19"/>
        <v>101.28219679529325</v>
      </c>
      <c r="Q49" s="69">
        <f t="shared" si="19"/>
        <v>100.33964944740885</v>
      </c>
      <c r="R49" s="70">
        <f t="shared" si="19"/>
        <v>100.42283197406579</v>
      </c>
      <c r="S49" s="67">
        <f t="shared" si="19"/>
        <v>102.53254437869823</v>
      </c>
      <c r="T49" s="68">
        <f t="shared" si="19"/>
        <v>100.2718276276328</v>
      </c>
      <c r="U49" s="69">
        <f t="shared" si="19"/>
        <v>80.21299836155107</v>
      </c>
      <c r="V49" s="70">
        <f t="shared" si="19"/>
        <v>66.25899717386568</v>
      </c>
      <c r="W49" s="67">
        <f t="shared" si="19"/>
        <v>104.77981986507446</v>
      </c>
      <c r="X49" s="68">
        <f t="shared" si="19"/>
        <v>105.92192926833852</v>
      </c>
      <c r="Y49" s="67">
        <f t="shared" si="19"/>
        <v>97.72987999476142</v>
      </c>
      <c r="Z49" s="68">
        <f t="shared" si="19"/>
        <v>96.82687908343534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3A10B-7952-400E-8028-207A73033CCB}">
  <dimension ref="A1:AL49"/>
  <sheetViews>
    <sheetView zoomScaleSheetLayoutView="100" workbookViewId="0" topLeftCell="A1">
      <pane xSplit="4" ySplit="4" topLeftCell="E8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3" sqref="E23:Z23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68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635</v>
      </c>
      <c r="F5" s="14">
        <v>42322</v>
      </c>
      <c r="G5" s="15">
        <v>30</v>
      </c>
      <c r="H5" s="16">
        <v>5440</v>
      </c>
      <c r="I5" s="13">
        <v>2366</v>
      </c>
      <c r="J5" s="14">
        <v>4474985</v>
      </c>
      <c r="K5" s="17">
        <v>1666</v>
      </c>
      <c r="L5" s="18">
        <v>3739170</v>
      </c>
      <c r="M5" s="13">
        <v>616</v>
      </c>
      <c r="N5" s="75">
        <v>184555</v>
      </c>
      <c r="O5" s="19">
        <v>784</v>
      </c>
      <c r="P5" s="18">
        <v>45061</v>
      </c>
      <c r="Q5" s="13">
        <v>12226</v>
      </c>
      <c r="R5" s="14">
        <v>1909106</v>
      </c>
      <c r="S5" s="19">
        <v>14928</v>
      </c>
      <c r="T5" s="18">
        <v>4218357</v>
      </c>
      <c r="U5" s="13">
        <v>3211</v>
      </c>
      <c r="V5" s="14">
        <v>1450267</v>
      </c>
      <c r="W5" s="13">
        <v>74</v>
      </c>
      <c r="X5" s="18">
        <v>41378</v>
      </c>
      <c r="Y5" s="20">
        <f aca="true" t="shared" si="0" ref="Y5:Z19">+W5+U5+S5+Q5+O5+M5+K5+I5+G5+E5</f>
        <v>36536</v>
      </c>
      <c r="Z5" s="21">
        <f t="shared" si="0"/>
        <v>16110641</v>
      </c>
    </row>
    <row r="6" spans="1:26" ht="18.95" customHeight="1">
      <c r="A6" s="7"/>
      <c r="B6" s="22"/>
      <c r="C6" s="83"/>
      <c r="D6" s="81" t="s">
        <v>22</v>
      </c>
      <c r="E6" s="23">
        <v>740</v>
      </c>
      <c r="F6" s="24">
        <v>48768</v>
      </c>
      <c r="G6" s="25">
        <v>30</v>
      </c>
      <c r="H6" s="26">
        <v>5460</v>
      </c>
      <c r="I6" s="27">
        <v>1815</v>
      </c>
      <c r="J6" s="21">
        <v>4356439</v>
      </c>
      <c r="K6" s="25">
        <v>1713</v>
      </c>
      <c r="L6" s="26">
        <v>3986621</v>
      </c>
      <c r="M6" s="27">
        <v>616</v>
      </c>
      <c r="N6" s="76">
        <v>191835</v>
      </c>
      <c r="O6" s="25">
        <v>733</v>
      </c>
      <c r="P6" s="26">
        <v>46310</v>
      </c>
      <c r="Q6" s="27">
        <v>13039</v>
      </c>
      <c r="R6" s="21">
        <v>2012716</v>
      </c>
      <c r="S6" s="25">
        <v>13261</v>
      </c>
      <c r="T6" s="26">
        <v>3813741</v>
      </c>
      <c r="U6" s="27">
        <v>3743</v>
      </c>
      <c r="V6" s="21">
        <v>1636815</v>
      </c>
      <c r="W6" s="27">
        <v>99</v>
      </c>
      <c r="X6" s="26">
        <v>44270</v>
      </c>
      <c r="Y6" s="20">
        <f t="shared" si="0"/>
        <v>35789</v>
      </c>
      <c r="Z6" s="21">
        <f t="shared" si="0"/>
        <v>16142975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1555</v>
      </c>
      <c r="F7" s="36">
        <v>244552</v>
      </c>
      <c r="G7" s="29">
        <v>151</v>
      </c>
      <c r="H7" s="30">
        <v>74218</v>
      </c>
      <c r="I7" s="31">
        <v>4245</v>
      </c>
      <c r="J7" s="32">
        <v>5334018</v>
      </c>
      <c r="K7" s="77">
        <v>5472</v>
      </c>
      <c r="L7" s="30">
        <v>658301</v>
      </c>
      <c r="M7" s="23">
        <v>1054.7</v>
      </c>
      <c r="N7" s="24">
        <v>230571</v>
      </c>
      <c r="O7" s="33">
        <v>3127</v>
      </c>
      <c r="P7" s="34">
        <v>593134</v>
      </c>
      <c r="Q7" s="23">
        <v>33585</v>
      </c>
      <c r="R7" s="24">
        <v>5125195</v>
      </c>
      <c r="S7" s="33">
        <v>25761</v>
      </c>
      <c r="T7" s="34">
        <v>2022240</v>
      </c>
      <c r="U7" s="23">
        <v>3245</v>
      </c>
      <c r="V7" s="24">
        <v>1746665</v>
      </c>
      <c r="W7" s="23">
        <v>1078</v>
      </c>
      <c r="X7" s="34">
        <v>294102</v>
      </c>
      <c r="Y7" s="31">
        <f t="shared" si="0"/>
        <v>79273.7</v>
      </c>
      <c r="Z7" s="24">
        <f t="shared" si="0"/>
        <v>16322996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187</v>
      </c>
      <c r="F8" s="14">
        <v>32544</v>
      </c>
      <c r="G8" s="15">
        <v>128.563</v>
      </c>
      <c r="H8" s="16">
        <v>81000</v>
      </c>
      <c r="I8" s="13">
        <v>78</v>
      </c>
      <c r="J8" s="14">
        <v>15570</v>
      </c>
      <c r="K8" s="17">
        <v>1</v>
      </c>
      <c r="L8" s="18">
        <v>378</v>
      </c>
      <c r="M8" s="13">
        <v>8014</v>
      </c>
      <c r="N8" s="75">
        <v>2197051</v>
      </c>
      <c r="O8" s="19">
        <v>0</v>
      </c>
      <c r="P8" s="18">
        <v>0</v>
      </c>
      <c r="Q8" s="13">
        <v>8316</v>
      </c>
      <c r="R8" s="14">
        <v>1527271</v>
      </c>
      <c r="S8" s="19">
        <v>33145</v>
      </c>
      <c r="T8" s="18">
        <v>3750788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51140.563</v>
      </c>
      <c r="Z8" s="14">
        <f t="shared" si="0"/>
        <v>7714522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176</v>
      </c>
      <c r="F9" s="24">
        <v>29912</v>
      </c>
      <c r="G9" s="25">
        <v>133.013</v>
      </c>
      <c r="H9" s="26">
        <v>86200</v>
      </c>
      <c r="I9" s="27">
        <v>79</v>
      </c>
      <c r="J9" s="21">
        <v>14509</v>
      </c>
      <c r="K9" s="25">
        <v>59</v>
      </c>
      <c r="L9" s="26">
        <v>1084</v>
      </c>
      <c r="M9" s="27">
        <v>8697</v>
      </c>
      <c r="N9" s="76">
        <v>2329273</v>
      </c>
      <c r="O9" s="25">
        <v>0</v>
      </c>
      <c r="P9" s="26">
        <v>0</v>
      </c>
      <c r="Q9" s="27">
        <v>7096</v>
      </c>
      <c r="R9" s="21">
        <v>1381008</v>
      </c>
      <c r="S9" s="25">
        <v>32644</v>
      </c>
      <c r="T9" s="26">
        <v>3692409</v>
      </c>
      <c r="U9" s="27">
        <v>1543</v>
      </c>
      <c r="V9" s="21">
        <v>134270</v>
      </c>
      <c r="W9" s="27">
        <v>18</v>
      </c>
      <c r="X9" s="26">
        <v>900</v>
      </c>
      <c r="Y9" s="20">
        <f t="shared" si="0"/>
        <v>50445.013</v>
      </c>
      <c r="Z9" s="21">
        <f t="shared" si="0"/>
        <v>7669565</v>
      </c>
    </row>
    <row r="10" spans="1:26" ht="18.95" customHeight="1" thickBot="1">
      <c r="A10" s="7"/>
      <c r="B10" s="22"/>
      <c r="C10" s="84"/>
      <c r="D10" s="28" t="s">
        <v>24</v>
      </c>
      <c r="E10" s="35">
        <v>228</v>
      </c>
      <c r="F10" s="36">
        <v>44143</v>
      </c>
      <c r="G10" s="29">
        <v>160.55</v>
      </c>
      <c r="H10" s="30">
        <v>84400</v>
      </c>
      <c r="I10" s="37">
        <v>156</v>
      </c>
      <c r="J10" s="38">
        <v>36713</v>
      </c>
      <c r="K10" s="77">
        <v>329</v>
      </c>
      <c r="L10" s="30">
        <v>7765</v>
      </c>
      <c r="M10" s="35">
        <v>9357</v>
      </c>
      <c r="N10" s="36">
        <v>1874328</v>
      </c>
      <c r="O10" s="29">
        <v>0</v>
      </c>
      <c r="P10" s="30">
        <v>0</v>
      </c>
      <c r="Q10" s="35">
        <v>12329</v>
      </c>
      <c r="R10" s="36">
        <v>1549774</v>
      </c>
      <c r="S10" s="29">
        <v>3645</v>
      </c>
      <c r="T10" s="30">
        <v>611064</v>
      </c>
      <c r="U10" s="35">
        <v>1654</v>
      </c>
      <c r="V10" s="36">
        <v>115110</v>
      </c>
      <c r="W10" s="35">
        <v>15</v>
      </c>
      <c r="X10" s="30">
        <v>100</v>
      </c>
      <c r="Y10" s="37">
        <f t="shared" si="0"/>
        <v>27873.55</v>
      </c>
      <c r="Z10" s="36">
        <f t="shared" si="0"/>
        <v>4323397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91</v>
      </c>
      <c r="J11" s="14">
        <v>13199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2593</v>
      </c>
      <c r="R11" s="14">
        <v>606988</v>
      </c>
      <c r="S11" s="19">
        <v>0</v>
      </c>
      <c r="T11" s="18">
        <v>0</v>
      </c>
      <c r="U11" s="13">
        <v>2</v>
      </c>
      <c r="V11" s="14">
        <v>753</v>
      </c>
      <c r="W11" s="13">
        <v>0</v>
      </c>
      <c r="X11" s="18">
        <v>0</v>
      </c>
      <c r="Y11" s="13">
        <f>+W11+U11+S11+Q11+O11+M11+K11+I11+G11+E11</f>
        <v>2776</v>
      </c>
      <c r="Z11" s="14">
        <f t="shared" si="0"/>
        <v>710940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25</v>
      </c>
      <c r="J12" s="21">
        <v>4331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2442</v>
      </c>
      <c r="R12" s="21">
        <v>625438</v>
      </c>
      <c r="S12" s="25">
        <v>0</v>
      </c>
      <c r="T12" s="26">
        <v>0</v>
      </c>
      <c r="U12" s="27">
        <v>13</v>
      </c>
      <c r="V12" s="21">
        <v>1532</v>
      </c>
      <c r="W12" s="27">
        <v>0</v>
      </c>
      <c r="X12" s="26">
        <v>57</v>
      </c>
      <c r="Y12" s="20">
        <f aca="true" t="shared" si="1" ref="Y12:Y19">+W12+U12+S12+Q12+O12+M12+K12+I12+G12+E12</f>
        <v>2570</v>
      </c>
      <c r="Z12" s="21">
        <f t="shared" si="0"/>
        <v>721358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254</v>
      </c>
      <c r="J13" s="38">
        <v>31627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7400</v>
      </c>
      <c r="R13" s="36">
        <v>1963726</v>
      </c>
      <c r="S13" s="29">
        <v>2</v>
      </c>
      <c r="T13" s="30">
        <v>2250</v>
      </c>
      <c r="U13" s="35">
        <v>509</v>
      </c>
      <c r="V13" s="36">
        <v>79446</v>
      </c>
      <c r="W13" s="35">
        <v>7</v>
      </c>
      <c r="X13" s="30">
        <v>30365</v>
      </c>
      <c r="Y13" s="37">
        <f t="shared" si="1"/>
        <v>8386.1</v>
      </c>
      <c r="Z13" s="36">
        <f t="shared" si="0"/>
        <v>2321414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2816</v>
      </c>
      <c r="N14" s="75">
        <v>419520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2816</v>
      </c>
      <c r="Z14" s="14">
        <f t="shared" si="0"/>
        <v>419520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1900</v>
      </c>
      <c r="N15" s="76">
        <v>131884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1900</v>
      </c>
      <c r="Z15" s="24">
        <f t="shared" si="0"/>
        <v>131884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6267</v>
      </c>
      <c r="N16" s="36">
        <v>881705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6267</v>
      </c>
      <c r="Z16" s="36">
        <f t="shared" si="0"/>
        <v>881705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1114</v>
      </c>
      <c r="H17" s="18">
        <v>337256</v>
      </c>
      <c r="I17" s="13">
        <v>281</v>
      </c>
      <c r="J17" s="14">
        <v>135476</v>
      </c>
      <c r="K17" s="19">
        <v>98</v>
      </c>
      <c r="L17" s="18">
        <v>81660</v>
      </c>
      <c r="M17" s="13">
        <v>885.272</v>
      </c>
      <c r="N17" s="75">
        <v>193311</v>
      </c>
      <c r="O17" s="19">
        <v>3566</v>
      </c>
      <c r="P17" s="18">
        <v>1394181</v>
      </c>
      <c r="Q17" s="13">
        <v>3695</v>
      </c>
      <c r="R17" s="14">
        <v>1072069</v>
      </c>
      <c r="S17" s="19">
        <v>0</v>
      </c>
      <c r="T17" s="18">
        <v>0</v>
      </c>
      <c r="U17" s="13">
        <v>15</v>
      </c>
      <c r="V17" s="14">
        <v>3300</v>
      </c>
      <c r="W17" s="13">
        <v>5714.865</v>
      </c>
      <c r="X17" s="18">
        <v>1116656</v>
      </c>
      <c r="Y17" s="41">
        <f t="shared" si="1"/>
        <v>15369.137</v>
      </c>
      <c r="Z17" s="42">
        <f t="shared" si="0"/>
        <v>4333909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0</v>
      </c>
      <c r="F18" s="21">
        <v>0</v>
      </c>
      <c r="G18" s="25">
        <v>1079</v>
      </c>
      <c r="H18" s="26">
        <v>324707</v>
      </c>
      <c r="I18" s="27">
        <v>264</v>
      </c>
      <c r="J18" s="21">
        <v>114933</v>
      </c>
      <c r="K18" s="25">
        <v>90</v>
      </c>
      <c r="L18" s="26">
        <v>70810</v>
      </c>
      <c r="M18" s="27">
        <v>715.192</v>
      </c>
      <c r="N18" s="21">
        <v>175690</v>
      </c>
      <c r="O18" s="25">
        <v>3350</v>
      </c>
      <c r="P18" s="26">
        <v>1314204</v>
      </c>
      <c r="Q18" s="27">
        <v>3565</v>
      </c>
      <c r="R18" s="21">
        <v>1051472</v>
      </c>
      <c r="S18" s="25">
        <v>0</v>
      </c>
      <c r="T18" s="26">
        <v>0</v>
      </c>
      <c r="U18" s="27">
        <v>5</v>
      </c>
      <c r="V18" s="21">
        <v>1100</v>
      </c>
      <c r="W18" s="27">
        <v>6035.195</v>
      </c>
      <c r="X18" s="26">
        <v>1198886</v>
      </c>
      <c r="Y18" s="23">
        <f t="shared" si="1"/>
        <v>15103.386999999999</v>
      </c>
      <c r="Z18" s="24">
        <f t="shared" si="0"/>
        <v>4251802</v>
      </c>
    </row>
    <row r="19" spans="1:26" ht="18.95" customHeight="1" thickBot="1">
      <c r="A19" s="7"/>
      <c r="B19" s="22"/>
      <c r="C19" s="84"/>
      <c r="D19" s="43" t="s">
        <v>24</v>
      </c>
      <c r="E19" s="23">
        <v>466</v>
      </c>
      <c r="F19" s="24">
        <v>119866</v>
      </c>
      <c r="G19" s="33">
        <v>1010</v>
      </c>
      <c r="H19" s="34">
        <v>288448</v>
      </c>
      <c r="I19" s="23">
        <v>426</v>
      </c>
      <c r="J19" s="24">
        <v>199224</v>
      </c>
      <c r="K19" s="78">
        <v>134</v>
      </c>
      <c r="L19" s="34">
        <v>107665</v>
      </c>
      <c r="M19" s="23">
        <v>1785.2</v>
      </c>
      <c r="N19" s="24">
        <v>625672</v>
      </c>
      <c r="O19" s="33">
        <v>2083</v>
      </c>
      <c r="P19" s="34">
        <v>807743</v>
      </c>
      <c r="Q19" s="23">
        <v>7219</v>
      </c>
      <c r="R19" s="24">
        <v>2111580</v>
      </c>
      <c r="S19" s="33">
        <v>167</v>
      </c>
      <c r="T19" s="34">
        <v>38935</v>
      </c>
      <c r="U19" s="23">
        <v>85</v>
      </c>
      <c r="V19" s="24">
        <v>18700</v>
      </c>
      <c r="W19" s="23">
        <v>6671.841</v>
      </c>
      <c r="X19" s="34">
        <v>1697215</v>
      </c>
      <c r="Y19" s="35">
        <f t="shared" si="1"/>
        <v>20047.041</v>
      </c>
      <c r="Z19" s="36">
        <f t="shared" si="0"/>
        <v>6015048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822</v>
      </c>
      <c r="F20" s="14">
        <f aca="true" t="shared" si="2" ref="F20:X22">F5+F8+F11+F14+F17</f>
        <v>74866</v>
      </c>
      <c r="G20" s="19">
        <f>G5+G8+G11+G14+G17</f>
        <v>1347.563</v>
      </c>
      <c r="H20" s="18">
        <f t="shared" si="2"/>
        <v>498696</v>
      </c>
      <c r="I20" s="13">
        <f t="shared" si="2"/>
        <v>2816</v>
      </c>
      <c r="J20" s="14">
        <f t="shared" si="2"/>
        <v>4639230</v>
      </c>
      <c r="K20" s="19">
        <f t="shared" si="2"/>
        <v>1765</v>
      </c>
      <c r="L20" s="18">
        <f t="shared" si="2"/>
        <v>3821208</v>
      </c>
      <c r="M20" s="13">
        <f t="shared" si="2"/>
        <v>12346.272</v>
      </c>
      <c r="N20" s="14">
        <f t="shared" si="2"/>
        <v>3009437</v>
      </c>
      <c r="O20" s="19">
        <f t="shared" si="2"/>
        <v>4350</v>
      </c>
      <c r="P20" s="18">
        <f t="shared" si="2"/>
        <v>1439242</v>
      </c>
      <c r="Q20" s="13">
        <f t="shared" si="2"/>
        <v>26830</v>
      </c>
      <c r="R20" s="14">
        <f t="shared" si="2"/>
        <v>5115434</v>
      </c>
      <c r="S20" s="19">
        <f t="shared" si="2"/>
        <v>48073</v>
      </c>
      <c r="T20" s="18">
        <f t="shared" si="2"/>
        <v>7969145</v>
      </c>
      <c r="U20" s="13">
        <f t="shared" si="2"/>
        <v>4481</v>
      </c>
      <c r="V20" s="14">
        <f t="shared" si="2"/>
        <v>1563340</v>
      </c>
      <c r="W20" s="13">
        <f t="shared" si="2"/>
        <v>5806.865</v>
      </c>
      <c r="X20" s="18">
        <f t="shared" si="2"/>
        <v>1158934</v>
      </c>
      <c r="Y20" s="31">
        <f aca="true" t="shared" si="3" ref="Y20:Z22">+Y17+Y14+Y11+Y8+Y5</f>
        <v>108637.70000000001</v>
      </c>
      <c r="Z20" s="32">
        <f t="shared" si="3"/>
        <v>29289532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916</v>
      </c>
      <c r="F21" s="21">
        <f t="shared" si="4"/>
        <v>78680</v>
      </c>
      <c r="G21" s="25">
        <f t="shared" si="4"/>
        <v>1317.013</v>
      </c>
      <c r="H21" s="26">
        <f t="shared" si="4"/>
        <v>491367</v>
      </c>
      <c r="I21" s="27">
        <f t="shared" si="4"/>
        <v>2183</v>
      </c>
      <c r="J21" s="21">
        <f t="shared" si="4"/>
        <v>4490212</v>
      </c>
      <c r="K21" s="25">
        <f t="shared" si="4"/>
        <v>1862</v>
      </c>
      <c r="L21" s="26">
        <f t="shared" si="4"/>
        <v>4058515</v>
      </c>
      <c r="M21" s="27">
        <f t="shared" si="4"/>
        <v>11943.192</v>
      </c>
      <c r="N21" s="21">
        <f t="shared" si="4"/>
        <v>2843682</v>
      </c>
      <c r="O21" s="25">
        <f t="shared" si="4"/>
        <v>4083</v>
      </c>
      <c r="P21" s="26">
        <f t="shared" si="4"/>
        <v>1360514</v>
      </c>
      <c r="Q21" s="27">
        <f t="shared" si="4"/>
        <v>26142</v>
      </c>
      <c r="R21" s="21">
        <f t="shared" si="4"/>
        <v>5070634</v>
      </c>
      <c r="S21" s="25">
        <f t="shared" si="4"/>
        <v>45905</v>
      </c>
      <c r="T21" s="26">
        <f t="shared" si="4"/>
        <v>7506150</v>
      </c>
      <c r="U21" s="27">
        <f t="shared" si="2"/>
        <v>5304</v>
      </c>
      <c r="V21" s="21">
        <f t="shared" si="2"/>
        <v>1773717</v>
      </c>
      <c r="W21" s="27">
        <f t="shared" si="2"/>
        <v>6152.195</v>
      </c>
      <c r="X21" s="26">
        <f t="shared" si="2"/>
        <v>1244113</v>
      </c>
      <c r="Y21" s="23">
        <f t="shared" si="3"/>
        <v>105807.4</v>
      </c>
      <c r="Z21" s="24">
        <f t="shared" si="3"/>
        <v>28917584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2249</v>
      </c>
      <c r="F22" s="24">
        <f t="shared" si="2"/>
        <v>408561</v>
      </c>
      <c r="G22" s="33">
        <f t="shared" si="2"/>
        <v>1516.55</v>
      </c>
      <c r="H22" s="34">
        <f t="shared" si="2"/>
        <v>642066</v>
      </c>
      <c r="I22" s="23">
        <f t="shared" si="2"/>
        <v>5081</v>
      </c>
      <c r="J22" s="24">
        <f t="shared" si="2"/>
        <v>5601582</v>
      </c>
      <c r="K22" s="33">
        <f t="shared" si="2"/>
        <v>5935</v>
      </c>
      <c r="L22" s="34">
        <f t="shared" si="2"/>
        <v>773731</v>
      </c>
      <c r="M22" s="23">
        <f t="shared" si="2"/>
        <v>18483.000000000004</v>
      </c>
      <c r="N22" s="24">
        <f t="shared" si="2"/>
        <v>3631276</v>
      </c>
      <c r="O22" s="33">
        <f t="shared" si="2"/>
        <v>5210</v>
      </c>
      <c r="P22" s="34">
        <f t="shared" si="2"/>
        <v>1400877</v>
      </c>
      <c r="Q22" s="23">
        <f t="shared" si="2"/>
        <v>60533</v>
      </c>
      <c r="R22" s="24">
        <f t="shared" si="2"/>
        <v>10750275</v>
      </c>
      <c r="S22" s="33">
        <f t="shared" si="2"/>
        <v>29575</v>
      </c>
      <c r="T22" s="34">
        <f t="shared" si="2"/>
        <v>2674489</v>
      </c>
      <c r="U22" s="23">
        <f t="shared" si="2"/>
        <v>5493</v>
      </c>
      <c r="V22" s="24">
        <f t="shared" si="2"/>
        <v>1959921</v>
      </c>
      <c r="W22" s="23">
        <f t="shared" si="2"/>
        <v>7771.841</v>
      </c>
      <c r="X22" s="34">
        <f t="shared" si="2"/>
        <v>2021782</v>
      </c>
      <c r="Y22" s="23">
        <f t="shared" si="3"/>
        <v>141847.391</v>
      </c>
      <c r="Z22" s="24">
        <f t="shared" si="3"/>
        <v>29864560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37.84843205574913</v>
      </c>
      <c r="F23" s="174"/>
      <c r="G23" s="173">
        <f>(G20+G21)/(G22+G41)*100</f>
        <v>88.74376779737223</v>
      </c>
      <c r="H23" s="174"/>
      <c r="I23" s="173">
        <f>(I20+I21)/(I22+I41)*100</f>
        <v>52.46090880470143</v>
      </c>
      <c r="J23" s="174"/>
      <c r="K23" s="173">
        <f>(K20+K21)/(K22+K41)*100</f>
        <v>30.308347956881427</v>
      </c>
      <c r="L23" s="174"/>
      <c r="M23" s="173">
        <f>(M20+M21)/(M22+M41)*100</f>
        <v>66.43195893544606</v>
      </c>
      <c r="N23" s="174"/>
      <c r="O23" s="173">
        <f>(O20+O21)/(O22+O41)*100</f>
        <v>83.05919432679995</v>
      </c>
      <c r="P23" s="174"/>
      <c r="Q23" s="173">
        <f>(Q20+Q21)/(Q22+Q41)*100</f>
        <v>44.004718470152355</v>
      </c>
      <c r="R23" s="174"/>
      <c r="S23" s="173">
        <f>(S20+S21)/(S22+S41)*100</f>
        <v>164.92576603137834</v>
      </c>
      <c r="T23" s="174"/>
      <c r="U23" s="173">
        <f>(U20+U21)/(U22+U41)*100</f>
        <v>82.86053010415785</v>
      </c>
      <c r="V23" s="174"/>
      <c r="W23" s="173">
        <f>(W20+W21)/(W22+W41)*100</f>
        <v>75.26622800712843</v>
      </c>
      <c r="X23" s="174"/>
      <c r="Y23" s="173">
        <f>(Y20+Y21)/(Y22+Y41)*100</f>
        <v>76.35180442644933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181663.40595820363</v>
      </c>
      <c r="F24" s="176"/>
      <c r="G24" s="169">
        <f>H22/G22*1000</f>
        <v>423372.786917675</v>
      </c>
      <c r="H24" s="170"/>
      <c r="I24" s="171">
        <f>J22/I22*1000</f>
        <v>1102456.6030308995</v>
      </c>
      <c r="J24" s="172"/>
      <c r="K24" s="169">
        <f>L22/K22*1000</f>
        <v>130367.48104465038</v>
      </c>
      <c r="L24" s="170"/>
      <c r="M24" s="171">
        <f>N22/M22*1000</f>
        <v>196465.72526105065</v>
      </c>
      <c r="N24" s="172"/>
      <c r="O24" s="169">
        <f>P22/O22*1000</f>
        <v>268882.3416506718</v>
      </c>
      <c r="P24" s="170"/>
      <c r="Q24" s="171">
        <f>R22/Q22*1000</f>
        <v>177593.62661688667</v>
      </c>
      <c r="R24" s="172"/>
      <c r="S24" s="169">
        <f>T22/S22*1000</f>
        <v>90430.73541842774</v>
      </c>
      <c r="T24" s="170"/>
      <c r="U24" s="171">
        <f>V22/U22*1000</f>
        <v>356803.386127799</v>
      </c>
      <c r="V24" s="172"/>
      <c r="W24" s="169">
        <f>X22/W22*1000</f>
        <v>260141.96636292478</v>
      </c>
      <c r="X24" s="170"/>
      <c r="Y24" s="171">
        <f>Z22/Y22*1000</f>
        <v>210540.07260521274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1.5855067789015589</v>
      </c>
      <c r="F25" s="49"/>
      <c r="G25" s="50">
        <f>G22/Y22*100</f>
        <v>1.0691419766754822</v>
      </c>
      <c r="H25" s="51"/>
      <c r="I25" s="48">
        <f>I22/Y22*100</f>
        <v>3.5820186498883153</v>
      </c>
      <c r="J25" s="49"/>
      <c r="K25" s="50">
        <f>K22/Y22*100</f>
        <v>4.184074136407627</v>
      </c>
      <c r="L25" s="51"/>
      <c r="M25" s="48">
        <f>M22/Y22*100</f>
        <v>13.030200886810814</v>
      </c>
      <c r="N25" s="49"/>
      <c r="O25" s="50">
        <f>O22/Y22*100</f>
        <v>3.6729614575709753</v>
      </c>
      <c r="P25" s="51"/>
      <c r="Q25" s="48">
        <f>Q22/Y22*100</f>
        <v>42.674736259336626</v>
      </c>
      <c r="R25" s="49"/>
      <c r="S25" s="50">
        <f>S22/Y22*100</f>
        <v>20.84987238150894</v>
      </c>
      <c r="T25" s="51"/>
      <c r="U25" s="48">
        <f>U22/Y22*100</f>
        <v>3.872471648068592</v>
      </c>
      <c r="V25" s="49"/>
      <c r="W25" s="50">
        <f>W22/Y22*100</f>
        <v>5.479015824831068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1544</v>
      </c>
      <c r="F27" s="99">
        <v>264044</v>
      </c>
      <c r="G27" s="100">
        <v>702</v>
      </c>
      <c r="H27" s="101">
        <v>229324</v>
      </c>
      <c r="I27" s="102">
        <v>3323</v>
      </c>
      <c r="J27" s="99">
        <v>920495</v>
      </c>
      <c r="K27" s="103">
        <v>1756</v>
      </c>
      <c r="L27" s="101">
        <v>3857768</v>
      </c>
      <c r="M27" s="102">
        <v>11423</v>
      </c>
      <c r="N27" s="99">
        <v>1847720</v>
      </c>
      <c r="O27" s="103">
        <v>4758</v>
      </c>
      <c r="P27" s="101">
        <v>1544515</v>
      </c>
      <c r="Q27" s="102">
        <v>28965</v>
      </c>
      <c r="R27" s="99">
        <v>5784294</v>
      </c>
      <c r="S27" s="103">
        <v>57646</v>
      </c>
      <c r="T27" s="101">
        <v>10658332</v>
      </c>
      <c r="U27" s="102">
        <v>4614</v>
      </c>
      <c r="V27" s="99">
        <v>1759539</v>
      </c>
      <c r="W27" s="102">
        <v>8249</v>
      </c>
      <c r="X27" s="101">
        <v>1553356</v>
      </c>
      <c r="Y27" s="124">
        <v>122980</v>
      </c>
      <c r="Z27" s="125">
        <v>28419387</v>
      </c>
    </row>
    <row r="28" spans="1:26" ht="18.95" customHeight="1">
      <c r="A28" s="22"/>
      <c r="B28" s="167"/>
      <c r="C28" s="7"/>
      <c r="D28" s="55" t="s">
        <v>22</v>
      </c>
      <c r="E28" s="106">
        <v>1164</v>
      </c>
      <c r="F28" s="107">
        <v>123315</v>
      </c>
      <c r="G28" s="108">
        <v>723</v>
      </c>
      <c r="H28" s="109">
        <v>240400</v>
      </c>
      <c r="I28" s="106">
        <v>3564</v>
      </c>
      <c r="J28" s="107">
        <v>945330</v>
      </c>
      <c r="K28" s="110">
        <v>1743</v>
      </c>
      <c r="L28" s="109">
        <v>4285197</v>
      </c>
      <c r="M28" s="106">
        <v>10621</v>
      </c>
      <c r="N28" s="107">
        <v>1739834</v>
      </c>
      <c r="O28" s="110">
        <v>4649</v>
      </c>
      <c r="P28" s="109">
        <v>1535301</v>
      </c>
      <c r="Q28" s="106">
        <v>27570</v>
      </c>
      <c r="R28" s="107">
        <v>5435951</v>
      </c>
      <c r="S28" s="110">
        <v>57338</v>
      </c>
      <c r="T28" s="109">
        <v>10584830</v>
      </c>
      <c r="U28" s="106">
        <v>6795</v>
      </c>
      <c r="V28" s="107">
        <v>3245682</v>
      </c>
      <c r="W28" s="106">
        <v>8316</v>
      </c>
      <c r="X28" s="109">
        <v>1610869</v>
      </c>
      <c r="Y28" s="113">
        <v>122483</v>
      </c>
      <c r="Z28" s="114">
        <v>29746709</v>
      </c>
    </row>
    <row r="29" spans="1:26" ht="18.95" customHeight="1" thickBot="1">
      <c r="A29" s="22"/>
      <c r="B29" s="167"/>
      <c r="C29" s="7"/>
      <c r="D29" s="55" t="s">
        <v>24</v>
      </c>
      <c r="E29" s="113">
        <v>3625</v>
      </c>
      <c r="F29" s="114">
        <v>748877</v>
      </c>
      <c r="G29" s="115">
        <v>849</v>
      </c>
      <c r="H29" s="116">
        <v>383269</v>
      </c>
      <c r="I29" s="113">
        <v>1861</v>
      </c>
      <c r="J29" s="114">
        <v>975046</v>
      </c>
      <c r="K29" s="117">
        <v>2469</v>
      </c>
      <c r="L29" s="116">
        <v>2848392</v>
      </c>
      <c r="M29" s="113">
        <v>16932</v>
      </c>
      <c r="N29" s="114">
        <v>3079216</v>
      </c>
      <c r="O29" s="117">
        <v>4629</v>
      </c>
      <c r="P29" s="116">
        <v>1208658</v>
      </c>
      <c r="Q29" s="113">
        <v>59038</v>
      </c>
      <c r="R29" s="114">
        <v>10200017</v>
      </c>
      <c r="S29" s="117">
        <v>30830</v>
      </c>
      <c r="T29" s="116">
        <v>2651823</v>
      </c>
      <c r="U29" s="113">
        <v>3761</v>
      </c>
      <c r="V29" s="114">
        <v>804134</v>
      </c>
      <c r="W29" s="113">
        <v>8606</v>
      </c>
      <c r="X29" s="116">
        <v>1872792</v>
      </c>
      <c r="Y29" s="113">
        <v>132600</v>
      </c>
      <c r="Z29" s="114">
        <v>24772224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0">
        <v>58.4</v>
      </c>
      <c r="F30" s="202"/>
      <c r="G30" s="200">
        <v>80.3</v>
      </c>
      <c r="H30" s="202"/>
      <c r="I30" s="200">
        <v>157.5</v>
      </c>
      <c r="J30" s="202"/>
      <c r="K30" s="200">
        <v>69.5</v>
      </c>
      <c r="L30" s="202"/>
      <c r="M30" s="200">
        <v>46.4</v>
      </c>
      <c r="N30" s="202"/>
      <c r="O30" s="200">
        <v>110.8</v>
      </c>
      <c r="P30" s="202"/>
      <c r="Q30" s="200">
        <v>52.3</v>
      </c>
      <c r="R30" s="202"/>
      <c r="S30" s="200">
        <v>150.4</v>
      </c>
      <c r="T30" s="202"/>
      <c r="U30" s="200">
        <v>60.7</v>
      </c>
      <c r="V30" s="202"/>
      <c r="W30" s="200">
        <v>83.8</v>
      </c>
      <c r="X30" s="202"/>
      <c r="Y30" s="200">
        <v>81.5</v>
      </c>
      <c r="Z30" s="201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-722</v>
      </c>
      <c r="F31" s="91">
        <f aca="true" t="shared" si="5" ref="F31:Z33">F20-F27</f>
        <v>-189178</v>
      </c>
      <c r="G31" s="92">
        <f t="shared" si="5"/>
        <v>645.5630000000001</v>
      </c>
      <c r="H31" s="93">
        <f t="shared" si="5"/>
        <v>269372</v>
      </c>
      <c r="I31" s="90">
        <f t="shared" si="5"/>
        <v>-507</v>
      </c>
      <c r="J31" s="91">
        <f t="shared" si="5"/>
        <v>3718735</v>
      </c>
      <c r="K31" s="92">
        <f t="shared" si="5"/>
        <v>9</v>
      </c>
      <c r="L31" s="93">
        <f t="shared" si="5"/>
        <v>-36560</v>
      </c>
      <c r="M31" s="90">
        <f t="shared" si="5"/>
        <v>923.2720000000008</v>
      </c>
      <c r="N31" s="91">
        <f t="shared" si="5"/>
        <v>1161717</v>
      </c>
      <c r="O31" s="92">
        <f t="shared" si="5"/>
        <v>-408</v>
      </c>
      <c r="P31" s="93">
        <f t="shared" si="5"/>
        <v>-105273</v>
      </c>
      <c r="Q31" s="90">
        <f t="shared" si="5"/>
        <v>-2135</v>
      </c>
      <c r="R31" s="91">
        <f t="shared" si="5"/>
        <v>-668860</v>
      </c>
      <c r="S31" s="92">
        <f t="shared" si="5"/>
        <v>-9573</v>
      </c>
      <c r="T31" s="93">
        <f t="shared" si="5"/>
        <v>-2689187</v>
      </c>
      <c r="U31" s="90">
        <f t="shared" si="5"/>
        <v>-133</v>
      </c>
      <c r="V31" s="91">
        <f t="shared" si="5"/>
        <v>-196199</v>
      </c>
      <c r="W31" s="92">
        <f t="shared" si="5"/>
        <v>-2442.135</v>
      </c>
      <c r="X31" s="93">
        <f t="shared" si="5"/>
        <v>-394422</v>
      </c>
      <c r="Y31" s="90">
        <f t="shared" si="5"/>
        <v>-14342.299999999988</v>
      </c>
      <c r="Z31" s="91">
        <f t="shared" si="5"/>
        <v>870145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-248</v>
      </c>
      <c r="F32" s="95">
        <f t="shared" si="6"/>
        <v>-44635</v>
      </c>
      <c r="G32" s="96">
        <f t="shared" si="6"/>
        <v>594.0129999999999</v>
      </c>
      <c r="H32" s="97">
        <f t="shared" si="6"/>
        <v>250967</v>
      </c>
      <c r="I32" s="94">
        <f t="shared" si="6"/>
        <v>-1381</v>
      </c>
      <c r="J32" s="95">
        <f t="shared" si="6"/>
        <v>3544882</v>
      </c>
      <c r="K32" s="96">
        <f t="shared" si="6"/>
        <v>119</v>
      </c>
      <c r="L32" s="97">
        <f t="shared" si="6"/>
        <v>-226682</v>
      </c>
      <c r="M32" s="94">
        <f t="shared" si="6"/>
        <v>1322.191999999999</v>
      </c>
      <c r="N32" s="95">
        <f t="shared" si="6"/>
        <v>1103848</v>
      </c>
      <c r="O32" s="96">
        <f t="shared" si="6"/>
        <v>-566</v>
      </c>
      <c r="P32" s="97">
        <f t="shared" si="6"/>
        <v>-174787</v>
      </c>
      <c r="Q32" s="94">
        <f t="shared" si="6"/>
        <v>-1428</v>
      </c>
      <c r="R32" s="95">
        <f t="shared" si="6"/>
        <v>-365317</v>
      </c>
      <c r="S32" s="96">
        <f t="shared" si="6"/>
        <v>-11433</v>
      </c>
      <c r="T32" s="97">
        <f t="shared" si="6"/>
        <v>-3078680</v>
      </c>
      <c r="U32" s="94">
        <f t="shared" si="5"/>
        <v>-1491</v>
      </c>
      <c r="V32" s="95">
        <f t="shared" si="5"/>
        <v>-1471965</v>
      </c>
      <c r="W32" s="96">
        <f t="shared" si="5"/>
        <v>-2163.8050000000003</v>
      </c>
      <c r="X32" s="97">
        <f t="shared" si="5"/>
        <v>-366756</v>
      </c>
      <c r="Y32" s="94">
        <f t="shared" si="5"/>
        <v>-16675.600000000006</v>
      </c>
      <c r="Z32" s="95">
        <f t="shared" si="5"/>
        <v>-829125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-1376</v>
      </c>
      <c r="F33" s="95">
        <f t="shared" si="5"/>
        <v>-340316</v>
      </c>
      <c r="G33" s="96">
        <f t="shared" si="5"/>
        <v>667.55</v>
      </c>
      <c r="H33" s="97">
        <f t="shared" si="5"/>
        <v>258797</v>
      </c>
      <c r="I33" s="94">
        <f t="shared" si="5"/>
        <v>3220</v>
      </c>
      <c r="J33" s="95">
        <f t="shared" si="5"/>
        <v>4626536</v>
      </c>
      <c r="K33" s="96">
        <f t="shared" si="5"/>
        <v>3466</v>
      </c>
      <c r="L33" s="97">
        <f t="shared" si="5"/>
        <v>-2074661</v>
      </c>
      <c r="M33" s="94">
        <f t="shared" si="5"/>
        <v>1551.0000000000036</v>
      </c>
      <c r="N33" s="95">
        <f t="shared" si="5"/>
        <v>552060</v>
      </c>
      <c r="O33" s="96">
        <f t="shared" si="5"/>
        <v>581</v>
      </c>
      <c r="P33" s="97">
        <f t="shared" si="5"/>
        <v>192219</v>
      </c>
      <c r="Q33" s="94">
        <f t="shared" si="5"/>
        <v>1495</v>
      </c>
      <c r="R33" s="95">
        <f t="shared" si="5"/>
        <v>550258</v>
      </c>
      <c r="S33" s="96">
        <f t="shared" si="5"/>
        <v>-1255</v>
      </c>
      <c r="T33" s="97">
        <f t="shared" si="5"/>
        <v>22666</v>
      </c>
      <c r="U33" s="94">
        <f t="shared" si="5"/>
        <v>1732</v>
      </c>
      <c r="V33" s="95">
        <f t="shared" si="5"/>
        <v>1155787</v>
      </c>
      <c r="W33" s="96">
        <f t="shared" si="5"/>
        <v>-834.1589999999997</v>
      </c>
      <c r="X33" s="97">
        <f t="shared" si="5"/>
        <v>148990</v>
      </c>
      <c r="Y33" s="94">
        <f t="shared" si="5"/>
        <v>9247.391000000003</v>
      </c>
      <c r="Z33" s="95">
        <f t="shared" si="5"/>
        <v>5092336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-20.55156794425087</v>
      </c>
      <c r="F34" s="199"/>
      <c r="G34" s="205">
        <f aca="true" t="shared" si="7" ref="G34">+G23-G30</f>
        <v>8.443767797372232</v>
      </c>
      <c r="H34" s="206"/>
      <c r="I34" s="159">
        <f aca="true" t="shared" si="8" ref="I34">+I23-I30</f>
        <v>-105.03909119529857</v>
      </c>
      <c r="J34" s="199"/>
      <c r="K34" s="205">
        <f aca="true" t="shared" si="9" ref="K34">+K23-K30</f>
        <v>-39.19165204311857</v>
      </c>
      <c r="L34" s="206"/>
      <c r="M34" s="159">
        <f aca="true" t="shared" si="10" ref="M34">+M23-M30</f>
        <v>20.031958935446063</v>
      </c>
      <c r="N34" s="199"/>
      <c r="O34" s="205">
        <f aca="true" t="shared" si="11" ref="O34">+O23-O30</f>
        <v>-27.740805673200043</v>
      </c>
      <c r="P34" s="206"/>
      <c r="Q34" s="159">
        <f aca="true" t="shared" si="12" ref="Q34">+Q23-Q30</f>
        <v>-8.295281529847642</v>
      </c>
      <c r="R34" s="199"/>
      <c r="S34" s="205">
        <f aca="true" t="shared" si="13" ref="S34">+S23-S30</f>
        <v>14.525766031378339</v>
      </c>
      <c r="T34" s="206"/>
      <c r="U34" s="159">
        <f aca="true" t="shared" si="14" ref="U34">+U23-U30</f>
        <v>22.160530104157843</v>
      </c>
      <c r="V34" s="199"/>
      <c r="W34" s="205">
        <f aca="true" t="shared" si="15" ref="W34">+W23-W30</f>
        <v>-8.533771992871564</v>
      </c>
      <c r="X34" s="206"/>
      <c r="Y34" s="159">
        <f aca="true" t="shared" si="16" ref="Y34">+Y23-Y30</f>
        <v>-5.148195573550666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53.23834196891192</v>
      </c>
      <c r="F35" s="60">
        <f t="shared" si="17"/>
        <v>28.35360773204466</v>
      </c>
      <c r="G35" s="61">
        <f t="shared" si="17"/>
        <v>191.96054131054132</v>
      </c>
      <c r="H35" s="62">
        <f t="shared" si="17"/>
        <v>217.46350142156948</v>
      </c>
      <c r="I35" s="59">
        <f t="shared" si="17"/>
        <v>84.74270237736985</v>
      </c>
      <c r="J35" s="60">
        <f t="shared" si="17"/>
        <v>503.9929603093987</v>
      </c>
      <c r="K35" s="61">
        <f t="shared" si="17"/>
        <v>100.5125284738041</v>
      </c>
      <c r="L35" s="62">
        <f t="shared" si="17"/>
        <v>99.05230174546526</v>
      </c>
      <c r="M35" s="59">
        <f t="shared" si="17"/>
        <v>108.08257025299835</v>
      </c>
      <c r="N35" s="60">
        <f t="shared" si="17"/>
        <v>162.8730002381313</v>
      </c>
      <c r="O35" s="61">
        <f t="shared" si="17"/>
        <v>91.4249684741488</v>
      </c>
      <c r="P35" s="62">
        <f t="shared" si="17"/>
        <v>93.18407396496636</v>
      </c>
      <c r="Q35" s="59">
        <f t="shared" si="17"/>
        <v>92.62903504229241</v>
      </c>
      <c r="R35" s="60">
        <f t="shared" si="17"/>
        <v>88.43661819402679</v>
      </c>
      <c r="S35" s="61">
        <f t="shared" si="17"/>
        <v>83.39347049231517</v>
      </c>
      <c r="T35" s="62">
        <f t="shared" si="17"/>
        <v>74.76915712514867</v>
      </c>
      <c r="U35" s="59">
        <f t="shared" si="17"/>
        <v>97.11746857390551</v>
      </c>
      <c r="V35" s="60">
        <f t="shared" si="17"/>
        <v>88.84940885084104</v>
      </c>
      <c r="W35" s="61">
        <f t="shared" si="17"/>
        <v>70.39477512425748</v>
      </c>
      <c r="X35" s="62">
        <f t="shared" si="17"/>
        <v>74.60839627232907</v>
      </c>
      <c r="Y35" s="59">
        <f t="shared" si="17"/>
        <v>88.3376971865344</v>
      </c>
      <c r="Z35" s="60">
        <f t="shared" si="17"/>
        <v>103.06180073482936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78.69415807560138</v>
      </c>
      <c r="F36" s="64">
        <f t="shared" si="17"/>
        <v>63.80407898471394</v>
      </c>
      <c r="G36" s="65">
        <f t="shared" si="17"/>
        <v>182.1594744121715</v>
      </c>
      <c r="H36" s="66">
        <f t="shared" si="17"/>
        <v>204.3955906821963</v>
      </c>
      <c r="I36" s="63">
        <f t="shared" si="17"/>
        <v>61.25140291806959</v>
      </c>
      <c r="J36" s="64">
        <f t="shared" si="17"/>
        <v>474.98883987602215</v>
      </c>
      <c r="K36" s="65">
        <f t="shared" si="17"/>
        <v>106.82730923694778</v>
      </c>
      <c r="L36" s="66">
        <f t="shared" si="17"/>
        <v>94.71011484419503</v>
      </c>
      <c r="M36" s="63">
        <f t="shared" si="17"/>
        <v>112.4488466246116</v>
      </c>
      <c r="N36" s="64">
        <f t="shared" si="17"/>
        <v>163.44559308531734</v>
      </c>
      <c r="O36" s="65">
        <f t="shared" si="17"/>
        <v>87.82533878253388</v>
      </c>
      <c r="P36" s="66">
        <f t="shared" si="17"/>
        <v>88.61545716442573</v>
      </c>
      <c r="Q36" s="63">
        <f t="shared" si="17"/>
        <v>94.82045701849837</v>
      </c>
      <c r="R36" s="64">
        <f t="shared" si="17"/>
        <v>93.27961197589897</v>
      </c>
      <c r="S36" s="65">
        <f t="shared" si="17"/>
        <v>80.06034392549444</v>
      </c>
      <c r="T36" s="66">
        <f t="shared" si="17"/>
        <v>70.91422346887008</v>
      </c>
      <c r="U36" s="63">
        <f t="shared" si="17"/>
        <v>78.05739514348787</v>
      </c>
      <c r="V36" s="64">
        <f t="shared" si="17"/>
        <v>54.64851454948452</v>
      </c>
      <c r="W36" s="65">
        <f t="shared" si="17"/>
        <v>73.98021885521885</v>
      </c>
      <c r="X36" s="66">
        <f t="shared" si="17"/>
        <v>77.23241306400458</v>
      </c>
      <c r="Y36" s="63">
        <f t="shared" si="17"/>
        <v>86.38537592972085</v>
      </c>
      <c r="Z36" s="64">
        <f t="shared" si="17"/>
        <v>97.21271687567186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62.04137931034482</v>
      </c>
      <c r="F37" s="68">
        <f t="shared" si="17"/>
        <v>54.556489249903514</v>
      </c>
      <c r="G37" s="69">
        <f t="shared" si="17"/>
        <v>178.62779740871613</v>
      </c>
      <c r="H37" s="70">
        <f t="shared" si="17"/>
        <v>167.52359308997075</v>
      </c>
      <c r="I37" s="67">
        <f t="shared" si="17"/>
        <v>273.02525523911874</v>
      </c>
      <c r="J37" s="68">
        <f t="shared" si="17"/>
        <v>574.4941264309581</v>
      </c>
      <c r="K37" s="69">
        <f t="shared" si="17"/>
        <v>240.38072093965167</v>
      </c>
      <c r="L37" s="70">
        <f t="shared" si="17"/>
        <v>27.163782232220846</v>
      </c>
      <c r="M37" s="67">
        <f t="shared" si="17"/>
        <v>109.16017009213326</v>
      </c>
      <c r="N37" s="68">
        <f t="shared" si="17"/>
        <v>117.9285896150189</v>
      </c>
      <c r="O37" s="69">
        <f t="shared" si="17"/>
        <v>112.55130697774898</v>
      </c>
      <c r="P37" s="70">
        <f t="shared" si="17"/>
        <v>115.90350620274718</v>
      </c>
      <c r="Q37" s="67">
        <f t="shared" si="17"/>
        <v>102.53226735323014</v>
      </c>
      <c r="R37" s="68">
        <f t="shared" si="17"/>
        <v>105.39467728338099</v>
      </c>
      <c r="S37" s="69">
        <f t="shared" si="17"/>
        <v>95.92928965293545</v>
      </c>
      <c r="T37" s="70">
        <f t="shared" si="17"/>
        <v>100.85473276308412</v>
      </c>
      <c r="U37" s="67">
        <f t="shared" si="17"/>
        <v>146.0515820260569</v>
      </c>
      <c r="V37" s="68">
        <f t="shared" si="17"/>
        <v>243.73064688223604</v>
      </c>
      <c r="W37" s="69">
        <f t="shared" si="17"/>
        <v>90.30723913548687</v>
      </c>
      <c r="X37" s="70">
        <f t="shared" si="17"/>
        <v>107.95550173217315</v>
      </c>
      <c r="Y37" s="67">
        <f t="shared" si="17"/>
        <v>106.97389969834089</v>
      </c>
      <c r="Z37" s="68">
        <f t="shared" si="17"/>
        <v>120.55663633592204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+'(令和4年9月)'!E20</f>
        <v>1344</v>
      </c>
      <c r="F39" s="119">
        <f>+'(令和4年9月)'!F20</f>
        <v>165951</v>
      </c>
      <c r="G39" s="118">
        <f>+'(令和4年9月)'!G20</f>
        <v>1201</v>
      </c>
      <c r="H39" s="119">
        <f>+'(令和4年9月)'!H20</f>
        <v>421991</v>
      </c>
      <c r="I39" s="118">
        <f>+'(令和4年9月)'!I20</f>
        <v>4608</v>
      </c>
      <c r="J39" s="119">
        <f>+'(令和4年9月)'!J20</f>
        <v>6468945</v>
      </c>
      <c r="K39" s="118">
        <f>+'(令和4年9月)'!K20</f>
        <v>2357</v>
      </c>
      <c r="L39" s="119">
        <f>+'(令和4年9月)'!L20</f>
        <v>4509228</v>
      </c>
      <c r="M39" s="118">
        <f>+'(令和4年9月)'!M20</f>
        <v>7230.128</v>
      </c>
      <c r="N39" s="119">
        <f>+'(令和4年9月)'!N20</f>
        <v>1441034</v>
      </c>
      <c r="O39" s="118">
        <f>+'(令和4年9月)'!O20</f>
        <v>4309</v>
      </c>
      <c r="P39" s="119">
        <f>+'(令和4年9月)'!P20</f>
        <v>1415070</v>
      </c>
      <c r="Q39" s="118">
        <f>+'(令和4年9月)'!Q20</f>
        <v>26382</v>
      </c>
      <c r="R39" s="119">
        <f>+'(令和4年9月)'!R20</f>
        <v>5060352</v>
      </c>
      <c r="S39" s="120">
        <f>+'(令和4年9月)'!S20</f>
        <v>51535</v>
      </c>
      <c r="T39" s="121">
        <f>+'(令和4年9月)'!T20</f>
        <v>8674901</v>
      </c>
      <c r="U39" s="118">
        <f>+'(令和4年9月)'!U20</f>
        <v>4797</v>
      </c>
      <c r="V39" s="119">
        <f>+'(令和4年9月)'!V20</f>
        <v>1364866</v>
      </c>
      <c r="W39" s="118">
        <f>+'(令和4年9月)'!W20</f>
        <v>7296.256</v>
      </c>
      <c r="X39" s="119">
        <f>+'(令和4年9月)'!X20</f>
        <v>1745023</v>
      </c>
      <c r="Y39" s="104">
        <f>+'(令和4年9月)'!Y20</f>
        <v>111059.384</v>
      </c>
      <c r="Z39" s="105">
        <f>+'(令和4年9月)'!Z20</f>
        <v>31267361</v>
      </c>
    </row>
    <row r="40" spans="1:26" ht="18.95" customHeight="1">
      <c r="A40" s="22"/>
      <c r="B40" s="162"/>
      <c r="C40" s="22"/>
      <c r="D40" s="82" t="s">
        <v>22</v>
      </c>
      <c r="E40" s="122">
        <f>+'(令和4年9月)'!E21</f>
        <v>1139</v>
      </c>
      <c r="F40" s="123">
        <f>+'(令和4年9月)'!F21</f>
        <v>109153</v>
      </c>
      <c r="G40" s="122">
        <f>+'(令和4年9月)'!G21</f>
        <v>1298</v>
      </c>
      <c r="H40" s="123">
        <f>+'(令和4年9月)'!H21</f>
        <v>468565</v>
      </c>
      <c r="I40" s="122">
        <f>+'(令和4年9月)'!I21</f>
        <v>2461</v>
      </c>
      <c r="J40" s="123">
        <f>+'(令和4年9月)'!J21</f>
        <v>4559227</v>
      </c>
      <c r="K40" s="122">
        <f>+'(令和4年9月)'!K21</f>
        <v>2296</v>
      </c>
      <c r="L40" s="123">
        <f>+'(令和4年9月)'!L21</f>
        <v>13764790</v>
      </c>
      <c r="M40" s="122">
        <f>+'(令和4年9月)'!M21</f>
        <v>8162.2</v>
      </c>
      <c r="N40" s="123">
        <f>+'(令和4年9月)'!N21</f>
        <v>1569835</v>
      </c>
      <c r="O40" s="122">
        <f>+'(令和4年9月)'!O21</f>
        <v>4446</v>
      </c>
      <c r="P40" s="123">
        <f>+'(令和4年9月)'!P21</f>
        <v>1513450</v>
      </c>
      <c r="Q40" s="122">
        <f>+'(令和4年9月)'!Q21</f>
        <v>28954</v>
      </c>
      <c r="R40" s="123">
        <f>+'(令和4年9月)'!R21</f>
        <v>5385278</v>
      </c>
      <c r="S40" s="120">
        <f>+'(令和4年9月)'!S21</f>
        <v>53596</v>
      </c>
      <c r="T40" s="121">
        <f>+'(令和4年9月)'!T21</f>
        <v>8784387</v>
      </c>
      <c r="U40" s="122">
        <f>+'(令和4年9月)'!U21</f>
        <v>4140</v>
      </c>
      <c r="V40" s="123">
        <f>+'(令和4年9月)'!V21</f>
        <v>1100575</v>
      </c>
      <c r="W40" s="122">
        <f>+'(令和4年9月)'!W21</f>
        <v>7398.176</v>
      </c>
      <c r="X40" s="123">
        <f>+'(令和4年9月)'!X21</f>
        <v>1708538</v>
      </c>
      <c r="Y40" s="111">
        <f>+'(令和4年9月)'!Y21</f>
        <v>113890.376</v>
      </c>
      <c r="Z40" s="112">
        <f>+'(令和4年9月)'!Z21</f>
        <v>38963798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+'(令和4年9月)'!E22</f>
        <v>2343</v>
      </c>
      <c r="F41" s="123">
        <f>+'(令和4年9月)'!F22</f>
        <v>412375</v>
      </c>
      <c r="G41" s="122">
        <f>+'(令和4年9月)'!G22</f>
        <v>1486</v>
      </c>
      <c r="H41" s="123">
        <f>+'(令和4年9月)'!H22</f>
        <v>634737</v>
      </c>
      <c r="I41" s="122">
        <f>+'(令和4年9月)'!I22</f>
        <v>4448</v>
      </c>
      <c r="J41" s="123">
        <f>+'(令和4年9月)'!J22</f>
        <v>5452564</v>
      </c>
      <c r="K41" s="122">
        <f>+'(令和4年9月)'!K22</f>
        <v>6032</v>
      </c>
      <c r="L41" s="123">
        <f>+'(令和4年9月)'!L22</f>
        <v>1011038</v>
      </c>
      <c r="M41" s="122">
        <f>+'(令和4年9月)'!M22</f>
        <v>18079.920000000002</v>
      </c>
      <c r="N41" s="123">
        <f>+'(令和4年9月)'!N22</f>
        <v>3465521</v>
      </c>
      <c r="O41" s="122">
        <f>+'(令和4年9月)'!O22</f>
        <v>4943</v>
      </c>
      <c r="P41" s="123">
        <f>+'(令和4年9月)'!P22</f>
        <v>1322149</v>
      </c>
      <c r="Q41" s="122">
        <f>+'(令和4年9月)'!Q22</f>
        <v>59845</v>
      </c>
      <c r="R41" s="123">
        <f>+'(令和4年9月)'!R22</f>
        <v>10705475</v>
      </c>
      <c r="S41" s="120">
        <f>+'(令和4年9月)'!S22</f>
        <v>27407</v>
      </c>
      <c r="T41" s="121">
        <f>+'(令和4年9月)'!T22</f>
        <v>2211494</v>
      </c>
      <c r="U41" s="122">
        <f>+'(令和4年9月)'!U22</f>
        <v>6316</v>
      </c>
      <c r="V41" s="123">
        <f>+'(令和4年9月)'!V22</f>
        <v>2170298</v>
      </c>
      <c r="W41" s="122">
        <f>+'(令和4年9月)'!W22</f>
        <v>8117.171000000001</v>
      </c>
      <c r="X41" s="123">
        <f>+'(令和4年9月)'!X22</f>
        <v>2106961</v>
      </c>
      <c r="Y41" s="111">
        <f>+'(令和4年9月)'!Y22</f>
        <v>139017.09100000001</v>
      </c>
      <c r="Z41" s="112">
        <f>+'(令和4年9月)'!Z22</f>
        <v>29492612</v>
      </c>
    </row>
    <row r="42" spans="1:26" ht="18.95" customHeight="1" thickBot="1">
      <c r="A42" s="22"/>
      <c r="B42" s="162"/>
      <c r="C42" s="22"/>
      <c r="D42" s="89" t="s">
        <v>44</v>
      </c>
      <c r="E42" s="203">
        <f>+(E39+E40)/(E41+'(令和4年9月)'!E41)*100</f>
        <v>52.987622705932566</v>
      </c>
      <c r="F42" s="204"/>
      <c r="G42" s="203">
        <f>+(G39+G40)/(G41+'(令和4年9月)'!G41)*100</f>
        <v>84.08479138627187</v>
      </c>
      <c r="H42" s="204"/>
      <c r="I42" s="203">
        <f>+(I39+I40)/(I41+'(令和4年9月)'!I41)*100</f>
        <v>79.4626798561151</v>
      </c>
      <c r="J42" s="204"/>
      <c r="K42" s="203">
        <f>+(K39+K40)/(K41+'(令和4年9月)'!K41)*100</f>
        <v>38.56929708222812</v>
      </c>
      <c r="L42" s="204"/>
      <c r="M42" s="203">
        <f>+(M39+M40)/(M41+'(令和4年9月)'!M41)*100</f>
        <v>42.56746711268634</v>
      </c>
      <c r="N42" s="204"/>
      <c r="O42" s="203">
        <f>+(O39+O40)/(O41+'(令和4年9月)'!O41)*100</f>
        <v>88.55957920291321</v>
      </c>
      <c r="P42" s="204"/>
      <c r="Q42" s="203">
        <f>+(Q39+Q40)/(Q41+'(令和4年9月)'!Q41)*100</f>
        <v>46.23276798395856</v>
      </c>
      <c r="R42" s="204"/>
      <c r="S42" s="203">
        <f>+(S39+S40)/(S41+'(令和4年9月)'!S41)*100</f>
        <v>191.79589156055022</v>
      </c>
      <c r="T42" s="204"/>
      <c r="U42" s="203">
        <f>+(U39+U40)/(U41+'(令和4年9月)'!U41)*100</f>
        <v>70.74889170360989</v>
      </c>
      <c r="V42" s="204"/>
      <c r="W42" s="203">
        <f>+(W39+W40)/(W41+'(令和4年9月)'!W41)*100</f>
        <v>90.51449082445102</v>
      </c>
      <c r="X42" s="204"/>
      <c r="Y42" s="203">
        <f>+(Y39+Y40)/(Y41+'(令和4年9月)'!Y41)*100</f>
        <v>80.09174995953485</v>
      </c>
      <c r="Z42" s="204"/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-522</v>
      </c>
      <c r="F43" s="93">
        <f t="shared" si="18"/>
        <v>-91085</v>
      </c>
      <c r="G43" s="90">
        <f t="shared" si="18"/>
        <v>146.5630000000001</v>
      </c>
      <c r="H43" s="91">
        <f t="shared" si="18"/>
        <v>76705</v>
      </c>
      <c r="I43" s="92">
        <f t="shared" si="18"/>
        <v>-1792</v>
      </c>
      <c r="J43" s="93">
        <f t="shared" si="18"/>
        <v>-1829715</v>
      </c>
      <c r="K43" s="90">
        <f t="shared" si="18"/>
        <v>-592</v>
      </c>
      <c r="L43" s="91">
        <f t="shared" si="18"/>
        <v>-688020</v>
      </c>
      <c r="M43" s="92">
        <f t="shared" si="18"/>
        <v>5116.144000000001</v>
      </c>
      <c r="N43" s="93">
        <f t="shared" si="18"/>
        <v>1568403</v>
      </c>
      <c r="O43" s="90">
        <f t="shared" si="18"/>
        <v>41</v>
      </c>
      <c r="P43" s="91">
        <f t="shared" si="18"/>
        <v>24172</v>
      </c>
      <c r="Q43" s="92">
        <f t="shared" si="18"/>
        <v>448</v>
      </c>
      <c r="R43" s="93">
        <f t="shared" si="18"/>
        <v>55082</v>
      </c>
      <c r="S43" s="90">
        <f t="shared" si="18"/>
        <v>-3462</v>
      </c>
      <c r="T43" s="91">
        <f t="shared" si="18"/>
        <v>-705756</v>
      </c>
      <c r="U43" s="92">
        <f t="shared" si="18"/>
        <v>-316</v>
      </c>
      <c r="V43" s="93">
        <f t="shared" si="18"/>
        <v>198474</v>
      </c>
      <c r="W43" s="90">
        <f t="shared" si="18"/>
        <v>-1489.3910000000005</v>
      </c>
      <c r="X43" s="91">
        <f t="shared" si="18"/>
        <v>-586089</v>
      </c>
      <c r="Y43" s="90">
        <f t="shared" si="18"/>
        <v>-2421.683999999994</v>
      </c>
      <c r="Z43" s="91">
        <f t="shared" si="18"/>
        <v>-1977829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-223</v>
      </c>
      <c r="F44" s="97">
        <f t="shared" si="18"/>
        <v>-30473</v>
      </c>
      <c r="G44" s="94">
        <f t="shared" si="18"/>
        <v>19.01299999999992</v>
      </c>
      <c r="H44" s="95">
        <f t="shared" si="18"/>
        <v>22802</v>
      </c>
      <c r="I44" s="96">
        <f t="shared" si="18"/>
        <v>-278</v>
      </c>
      <c r="J44" s="97">
        <f t="shared" si="18"/>
        <v>-69015</v>
      </c>
      <c r="K44" s="94">
        <f t="shared" si="18"/>
        <v>-434</v>
      </c>
      <c r="L44" s="95">
        <f t="shared" si="18"/>
        <v>-9706275</v>
      </c>
      <c r="M44" s="96">
        <f t="shared" si="18"/>
        <v>3780.9919999999993</v>
      </c>
      <c r="N44" s="97">
        <f t="shared" si="18"/>
        <v>1273847</v>
      </c>
      <c r="O44" s="94">
        <f t="shared" si="18"/>
        <v>-363</v>
      </c>
      <c r="P44" s="95">
        <f t="shared" si="18"/>
        <v>-152936</v>
      </c>
      <c r="Q44" s="96">
        <f t="shared" si="18"/>
        <v>-2812</v>
      </c>
      <c r="R44" s="97">
        <f t="shared" si="18"/>
        <v>-314644</v>
      </c>
      <c r="S44" s="94">
        <f t="shared" si="18"/>
        <v>-7691</v>
      </c>
      <c r="T44" s="95">
        <f t="shared" si="18"/>
        <v>-1278237</v>
      </c>
      <c r="U44" s="96">
        <f t="shared" si="18"/>
        <v>1164</v>
      </c>
      <c r="V44" s="97">
        <f t="shared" si="18"/>
        <v>673142</v>
      </c>
      <c r="W44" s="94">
        <f t="shared" si="18"/>
        <v>-1245.9810000000007</v>
      </c>
      <c r="X44" s="95">
        <f t="shared" si="18"/>
        <v>-464425</v>
      </c>
      <c r="Y44" s="94">
        <f t="shared" si="18"/>
        <v>-8082.97600000001</v>
      </c>
      <c r="Z44" s="95">
        <f t="shared" si="18"/>
        <v>-10046214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-94</v>
      </c>
      <c r="F45" s="97">
        <f t="shared" si="18"/>
        <v>-3814</v>
      </c>
      <c r="G45" s="94">
        <f t="shared" si="18"/>
        <v>30.549999999999955</v>
      </c>
      <c r="H45" s="95">
        <f t="shared" si="18"/>
        <v>7329</v>
      </c>
      <c r="I45" s="96">
        <f t="shared" si="18"/>
        <v>633</v>
      </c>
      <c r="J45" s="97">
        <f t="shared" si="18"/>
        <v>149018</v>
      </c>
      <c r="K45" s="94">
        <f t="shared" si="18"/>
        <v>-97</v>
      </c>
      <c r="L45" s="95">
        <f t="shared" si="18"/>
        <v>-237307</v>
      </c>
      <c r="M45" s="96">
        <f t="shared" si="18"/>
        <v>403.08000000000175</v>
      </c>
      <c r="N45" s="97">
        <f t="shared" si="18"/>
        <v>165755</v>
      </c>
      <c r="O45" s="94">
        <f t="shared" si="18"/>
        <v>267</v>
      </c>
      <c r="P45" s="95">
        <f t="shared" si="18"/>
        <v>78728</v>
      </c>
      <c r="Q45" s="96">
        <f t="shared" si="18"/>
        <v>688</v>
      </c>
      <c r="R45" s="97">
        <f t="shared" si="18"/>
        <v>44800</v>
      </c>
      <c r="S45" s="94">
        <f t="shared" si="18"/>
        <v>2168</v>
      </c>
      <c r="T45" s="95">
        <f t="shared" si="18"/>
        <v>462995</v>
      </c>
      <c r="U45" s="96">
        <f t="shared" si="18"/>
        <v>-823</v>
      </c>
      <c r="V45" s="97">
        <f t="shared" si="18"/>
        <v>-210377</v>
      </c>
      <c r="W45" s="94">
        <f t="shared" si="18"/>
        <v>-345.33000000000084</v>
      </c>
      <c r="X45" s="95">
        <f t="shared" si="18"/>
        <v>-85179</v>
      </c>
      <c r="Y45" s="94">
        <f t="shared" si="18"/>
        <v>2830.2999999999884</v>
      </c>
      <c r="Z45" s="95">
        <f t="shared" si="18"/>
        <v>371948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-15.139190650183437</v>
      </c>
      <c r="F46" s="199"/>
      <c r="G46" s="157">
        <f>G23-G42</f>
        <v>4.658976411100355</v>
      </c>
      <c r="H46" s="199"/>
      <c r="I46" s="157">
        <f>I23-I42</f>
        <v>-27.00177105141367</v>
      </c>
      <c r="J46" s="199"/>
      <c r="K46" s="157">
        <f>K23-K42</f>
        <v>-8.260949125346691</v>
      </c>
      <c r="L46" s="199"/>
      <c r="M46" s="157">
        <f>M23-M42</f>
        <v>23.864491822759724</v>
      </c>
      <c r="N46" s="199"/>
      <c r="O46" s="157">
        <f t="shared" si="18"/>
        <v>-5.500384876113259</v>
      </c>
      <c r="P46" s="199"/>
      <c r="Q46" s="157">
        <f t="shared" si="18"/>
        <v>-2.228049513806205</v>
      </c>
      <c r="R46" s="199"/>
      <c r="S46" s="157">
        <f t="shared" si="18"/>
        <v>-26.870125529171872</v>
      </c>
      <c r="T46" s="199"/>
      <c r="U46" s="157">
        <f t="shared" si="18"/>
        <v>12.11163840054796</v>
      </c>
      <c r="V46" s="199"/>
      <c r="W46" s="157">
        <f t="shared" si="18"/>
        <v>-15.248262817322583</v>
      </c>
      <c r="X46" s="199"/>
      <c r="Y46" s="157">
        <f t="shared" si="18"/>
        <v>-3.7399455330855176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61.16071428571429</v>
      </c>
      <c r="F47" s="72">
        <f t="shared" si="19"/>
        <v>45.11331658140054</v>
      </c>
      <c r="G47" s="71">
        <f t="shared" si="19"/>
        <v>112.20341382181516</v>
      </c>
      <c r="H47" s="73">
        <f t="shared" si="19"/>
        <v>118.17692794396089</v>
      </c>
      <c r="I47" s="74">
        <f t="shared" si="19"/>
        <v>61.111111111111114</v>
      </c>
      <c r="J47" s="72">
        <f t="shared" si="19"/>
        <v>71.71540336175374</v>
      </c>
      <c r="K47" s="71">
        <f t="shared" si="19"/>
        <v>74.88332626219771</v>
      </c>
      <c r="L47" s="73">
        <f t="shared" si="19"/>
        <v>84.74195582924617</v>
      </c>
      <c r="M47" s="74">
        <f t="shared" si="19"/>
        <v>170.761458165056</v>
      </c>
      <c r="N47" s="72">
        <f t="shared" si="19"/>
        <v>208.83872275046946</v>
      </c>
      <c r="O47" s="71">
        <f t="shared" si="19"/>
        <v>100.95149686702251</v>
      </c>
      <c r="P47" s="73">
        <f t="shared" si="19"/>
        <v>101.7081840474323</v>
      </c>
      <c r="Q47" s="74">
        <f t="shared" si="19"/>
        <v>101.69812751118185</v>
      </c>
      <c r="R47" s="72">
        <f t="shared" si="19"/>
        <v>101.08850135326554</v>
      </c>
      <c r="S47" s="71">
        <f t="shared" si="19"/>
        <v>93.28223537401766</v>
      </c>
      <c r="T47" s="73">
        <f t="shared" si="19"/>
        <v>91.86439130544545</v>
      </c>
      <c r="U47" s="74">
        <f t="shared" si="19"/>
        <v>93.4125495101105</v>
      </c>
      <c r="V47" s="72">
        <f t="shared" si="19"/>
        <v>114.5416473118973</v>
      </c>
      <c r="W47" s="71">
        <f t="shared" si="19"/>
        <v>79.58691416529244</v>
      </c>
      <c r="X47" s="73">
        <f t="shared" si="19"/>
        <v>66.41368050736294</v>
      </c>
      <c r="Y47" s="71">
        <f t="shared" si="19"/>
        <v>97.81946926700044</v>
      </c>
      <c r="Z47" s="73">
        <f t="shared" si="19"/>
        <v>93.67446136563939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80.42142230026339</v>
      </c>
      <c r="F48" s="66">
        <f t="shared" si="19"/>
        <v>72.08230648722436</v>
      </c>
      <c r="G48" s="63">
        <f t="shared" si="19"/>
        <v>101.46479198767334</v>
      </c>
      <c r="H48" s="64">
        <f t="shared" si="19"/>
        <v>104.86634725171535</v>
      </c>
      <c r="I48" s="65">
        <f t="shared" si="19"/>
        <v>88.70377895164567</v>
      </c>
      <c r="J48" s="66">
        <f t="shared" si="19"/>
        <v>98.48625655182337</v>
      </c>
      <c r="K48" s="63">
        <f t="shared" si="19"/>
        <v>81.09756097560977</v>
      </c>
      <c r="L48" s="64">
        <f t="shared" si="19"/>
        <v>29.48475784955673</v>
      </c>
      <c r="M48" s="65">
        <f t="shared" si="19"/>
        <v>146.3231971772316</v>
      </c>
      <c r="N48" s="66">
        <f t="shared" si="19"/>
        <v>181.14527959944834</v>
      </c>
      <c r="O48" s="63">
        <f t="shared" si="19"/>
        <v>91.8353576248313</v>
      </c>
      <c r="P48" s="64">
        <f t="shared" si="19"/>
        <v>89.894875945687</v>
      </c>
      <c r="Q48" s="65">
        <f t="shared" si="19"/>
        <v>90.2880431028528</v>
      </c>
      <c r="R48" s="66">
        <f t="shared" si="19"/>
        <v>94.15733041079774</v>
      </c>
      <c r="S48" s="63">
        <f t="shared" si="19"/>
        <v>85.65004851108291</v>
      </c>
      <c r="T48" s="64">
        <f t="shared" si="19"/>
        <v>85.44876267404885</v>
      </c>
      <c r="U48" s="65">
        <f t="shared" si="19"/>
        <v>128.1159420289855</v>
      </c>
      <c r="V48" s="66">
        <f t="shared" si="19"/>
        <v>161.16275583217862</v>
      </c>
      <c r="W48" s="63">
        <f t="shared" si="19"/>
        <v>83.15826765948795</v>
      </c>
      <c r="X48" s="64">
        <f t="shared" si="19"/>
        <v>72.81740294918814</v>
      </c>
      <c r="Y48" s="63">
        <f t="shared" si="19"/>
        <v>92.90284545201605</v>
      </c>
      <c r="Z48" s="64">
        <f t="shared" si="19"/>
        <v>74.21654326408323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95.98804950917626</v>
      </c>
      <c r="F49" s="70">
        <f t="shared" si="19"/>
        <v>99.07511367080933</v>
      </c>
      <c r="G49" s="67">
        <f t="shared" si="19"/>
        <v>102.05585464333782</v>
      </c>
      <c r="H49" s="68">
        <f t="shared" si="19"/>
        <v>101.15465145406681</v>
      </c>
      <c r="I49" s="69">
        <f t="shared" si="19"/>
        <v>114.23111510791367</v>
      </c>
      <c r="J49" s="70">
        <f t="shared" si="19"/>
        <v>102.73298947064171</v>
      </c>
      <c r="K49" s="67">
        <f t="shared" si="19"/>
        <v>98.39190981432361</v>
      </c>
      <c r="L49" s="68">
        <f t="shared" si="19"/>
        <v>76.52837974438151</v>
      </c>
      <c r="M49" s="69">
        <f t="shared" si="19"/>
        <v>102.22943464351613</v>
      </c>
      <c r="N49" s="70">
        <f t="shared" si="19"/>
        <v>104.78297491199736</v>
      </c>
      <c r="O49" s="67">
        <f t="shared" si="19"/>
        <v>105.40157798907546</v>
      </c>
      <c r="P49" s="68">
        <f t="shared" si="19"/>
        <v>105.95454823926804</v>
      </c>
      <c r="Q49" s="69">
        <f t="shared" si="19"/>
        <v>101.14963656111622</v>
      </c>
      <c r="R49" s="70">
        <f t="shared" si="19"/>
        <v>100.41847746129902</v>
      </c>
      <c r="S49" s="67">
        <f t="shared" si="19"/>
        <v>107.9103878571168</v>
      </c>
      <c r="T49" s="68">
        <f t="shared" si="19"/>
        <v>120.93584698850641</v>
      </c>
      <c r="U49" s="69">
        <f t="shared" si="19"/>
        <v>86.96960101329955</v>
      </c>
      <c r="V49" s="70">
        <f t="shared" si="19"/>
        <v>90.30653854908405</v>
      </c>
      <c r="W49" s="67">
        <f t="shared" si="19"/>
        <v>95.74568528863072</v>
      </c>
      <c r="X49" s="68">
        <f t="shared" si="19"/>
        <v>95.95725787045892</v>
      </c>
      <c r="Y49" s="67">
        <f t="shared" si="19"/>
        <v>102.03593671802555</v>
      </c>
      <c r="Z49" s="68">
        <f t="shared" si="19"/>
        <v>101.26115652286072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A104B-B6B9-440C-87CF-680BF8DCB85A}">
  <dimension ref="A1:AL49"/>
  <sheetViews>
    <sheetView zoomScaleSheetLayoutView="100" workbookViewId="0" topLeftCell="A1">
      <pane xSplit="4" ySplit="4" topLeftCell="E9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67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830</v>
      </c>
      <c r="F5" s="14">
        <v>49716</v>
      </c>
      <c r="G5" s="15">
        <v>30</v>
      </c>
      <c r="H5" s="16">
        <v>5400</v>
      </c>
      <c r="I5" s="13">
        <v>4168</v>
      </c>
      <c r="J5" s="14">
        <v>6281606</v>
      </c>
      <c r="K5" s="17">
        <v>2255</v>
      </c>
      <c r="L5" s="18">
        <v>4468516</v>
      </c>
      <c r="M5" s="13">
        <v>660</v>
      </c>
      <c r="N5" s="75">
        <v>187487</v>
      </c>
      <c r="O5" s="19">
        <v>883</v>
      </c>
      <c r="P5" s="18">
        <v>67748</v>
      </c>
      <c r="Q5" s="13">
        <v>12583</v>
      </c>
      <c r="R5" s="14">
        <v>1928736</v>
      </c>
      <c r="S5" s="19">
        <v>19619</v>
      </c>
      <c r="T5" s="18">
        <v>4410614</v>
      </c>
      <c r="U5" s="13">
        <v>3402</v>
      </c>
      <c r="V5" s="14">
        <v>1230160</v>
      </c>
      <c r="W5" s="13">
        <v>123</v>
      </c>
      <c r="X5" s="18">
        <v>64714</v>
      </c>
      <c r="Y5" s="20">
        <f aca="true" t="shared" si="0" ref="Y5:Z19">+W5+U5+S5+Q5+O5+M5+K5+I5+G5+E5</f>
        <v>44553</v>
      </c>
      <c r="Z5" s="21">
        <f t="shared" si="0"/>
        <v>18694697</v>
      </c>
    </row>
    <row r="6" spans="1:26" ht="18.95" customHeight="1">
      <c r="A6" s="7"/>
      <c r="B6" s="22"/>
      <c r="C6" s="83"/>
      <c r="D6" s="81" t="s">
        <v>22</v>
      </c>
      <c r="E6" s="23">
        <v>828</v>
      </c>
      <c r="F6" s="24">
        <v>49773</v>
      </c>
      <c r="G6" s="25">
        <v>30</v>
      </c>
      <c r="H6" s="26">
        <v>5400</v>
      </c>
      <c r="I6" s="27">
        <v>2028</v>
      </c>
      <c r="J6" s="21">
        <v>4369227</v>
      </c>
      <c r="K6" s="25">
        <v>1754</v>
      </c>
      <c r="L6" s="26">
        <v>13671885</v>
      </c>
      <c r="M6" s="27">
        <v>773</v>
      </c>
      <c r="N6" s="76">
        <v>226800</v>
      </c>
      <c r="O6" s="25">
        <v>709</v>
      </c>
      <c r="P6" s="26">
        <v>41250</v>
      </c>
      <c r="Q6" s="27">
        <v>13451</v>
      </c>
      <c r="R6" s="21">
        <v>2113596</v>
      </c>
      <c r="S6" s="25">
        <v>20176</v>
      </c>
      <c r="T6" s="26">
        <v>4405801</v>
      </c>
      <c r="U6" s="27">
        <v>2851</v>
      </c>
      <c r="V6" s="21">
        <v>983046</v>
      </c>
      <c r="W6" s="27">
        <v>174</v>
      </c>
      <c r="X6" s="26">
        <v>68064</v>
      </c>
      <c r="Y6" s="20">
        <f t="shared" si="0"/>
        <v>42774</v>
      </c>
      <c r="Z6" s="21">
        <f t="shared" si="0"/>
        <v>25934842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1660</v>
      </c>
      <c r="F7" s="36">
        <v>250998</v>
      </c>
      <c r="G7" s="29">
        <v>151</v>
      </c>
      <c r="H7" s="30">
        <v>74238</v>
      </c>
      <c r="I7" s="31">
        <v>3694</v>
      </c>
      <c r="J7" s="32">
        <v>5215472</v>
      </c>
      <c r="K7" s="77">
        <v>5519</v>
      </c>
      <c r="L7" s="30">
        <v>905752</v>
      </c>
      <c r="M7" s="23">
        <v>1054.7</v>
      </c>
      <c r="N7" s="24">
        <v>237851</v>
      </c>
      <c r="O7" s="33">
        <v>3076</v>
      </c>
      <c r="P7" s="34">
        <v>594383</v>
      </c>
      <c r="Q7" s="23">
        <v>34398</v>
      </c>
      <c r="R7" s="24">
        <v>5228805</v>
      </c>
      <c r="S7" s="33">
        <v>24094</v>
      </c>
      <c r="T7" s="34">
        <v>1617624</v>
      </c>
      <c r="U7" s="23">
        <v>3777</v>
      </c>
      <c r="V7" s="24">
        <v>1933213</v>
      </c>
      <c r="W7" s="23">
        <v>1103</v>
      </c>
      <c r="X7" s="34">
        <v>296994</v>
      </c>
      <c r="Y7" s="31">
        <f t="shared" si="0"/>
        <v>78526.7</v>
      </c>
      <c r="Z7" s="24">
        <f t="shared" si="0"/>
        <v>16355330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261</v>
      </c>
      <c r="F8" s="14">
        <v>51966</v>
      </c>
      <c r="G8" s="15">
        <v>73</v>
      </c>
      <c r="H8" s="16">
        <v>42400</v>
      </c>
      <c r="I8" s="13">
        <v>137</v>
      </c>
      <c r="J8" s="14">
        <v>77917</v>
      </c>
      <c r="K8" s="17">
        <v>51</v>
      </c>
      <c r="L8" s="18">
        <v>5812</v>
      </c>
      <c r="M8" s="13">
        <v>5117</v>
      </c>
      <c r="N8" s="75">
        <v>636130</v>
      </c>
      <c r="O8" s="19">
        <v>0</v>
      </c>
      <c r="P8" s="18">
        <v>0</v>
      </c>
      <c r="Q8" s="13">
        <v>5912</v>
      </c>
      <c r="R8" s="14">
        <v>1120389</v>
      </c>
      <c r="S8" s="19">
        <v>31465</v>
      </c>
      <c r="T8" s="18">
        <v>4165352</v>
      </c>
      <c r="U8" s="13">
        <v>1224</v>
      </c>
      <c r="V8" s="14">
        <v>106555</v>
      </c>
      <c r="W8" s="13">
        <v>18</v>
      </c>
      <c r="X8" s="18">
        <v>900</v>
      </c>
      <c r="Y8" s="13">
        <f t="shared" si="0"/>
        <v>44258</v>
      </c>
      <c r="Z8" s="14">
        <f t="shared" si="0"/>
        <v>6207421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172</v>
      </c>
      <c r="F9" s="24">
        <v>29710</v>
      </c>
      <c r="G9" s="25">
        <v>133</v>
      </c>
      <c r="H9" s="26">
        <v>66400</v>
      </c>
      <c r="I9" s="27">
        <v>149</v>
      </c>
      <c r="J9" s="21">
        <v>73537</v>
      </c>
      <c r="K9" s="25">
        <v>440</v>
      </c>
      <c r="L9" s="26">
        <v>18545</v>
      </c>
      <c r="M9" s="27">
        <v>5299</v>
      </c>
      <c r="N9" s="76">
        <v>601354</v>
      </c>
      <c r="O9" s="25">
        <v>0</v>
      </c>
      <c r="P9" s="26">
        <v>0</v>
      </c>
      <c r="Q9" s="27">
        <v>6993</v>
      </c>
      <c r="R9" s="21">
        <v>1290997</v>
      </c>
      <c r="S9" s="25">
        <v>32974</v>
      </c>
      <c r="T9" s="26">
        <v>4281712</v>
      </c>
      <c r="U9" s="27">
        <v>1184</v>
      </c>
      <c r="V9" s="21">
        <v>103055</v>
      </c>
      <c r="W9" s="27">
        <v>18</v>
      </c>
      <c r="X9" s="26">
        <v>900</v>
      </c>
      <c r="Y9" s="20">
        <f t="shared" si="0"/>
        <v>47362</v>
      </c>
      <c r="Z9" s="21">
        <f t="shared" si="0"/>
        <v>6466210</v>
      </c>
    </row>
    <row r="10" spans="1:26" ht="18.95" customHeight="1" thickBot="1">
      <c r="A10" s="7"/>
      <c r="B10" s="22"/>
      <c r="C10" s="84"/>
      <c r="D10" s="28" t="s">
        <v>24</v>
      </c>
      <c r="E10" s="35">
        <v>217</v>
      </c>
      <c r="F10" s="36">
        <v>41511</v>
      </c>
      <c r="G10" s="29">
        <v>165</v>
      </c>
      <c r="H10" s="30">
        <v>89600</v>
      </c>
      <c r="I10" s="37">
        <v>157</v>
      </c>
      <c r="J10" s="38">
        <v>35652</v>
      </c>
      <c r="K10" s="77">
        <v>387</v>
      </c>
      <c r="L10" s="30">
        <v>8471</v>
      </c>
      <c r="M10" s="35">
        <v>10040</v>
      </c>
      <c r="N10" s="36">
        <v>2006550</v>
      </c>
      <c r="O10" s="29">
        <v>0</v>
      </c>
      <c r="P10" s="30">
        <v>0</v>
      </c>
      <c r="Q10" s="35">
        <v>11109</v>
      </c>
      <c r="R10" s="36">
        <v>1403511</v>
      </c>
      <c r="S10" s="29">
        <v>3144</v>
      </c>
      <c r="T10" s="30">
        <v>552685</v>
      </c>
      <c r="U10" s="35">
        <v>1944</v>
      </c>
      <c r="V10" s="36">
        <v>140360</v>
      </c>
      <c r="W10" s="35">
        <v>15</v>
      </c>
      <c r="X10" s="30">
        <v>100</v>
      </c>
      <c r="Y10" s="37">
        <f t="shared" si="0"/>
        <v>27178</v>
      </c>
      <c r="Z10" s="36">
        <f t="shared" si="0"/>
        <v>4278440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100</v>
      </c>
      <c r="J11" s="14">
        <v>6685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2537</v>
      </c>
      <c r="R11" s="14">
        <v>708952</v>
      </c>
      <c r="S11" s="19">
        <v>0</v>
      </c>
      <c r="T11" s="18">
        <v>0</v>
      </c>
      <c r="U11" s="13">
        <v>148</v>
      </c>
      <c r="V11" s="14">
        <v>23091</v>
      </c>
      <c r="W11" s="13">
        <v>2</v>
      </c>
      <c r="X11" s="18">
        <v>7212</v>
      </c>
      <c r="Y11" s="13">
        <f>+W11+U11+S11+Q11+O11+M11+K11+I11+G11+E11</f>
        <v>2877</v>
      </c>
      <c r="Z11" s="14">
        <f t="shared" si="0"/>
        <v>835940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48</v>
      </c>
      <c r="J12" s="21">
        <v>8334</v>
      </c>
      <c r="K12" s="25">
        <v>0</v>
      </c>
      <c r="L12" s="26">
        <v>0</v>
      </c>
      <c r="M12" s="27">
        <v>62</v>
      </c>
      <c r="N12" s="76">
        <v>22800</v>
      </c>
      <c r="O12" s="25">
        <v>0</v>
      </c>
      <c r="P12" s="26">
        <v>0</v>
      </c>
      <c r="Q12" s="27">
        <v>2944</v>
      </c>
      <c r="R12" s="21">
        <v>744385</v>
      </c>
      <c r="S12" s="25">
        <v>0</v>
      </c>
      <c r="T12" s="26">
        <v>0</v>
      </c>
      <c r="U12" s="27">
        <v>100</v>
      </c>
      <c r="V12" s="21">
        <v>13374</v>
      </c>
      <c r="W12" s="27">
        <v>0</v>
      </c>
      <c r="X12" s="26">
        <v>0</v>
      </c>
      <c r="Y12" s="20">
        <f aca="true" t="shared" si="1" ref="Y12:Y19">+W12+U12+S12+Q12+O12+M12+K12+I12+G12+E12</f>
        <v>3229</v>
      </c>
      <c r="Z12" s="21">
        <f t="shared" si="0"/>
        <v>863893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188</v>
      </c>
      <c r="J13" s="38">
        <v>22759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7249</v>
      </c>
      <c r="R13" s="36">
        <v>1982176</v>
      </c>
      <c r="S13" s="29">
        <v>2</v>
      </c>
      <c r="T13" s="30">
        <v>2250</v>
      </c>
      <c r="U13" s="35">
        <v>520</v>
      </c>
      <c r="V13" s="36">
        <v>80225</v>
      </c>
      <c r="W13" s="35">
        <v>7</v>
      </c>
      <c r="X13" s="30">
        <v>30422</v>
      </c>
      <c r="Y13" s="37">
        <f t="shared" si="1"/>
        <v>8180.1</v>
      </c>
      <c r="Z13" s="36">
        <f t="shared" si="0"/>
        <v>2331832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132</v>
      </c>
      <c r="N14" s="75">
        <v>5162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132</v>
      </c>
      <c r="Z14" s="14">
        <f t="shared" si="0"/>
        <v>5162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725</v>
      </c>
      <c r="N15" s="76">
        <v>82498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725</v>
      </c>
      <c r="Z15" s="24">
        <f t="shared" si="0"/>
        <v>82498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5351</v>
      </c>
      <c r="N16" s="36">
        <v>594069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5351</v>
      </c>
      <c r="Z16" s="36">
        <f t="shared" si="0"/>
        <v>594069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253</v>
      </c>
      <c r="F17" s="14">
        <v>64269</v>
      </c>
      <c r="G17" s="19">
        <v>1023</v>
      </c>
      <c r="H17" s="18">
        <v>299191</v>
      </c>
      <c r="I17" s="13">
        <v>203</v>
      </c>
      <c r="J17" s="14">
        <v>102737</v>
      </c>
      <c r="K17" s="19">
        <v>51</v>
      </c>
      <c r="L17" s="18">
        <v>34900</v>
      </c>
      <c r="M17" s="13">
        <v>1306.128</v>
      </c>
      <c r="N17" s="75">
        <v>597255</v>
      </c>
      <c r="O17" s="19">
        <v>3426</v>
      </c>
      <c r="P17" s="18">
        <v>1347322</v>
      </c>
      <c r="Q17" s="13">
        <v>5350</v>
      </c>
      <c r="R17" s="14">
        <v>1302275</v>
      </c>
      <c r="S17" s="19">
        <v>451</v>
      </c>
      <c r="T17" s="18">
        <v>98935</v>
      </c>
      <c r="U17" s="13">
        <v>23</v>
      </c>
      <c r="V17" s="14">
        <v>5060</v>
      </c>
      <c r="W17" s="13">
        <v>7153.256</v>
      </c>
      <c r="X17" s="18">
        <v>1672197</v>
      </c>
      <c r="Y17" s="41">
        <f t="shared" si="1"/>
        <v>19239.384000000002</v>
      </c>
      <c r="Z17" s="42">
        <f t="shared" si="0"/>
        <v>5524141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139</v>
      </c>
      <c r="F18" s="21">
        <v>29670</v>
      </c>
      <c r="G18" s="25">
        <v>1060</v>
      </c>
      <c r="H18" s="26">
        <v>321765</v>
      </c>
      <c r="I18" s="27">
        <v>236</v>
      </c>
      <c r="J18" s="21">
        <v>108129</v>
      </c>
      <c r="K18" s="25">
        <v>102</v>
      </c>
      <c r="L18" s="26">
        <v>74360</v>
      </c>
      <c r="M18" s="27">
        <v>1303.2</v>
      </c>
      <c r="N18" s="21">
        <v>636383</v>
      </c>
      <c r="O18" s="25">
        <v>3737</v>
      </c>
      <c r="P18" s="26">
        <v>1472200</v>
      </c>
      <c r="Q18" s="27">
        <v>5566</v>
      </c>
      <c r="R18" s="21">
        <v>1236300</v>
      </c>
      <c r="S18" s="25">
        <v>446</v>
      </c>
      <c r="T18" s="26">
        <v>96874</v>
      </c>
      <c r="U18" s="27">
        <v>5</v>
      </c>
      <c r="V18" s="21">
        <v>1100</v>
      </c>
      <c r="W18" s="27">
        <v>7206.176</v>
      </c>
      <c r="X18" s="26">
        <v>1639574</v>
      </c>
      <c r="Y18" s="23">
        <f t="shared" si="1"/>
        <v>19800.376</v>
      </c>
      <c r="Z18" s="24">
        <f t="shared" si="0"/>
        <v>5616355</v>
      </c>
    </row>
    <row r="19" spans="1:26" ht="18.95" customHeight="1" thickBot="1">
      <c r="A19" s="7"/>
      <c r="B19" s="22"/>
      <c r="C19" s="84"/>
      <c r="D19" s="43" t="s">
        <v>24</v>
      </c>
      <c r="E19" s="23">
        <v>466</v>
      </c>
      <c r="F19" s="24">
        <v>119866</v>
      </c>
      <c r="G19" s="33">
        <v>975</v>
      </c>
      <c r="H19" s="34">
        <v>275899</v>
      </c>
      <c r="I19" s="23">
        <v>409</v>
      </c>
      <c r="J19" s="24">
        <v>178681</v>
      </c>
      <c r="K19" s="78">
        <v>126</v>
      </c>
      <c r="L19" s="34">
        <v>96815</v>
      </c>
      <c r="M19" s="23">
        <v>1615.12</v>
      </c>
      <c r="N19" s="24">
        <v>608051</v>
      </c>
      <c r="O19" s="33">
        <v>1867</v>
      </c>
      <c r="P19" s="34">
        <v>727766</v>
      </c>
      <c r="Q19" s="23">
        <v>7089</v>
      </c>
      <c r="R19" s="24">
        <v>2090983</v>
      </c>
      <c r="S19" s="33">
        <v>167</v>
      </c>
      <c r="T19" s="34">
        <v>38935</v>
      </c>
      <c r="U19" s="23">
        <v>75</v>
      </c>
      <c r="V19" s="24">
        <v>16500</v>
      </c>
      <c r="W19" s="23">
        <v>6992.171000000001</v>
      </c>
      <c r="X19" s="34">
        <v>1779445</v>
      </c>
      <c r="Y19" s="35">
        <f t="shared" si="1"/>
        <v>19781.291</v>
      </c>
      <c r="Z19" s="36">
        <f t="shared" si="0"/>
        <v>5932941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1344</v>
      </c>
      <c r="F20" s="14">
        <f aca="true" t="shared" si="2" ref="F20:X22">F5+F8+F11+F14+F17</f>
        <v>165951</v>
      </c>
      <c r="G20" s="19">
        <f>G5+G8+G11+G14+G17</f>
        <v>1201</v>
      </c>
      <c r="H20" s="18">
        <f t="shared" si="2"/>
        <v>421991</v>
      </c>
      <c r="I20" s="13">
        <f t="shared" si="2"/>
        <v>4608</v>
      </c>
      <c r="J20" s="14">
        <f t="shared" si="2"/>
        <v>6468945</v>
      </c>
      <c r="K20" s="19">
        <f t="shared" si="2"/>
        <v>2357</v>
      </c>
      <c r="L20" s="18">
        <f t="shared" si="2"/>
        <v>4509228</v>
      </c>
      <c r="M20" s="13">
        <f t="shared" si="2"/>
        <v>7230.128</v>
      </c>
      <c r="N20" s="14">
        <f t="shared" si="2"/>
        <v>1441034</v>
      </c>
      <c r="O20" s="19">
        <f t="shared" si="2"/>
        <v>4309</v>
      </c>
      <c r="P20" s="18">
        <f t="shared" si="2"/>
        <v>1415070</v>
      </c>
      <c r="Q20" s="13">
        <f t="shared" si="2"/>
        <v>26382</v>
      </c>
      <c r="R20" s="14">
        <f t="shared" si="2"/>
        <v>5060352</v>
      </c>
      <c r="S20" s="19">
        <f t="shared" si="2"/>
        <v>51535</v>
      </c>
      <c r="T20" s="18">
        <f t="shared" si="2"/>
        <v>8674901</v>
      </c>
      <c r="U20" s="13">
        <f t="shared" si="2"/>
        <v>4797</v>
      </c>
      <c r="V20" s="14">
        <f t="shared" si="2"/>
        <v>1364866</v>
      </c>
      <c r="W20" s="13">
        <f t="shared" si="2"/>
        <v>7296.256</v>
      </c>
      <c r="X20" s="18">
        <f t="shared" si="2"/>
        <v>1745023</v>
      </c>
      <c r="Y20" s="31">
        <f aca="true" t="shared" si="3" ref="Y20:Z22">+Y17+Y14+Y11+Y8+Y5</f>
        <v>111059.384</v>
      </c>
      <c r="Z20" s="32">
        <f t="shared" si="3"/>
        <v>31267361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1139</v>
      </c>
      <c r="F21" s="21">
        <f t="shared" si="4"/>
        <v>109153</v>
      </c>
      <c r="G21" s="25">
        <f t="shared" si="4"/>
        <v>1298</v>
      </c>
      <c r="H21" s="26">
        <f t="shared" si="4"/>
        <v>468565</v>
      </c>
      <c r="I21" s="27">
        <f t="shared" si="4"/>
        <v>2461</v>
      </c>
      <c r="J21" s="21">
        <f t="shared" si="4"/>
        <v>4559227</v>
      </c>
      <c r="K21" s="25">
        <f t="shared" si="4"/>
        <v>2296</v>
      </c>
      <c r="L21" s="26">
        <f t="shared" si="4"/>
        <v>13764790</v>
      </c>
      <c r="M21" s="27">
        <f t="shared" si="4"/>
        <v>8162.2</v>
      </c>
      <c r="N21" s="21">
        <f t="shared" si="4"/>
        <v>1569835</v>
      </c>
      <c r="O21" s="25">
        <f t="shared" si="4"/>
        <v>4446</v>
      </c>
      <c r="P21" s="26">
        <f t="shared" si="4"/>
        <v>1513450</v>
      </c>
      <c r="Q21" s="27">
        <f t="shared" si="4"/>
        <v>28954</v>
      </c>
      <c r="R21" s="21">
        <f t="shared" si="4"/>
        <v>5385278</v>
      </c>
      <c r="S21" s="25">
        <f t="shared" si="4"/>
        <v>53596</v>
      </c>
      <c r="T21" s="26">
        <f t="shared" si="4"/>
        <v>8784387</v>
      </c>
      <c r="U21" s="27">
        <f t="shared" si="2"/>
        <v>4140</v>
      </c>
      <c r="V21" s="21">
        <f t="shared" si="2"/>
        <v>1100575</v>
      </c>
      <c r="W21" s="27">
        <f t="shared" si="2"/>
        <v>7398.176</v>
      </c>
      <c r="X21" s="26">
        <f t="shared" si="2"/>
        <v>1708538</v>
      </c>
      <c r="Y21" s="23">
        <f t="shared" si="3"/>
        <v>113890.376</v>
      </c>
      <c r="Z21" s="24">
        <f t="shared" si="3"/>
        <v>38963798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2343</v>
      </c>
      <c r="F22" s="24">
        <f t="shared" si="2"/>
        <v>412375</v>
      </c>
      <c r="G22" s="33">
        <f t="shared" si="2"/>
        <v>1486</v>
      </c>
      <c r="H22" s="34">
        <f t="shared" si="2"/>
        <v>634737</v>
      </c>
      <c r="I22" s="23">
        <f t="shared" si="2"/>
        <v>4448</v>
      </c>
      <c r="J22" s="24">
        <f t="shared" si="2"/>
        <v>5452564</v>
      </c>
      <c r="K22" s="33">
        <f t="shared" si="2"/>
        <v>6032</v>
      </c>
      <c r="L22" s="34">
        <f t="shared" si="2"/>
        <v>1011038</v>
      </c>
      <c r="M22" s="23">
        <f t="shared" si="2"/>
        <v>18079.920000000002</v>
      </c>
      <c r="N22" s="24">
        <f t="shared" si="2"/>
        <v>3465521</v>
      </c>
      <c r="O22" s="33">
        <f t="shared" si="2"/>
        <v>4943</v>
      </c>
      <c r="P22" s="34">
        <f t="shared" si="2"/>
        <v>1322149</v>
      </c>
      <c r="Q22" s="23">
        <f t="shared" si="2"/>
        <v>59845</v>
      </c>
      <c r="R22" s="24">
        <f t="shared" si="2"/>
        <v>10705475</v>
      </c>
      <c r="S22" s="33">
        <f t="shared" si="2"/>
        <v>27407</v>
      </c>
      <c r="T22" s="34">
        <f t="shared" si="2"/>
        <v>2211494</v>
      </c>
      <c r="U22" s="23">
        <f t="shared" si="2"/>
        <v>6316</v>
      </c>
      <c r="V22" s="24">
        <f t="shared" si="2"/>
        <v>2170298</v>
      </c>
      <c r="W22" s="23">
        <f t="shared" si="2"/>
        <v>8117.171000000001</v>
      </c>
      <c r="X22" s="34">
        <f t="shared" si="2"/>
        <v>2106961</v>
      </c>
      <c r="Y22" s="23">
        <f t="shared" si="3"/>
        <v>139017.09100000001</v>
      </c>
      <c r="Z22" s="24">
        <f t="shared" si="3"/>
        <v>29492612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52.987622705932566</v>
      </c>
      <c r="F23" s="174"/>
      <c r="G23" s="173">
        <f>(G20+G21)/(G22+G41)*100</f>
        <v>84.08479138627187</v>
      </c>
      <c r="H23" s="174"/>
      <c r="I23" s="173">
        <f>(I20+I21)/(I22+I41)*100</f>
        <v>79.4626798561151</v>
      </c>
      <c r="J23" s="174"/>
      <c r="K23" s="173">
        <f>(K20+K21)/(K22+K41)*100</f>
        <v>38.56929708222812</v>
      </c>
      <c r="L23" s="174"/>
      <c r="M23" s="173">
        <f>(M20+M21)/(M22+M41)*100</f>
        <v>42.56746711268634</v>
      </c>
      <c r="N23" s="174"/>
      <c r="O23" s="173">
        <f>(O20+O21)/(O22+O41)*100</f>
        <v>88.55957920291321</v>
      </c>
      <c r="P23" s="174"/>
      <c r="Q23" s="173">
        <f>(Q20+Q21)/(Q22+Q41)*100</f>
        <v>46.23276798395856</v>
      </c>
      <c r="R23" s="174"/>
      <c r="S23" s="173">
        <f>(S20+S21)/(S22+S41)*100</f>
        <v>191.79589156055022</v>
      </c>
      <c r="T23" s="174"/>
      <c r="U23" s="173">
        <f>(U20+U21)/(U22+U41)*100</f>
        <v>70.74889170360989</v>
      </c>
      <c r="V23" s="174"/>
      <c r="W23" s="173">
        <f>(W20+W21)/(W22+W41)*100</f>
        <v>90.51449082445102</v>
      </c>
      <c r="X23" s="174"/>
      <c r="Y23" s="173">
        <f>(Y20+Y21)/(Y22+Y41)*100</f>
        <v>80.09174995953485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176002.98762270596</v>
      </c>
      <c r="F24" s="176"/>
      <c r="G24" s="169">
        <f>H22/G22*1000</f>
        <v>427144.68371467025</v>
      </c>
      <c r="H24" s="170"/>
      <c r="I24" s="171">
        <f>J22/I22*1000</f>
        <v>1225846.2230215827</v>
      </c>
      <c r="J24" s="172"/>
      <c r="K24" s="169">
        <f>L22/K22*1000</f>
        <v>167612.40053050398</v>
      </c>
      <c r="L24" s="170"/>
      <c r="M24" s="171">
        <f>N22/M22*1000</f>
        <v>191677.89459245393</v>
      </c>
      <c r="N24" s="172"/>
      <c r="O24" s="169">
        <f>P22/O22*1000</f>
        <v>267479.0612988064</v>
      </c>
      <c r="P24" s="170"/>
      <c r="Q24" s="171">
        <f>R22/Q22*1000</f>
        <v>178886.7073272621</v>
      </c>
      <c r="R24" s="172"/>
      <c r="S24" s="169">
        <f>T22/S22*1000</f>
        <v>80690.84540445871</v>
      </c>
      <c r="T24" s="170"/>
      <c r="U24" s="171">
        <f>V22/U22*1000</f>
        <v>343619.06269791006</v>
      </c>
      <c r="V24" s="172"/>
      <c r="W24" s="169">
        <f>X22/W22*1000</f>
        <v>259568.38903603234</v>
      </c>
      <c r="X24" s="170"/>
      <c r="Y24" s="171">
        <f>Z22/Y22*1000</f>
        <v>212150.9793353394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1.6854042788163361</v>
      </c>
      <c r="F25" s="49"/>
      <c r="G25" s="50">
        <f>G22/Y22*100</f>
        <v>1.0689333155446332</v>
      </c>
      <c r="H25" s="51"/>
      <c r="I25" s="48">
        <f>I22/Y22*100</f>
        <v>3.1996065865023744</v>
      </c>
      <c r="J25" s="49"/>
      <c r="K25" s="50">
        <f>K22/Y22*100</f>
        <v>4.339034831335954</v>
      </c>
      <c r="L25" s="51"/>
      <c r="M25" s="48">
        <f>M22/Y22*100</f>
        <v>13.00553757091637</v>
      </c>
      <c r="N25" s="49"/>
      <c r="O25" s="50">
        <f>O22/Y22*100</f>
        <v>3.555677913012868</v>
      </c>
      <c r="P25" s="51"/>
      <c r="Q25" s="48">
        <f>Q22/Y22*100</f>
        <v>43.0486637071121</v>
      </c>
      <c r="R25" s="49"/>
      <c r="S25" s="50">
        <f>S22/Y22*100</f>
        <v>19.714842112470905</v>
      </c>
      <c r="T25" s="51"/>
      <c r="U25" s="48">
        <f>U22/Y22*100</f>
        <v>4.543326259071268</v>
      </c>
      <c r="V25" s="49"/>
      <c r="W25" s="50">
        <f>W22/Y22*100</f>
        <v>5.838973425217191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2077</v>
      </c>
      <c r="F27" s="99">
        <v>348977</v>
      </c>
      <c r="G27" s="100">
        <v>698</v>
      </c>
      <c r="H27" s="101">
        <v>216600</v>
      </c>
      <c r="I27" s="102">
        <v>3389</v>
      </c>
      <c r="J27" s="99">
        <v>6128023</v>
      </c>
      <c r="K27" s="103">
        <v>1822</v>
      </c>
      <c r="L27" s="101">
        <v>2443552</v>
      </c>
      <c r="M27" s="102">
        <v>6582</v>
      </c>
      <c r="N27" s="99">
        <v>1337035</v>
      </c>
      <c r="O27" s="103">
        <v>5004</v>
      </c>
      <c r="P27" s="101">
        <v>1676049</v>
      </c>
      <c r="Q27" s="102">
        <v>30228</v>
      </c>
      <c r="R27" s="99">
        <v>5855142</v>
      </c>
      <c r="S27" s="103">
        <v>46011</v>
      </c>
      <c r="T27" s="101">
        <v>10133759</v>
      </c>
      <c r="U27" s="102">
        <v>3768</v>
      </c>
      <c r="V27" s="99">
        <v>1010006</v>
      </c>
      <c r="W27" s="102">
        <v>7211</v>
      </c>
      <c r="X27" s="101">
        <v>1345774</v>
      </c>
      <c r="Y27" s="124">
        <v>106790</v>
      </c>
      <c r="Z27" s="125">
        <v>30494917</v>
      </c>
    </row>
    <row r="28" spans="1:26" ht="18.95" customHeight="1">
      <c r="A28" s="22"/>
      <c r="B28" s="167"/>
      <c r="C28" s="7"/>
      <c r="D28" s="55" t="s">
        <v>22</v>
      </c>
      <c r="E28" s="106">
        <v>1208</v>
      </c>
      <c r="F28" s="107">
        <v>98828</v>
      </c>
      <c r="G28" s="108">
        <v>700</v>
      </c>
      <c r="H28" s="109">
        <v>226248</v>
      </c>
      <c r="I28" s="106">
        <v>3658</v>
      </c>
      <c r="J28" s="107">
        <v>7318754</v>
      </c>
      <c r="K28" s="110">
        <v>1062</v>
      </c>
      <c r="L28" s="109">
        <v>1958028</v>
      </c>
      <c r="M28" s="106">
        <v>9965</v>
      </c>
      <c r="N28" s="107">
        <v>1539913</v>
      </c>
      <c r="O28" s="110">
        <v>4891</v>
      </c>
      <c r="P28" s="109">
        <v>1676821</v>
      </c>
      <c r="Q28" s="106">
        <v>29791</v>
      </c>
      <c r="R28" s="107">
        <v>5670592</v>
      </c>
      <c r="S28" s="110">
        <v>46465</v>
      </c>
      <c r="T28" s="109">
        <v>10033001</v>
      </c>
      <c r="U28" s="106">
        <v>2954</v>
      </c>
      <c r="V28" s="107">
        <v>1195606</v>
      </c>
      <c r="W28" s="106">
        <v>7928</v>
      </c>
      <c r="X28" s="109">
        <v>1532951</v>
      </c>
      <c r="Y28" s="113">
        <v>108622</v>
      </c>
      <c r="Z28" s="114">
        <v>31250742</v>
      </c>
    </row>
    <row r="29" spans="1:26" ht="18.95" customHeight="1" thickBot="1">
      <c r="A29" s="22"/>
      <c r="B29" s="167"/>
      <c r="C29" s="7"/>
      <c r="D29" s="55" t="s">
        <v>24</v>
      </c>
      <c r="E29" s="113">
        <v>3245</v>
      </c>
      <c r="F29" s="114">
        <v>608148</v>
      </c>
      <c r="G29" s="115">
        <v>870</v>
      </c>
      <c r="H29" s="116">
        <v>394345</v>
      </c>
      <c r="I29" s="113">
        <v>2102</v>
      </c>
      <c r="J29" s="114">
        <v>999881</v>
      </c>
      <c r="K29" s="117">
        <v>2456</v>
      </c>
      <c r="L29" s="116">
        <v>3275821</v>
      </c>
      <c r="M29" s="113">
        <v>16130</v>
      </c>
      <c r="N29" s="114">
        <v>2971330</v>
      </c>
      <c r="O29" s="117">
        <v>4520</v>
      </c>
      <c r="P29" s="116">
        <v>1199444</v>
      </c>
      <c r="Q29" s="113">
        <v>57643</v>
      </c>
      <c r="R29" s="114">
        <v>9851674</v>
      </c>
      <c r="S29" s="117">
        <v>30522</v>
      </c>
      <c r="T29" s="116">
        <v>2578321</v>
      </c>
      <c r="U29" s="113">
        <v>5942</v>
      </c>
      <c r="V29" s="114">
        <v>2290277</v>
      </c>
      <c r="W29" s="113">
        <v>8673</v>
      </c>
      <c r="X29" s="116">
        <v>1930305</v>
      </c>
      <c r="Y29" s="113">
        <v>132103</v>
      </c>
      <c r="Z29" s="114">
        <v>26099546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0">
        <v>58.4</v>
      </c>
      <c r="F30" s="202"/>
      <c r="G30" s="200">
        <v>80.3</v>
      </c>
      <c r="H30" s="202"/>
      <c r="I30" s="200">
        <v>157.5</v>
      </c>
      <c r="J30" s="202"/>
      <c r="K30" s="200">
        <v>69.5</v>
      </c>
      <c r="L30" s="202"/>
      <c r="M30" s="200">
        <v>46.4</v>
      </c>
      <c r="N30" s="202"/>
      <c r="O30" s="200">
        <v>110.8</v>
      </c>
      <c r="P30" s="202"/>
      <c r="Q30" s="200">
        <v>52.3</v>
      </c>
      <c r="R30" s="202"/>
      <c r="S30" s="200">
        <v>150.4</v>
      </c>
      <c r="T30" s="202"/>
      <c r="U30" s="200">
        <v>60.7</v>
      </c>
      <c r="V30" s="202"/>
      <c r="W30" s="200">
        <v>83.8</v>
      </c>
      <c r="X30" s="202"/>
      <c r="Y30" s="200">
        <v>81.5</v>
      </c>
      <c r="Z30" s="201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-733</v>
      </c>
      <c r="F31" s="91">
        <f aca="true" t="shared" si="5" ref="F31:Z33">F20-F27</f>
        <v>-183026</v>
      </c>
      <c r="G31" s="92">
        <f t="shared" si="5"/>
        <v>503</v>
      </c>
      <c r="H31" s="93">
        <f t="shared" si="5"/>
        <v>205391</v>
      </c>
      <c r="I31" s="90">
        <f t="shared" si="5"/>
        <v>1219</v>
      </c>
      <c r="J31" s="91">
        <f t="shared" si="5"/>
        <v>340922</v>
      </c>
      <c r="K31" s="92">
        <f t="shared" si="5"/>
        <v>535</v>
      </c>
      <c r="L31" s="93">
        <f t="shared" si="5"/>
        <v>2065676</v>
      </c>
      <c r="M31" s="90">
        <f t="shared" si="5"/>
        <v>648.1279999999997</v>
      </c>
      <c r="N31" s="91">
        <f t="shared" si="5"/>
        <v>103999</v>
      </c>
      <c r="O31" s="92">
        <f t="shared" si="5"/>
        <v>-695</v>
      </c>
      <c r="P31" s="93">
        <f t="shared" si="5"/>
        <v>-260979</v>
      </c>
      <c r="Q31" s="90">
        <f t="shared" si="5"/>
        <v>-3846</v>
      </c>
      <c r="R31" s="91">
        <f t="shared" si="5"/>
        <v>-794790</v>
      </c>
      <c r="S31" s="92">
        <f t="shared" si="5"/>
        <v>5524</v>
      </c>
      <c r="T31" s="93">
        <f t="shared" si="5"/>
        <v>-1458858</v>
      </c>
      <c r="U31" s="90">
        <f t="shared" si="5"/>
        <v>1029</v>
      </c>
      <c r="V31" s="91">
        <f t="shared" si="5"/>
        <v>354860</v>
      </c>
      <c r="W31" s="92">
        <f t="shared" si="5"/>
        <v>85.25600000000031</v>
      </c>
      <c r="X31" s="93">
        <f t="shared" si="5"/>
        <v>399249</v>
      </c>
      <c r="Y31" s="90">
        <f t="shared" si="5"/>
        <v>4269.3840000000055</v>
      </c>
      <c r="Z31" s="91">
        <f t="shared" si="5"/>
        <v>772444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-69</v>
      </c>
      <c r="F32" s="95">
        <f t="shared" si="6"/>
        <v>10325</v>
      </c>
      <c r="G32" s="96">
        <f t="shared" si="6"/>
        <v>598</v>
      </c>
      <c r="H32" s="97">
        <f t="shared" si="6"/>
        <v>242317</v>
      </c>
      <c r="I32" s="94">
        <f t="shared" si="6"/>
        <v>-1197</v>
      </c>
      <c r="J32" s="95">
        <f t="shared" si="6"/>
        <v>-2759527</v>
      </c>
      <c r="K32" s="96">
        <f t="shared" si="6"/>
        <v>1234</v>
      </c>
      <c r="L32" s="97">
        <f t="shared" si="6"/>
        <v>11806762</v>
      </c>
      <c r="M32" s="94">
        <f t="shared" si="6"/>
        <v>-1802.8000000000002</v>
      </c>
      <c r="N32" s="95">
        <f t="shared" si="6"/>
        <v>29922</v>
      </c>
      <c r="O32" s="96">
        <f t="shared" si="6"/>
        <v>-445</v>
      </c>
      <c r="P32" s="97">
        <f t="shared" si="6"/>
        <v>-163371</v>
      </c>
      <c r="Q32" s="94">
        <f t="shared" si="6"/>
        <v>-837</v>
      </c>
      <c r="R32" s="95">
        <f t="shared" si="6"/>
        <v>-285314</v>
      </c>
      <c r="S32" s="96">
        <f t="shared" si="6"/>
        <v>7131</v>
      </c>
      <c r="T32" s="97">
        <f t="shared" si="6"/>
        <v>-1248614</v>
      </c>
      <c r="U32" s="94">
        <f t="shared" si="5"/>
        <v>1186</v>
      </c>
      <c r="V32" s="95">
        <f t="shared" si="5"/>
        <v>-95031</v>
      </c>
      <c r="W32" s="96">
        <f t="shared" si="5"/>
        <v>-529.8239999999996</v>
      </c>
      <c r="X32" s="97">
        <f t="shared" si="5"/>
        <v>175587</v>
      </c>
      <c r="Y32" s="94">
        <f t="shared" si="5"/>
        <v>5268.376000000004</v>
      </c>
      <c r="Z32" s="95">
        <f t="shared" si="5"/>
        <v>7713056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-902</v>
      </c>
      <c r="F33" s="95">
        <f t="shared" si="5"/>
        <v>-195773</v>
      </c>
      <c r="G33" s="96">
        <f t="shared" si="5"/>
        <v>616</v>
      </c>
      <c r="H33" s="97">
        <f t="shared" si="5"/>
        <v>240392</v>
      </c>
      <c r="I33" s="94">
        <f t="shared" si="5"/>
        <v>2346</v>
      </c>
      <c r="J33" s="95">
        <f t="shared" si="5"/>
        <v>4452683</v>
      </c>
      <c r="K33" s="96">
        <f t="shared" si="5"/>
        <v>3576</v>
      </c>
      <c r="L33" s="97">
        <f t="shared" si="5"/>
        <v>-2264783</v>
      </c>
      <c r="M33" s="94">
        <f t="shared" si="5"/>
        <v>1949.920000000002</v>
      </c>
      <c r="N33" s="95">
        <f t="shared" si="5"/>
        <v>494191</v>
      </c>
      <c r="O33" s="96">
        <f t="shared" si="5"/>
        <v>423</v>
      </c>
      <c r="P33" s="97">
        <f t="shared" si="5"/>
        <v>122705</v>
      </c>
      <c r="Q33" s="94">
        <f t="shared" si="5"/>
        <v>2202</v>
      </c>
      <c r="R33" s="95">
        <f t="shared" si="5"/>
        <v>853801</v>
      </c>
      <c r="S33" s="96">
        <f t="shared" si="5"/>
        <v>-3115</v>
      </c>
      <c r="T33" s="97">
        <f t="shared" si="5"/>
        <v>-366827</v>
      </c>
      <c r="U33" s="94">
        <f t="shared" si="5"/>
        <v>374</v>
      </c>
      <c r="V33" s="95">
        <f t="shared" si="5"/>
        <v>-119979</v>
      </c>
      <c r="W33" s="96">
        <f t="shared" si="5"/>
        <v>-555.8289999999988</v>
      </c>
      <c r="X33" s="97">
        <f t="shared" si="5"/>
        <v>176656</v>
      </c>
      <c r="Y33" s="94">
        <f t="shared" si="5"/>
        <v>6914.091000000015</v>
      </c>
      <c r="Z33" s="95">
        <f t="shared" si="5"/>
        <v>3393066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-5.412377294067433</v>
      </c>
      <c r="F34" s="199"/>
      <c r="G34" s="205">
        <f aca="true" t="shared" si="7" ref="G34">+G23-G30</f>
        <v>3.784791386271877</v>
      </c>
      <c r="H34" s="206"/>
      <c r="I34" s="159">
        <f aca="true" t="shared" si="8" ref="I34">+I23-I30</f>
        <v>-78.0373201438849</v>
      </c>
      <c r="J34" s="199"/>
      <c r="K34" s="205">
        <f aca="true" t="shared" si="9" ref="K34">+K23-K30</f>
        <v>-30.93070291777188</v>
      </c>
      <c r="L34" s="206"/>
      <c r="M34" s="159">
        <f aca="true" t="shared" si="10" ref="M34">+M23-M30</f>
        <v>-3.8325328873136613</v>
      </c>
      <c r="N34" s="199"/>
      <c r="O34" s="205">
        <f aca="true" t="shared" si="11" ref="O34">+O23-O30</f>
        <v>-22.240420797086784</v>
      </c>
      <c r="P34" s="206"/>
      <c r="Q34" s="159">
        <f aca="true" t="shared" si="12" ref="Q34">+Q23-Q30</f>
        <v>-6.067232016041437</v>
      </c>
      <c r="R34" s="199"/>
      <c r="S34" s="205">
        <f aca="true" t="shared" si="13" ref="S34">+S23-S30</f>
        <v>41.39589156055021</v>
      </c>
      <c r="T34" s="206"/>
      <c r="U34" s="159">
        <f aca="true" t="shared" si="14" ref="U34">+U23-U30</f>
        <v>10.048891703609883</v>
      </c>
      <c r="V34" s="199"/>
      <c r="W34" s="205">
        <f aca="true" t="shared" si="15" ref="W34">+W23-W30</f>
        <v>6.714490824451019</v>
      </c>
      <c r="X34" s="206"/>
      <c r="Y34" s="159">
        <f aca="true" t="shared" si="16" ref="Y34">+Y23-Y30</f>
        <v>-1.4082500404651483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64.70871449205585</v>
      </c>
      <c r="F35" s="60">
        <f t="shared" si="17"/>
        <v>47.55356370190585</v>
      </c>
      <c r="G35" s="61">
        <f t="shared" si="17"/>
        <v>172.06303724928367</v>
      </c>
      <c r="H35" s="62">
        <f t="shared" si="17"/>
        <v>194.82502308402584</v>
      </c>
      <c r="I35" s="59">
        <f t="shared" si="17"/>
        <v>135.96931248155798</v>
      </c>
      <c r="J35" s="60">
        <f t="shared" si="17"/>
        <v>105.56332768333279</v>
      </c>
      <c r="K35" s="61">
        <f t="shared" si="17"/>
        <v>129.36333699231614</v>
      </c>
      <c r="L35" s="62">
        <f t="shared" si="17"/>
        <v>184.53579052133944</v>
      </c>
      <c r="M35" s="59">
        <f t="shared" si="17"/>
        <v>109.84697660285627</v>
      </c>
      <c r="N35" s="60">
        <f t="shared" si="17"/>
        <v>107.77833041019869</v>
      </c>
      <c r="O35" s="61">
        <f t="shared" si="17"/>
        <v>86.11111111111111</v>
      </c>
      <c r="P35" s="62">
        <f t="shared" si="17"/>
        <v>84.42891586105179</v>
      </c>
      <c r="Q35" s="59">
        <f t="shared" si="17"/>
        <v>87.27669710202461</v>
      </c>
      <c r="R35" s="60">
        <f t="shared" si="17"/>
        <v>86.42577754732507</v>
      </c>
      <c r="S35" s="61">
        <f t="shared" si="17"/>
        <v>112.00582469409488</v>
      </c>
      <c r="T35" s="62">
        <f t="shared" si="17"/>
        <v>85.6039797275621</v>
      </c>
      <c r="U35" s="59">
        <f t="shared" si="17"/>
        <v>127.30891719745223</v>
      </c>
      <c r="V35" s="60">
        <f t="shared" si="17"/>
        <v>135.1344447458728</v>
      </c>
      <c r="W35" s="61">
        <f t="shared" si="17"/>
        <v>101.18230481209265</v>
      </c>
      <c r="X35" s="62">
        <f t="shared" si="17"/>
        <v>129.6668682854625</v>
      </c>
      <c r="Y35" s="59">
        <f t="shared" si="17"/>
        <v>103.99792489933515</v>
      </c>
      <c r="Z35" s="60">
        <f t="shared" si="17"/>
        <v>102.53302542190883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94.28807947019867</v>
      </c>
      <c r="F36" s="64">
        <f t="shared" si="17"/>
        <v>110.447444044198</v>
      </c>
      <c r="G36" s="65">
        <f t="shared" si="17"/>
        <v>185.42857142857144</v>
      </c>
      <c r="H36" s="66">
        <f t="shared" si="17"/>
        <v>207.10238322548707</v>
      </c>
      <c r="I36" s="63">
        <f t="shared" si="17"/>
        <v>67.27720065609623</v>
      </c>
      <c r="J36" s="64">
        <f t="shared" si="17"/>
        <v>62.295125645704175</v>
      </c>
      <c r="K36" s="65">
        <f t="shared" si="17"/>
        <v>216.19585687382298</v>
      </c>
      <c r="L36" s="66">
        <f t="shared" si="17"/>
        <v>702.9925006179686</v>
      </c>
      <c r="M36" s="63">
        <f t="shared" si="17"/>
        <v>81.90868038133466</v>
      </c>
      <c r="N36" s="64">
        <f t="shared" si="17"/>
        <v>101.94309678533789</v>
      </c>
      <c r="O36" s="65">
        <f t="shared" si="17"/>
        <v>90.9016561030464</v>
      </c>
      <c r="P36" s="66">
        <f t="shared" si="17"/>
        <v>90.25709959500746</v>
      </c>
      <c r="Q36" s="63">
        <f t="shared" si="17"/>
        <v>97.1904266389178</v>
      </c>
      <c r="R36" s="64">
        <f t="shared" si="17"/>
        <v>94.96853238603659</v>
      </c>
      <c r="S36" s="65">
        <f t="shared" si="17"/>
        <v>115.3470354029915</v>
      </c>
      <c r="T36" s="66">
        <f t="shared" si="17"/>
        <v>87.55492997558756</v>
      </c>
      <c r="U36" s="63">
        <f t="shared" si="17"/>
        <v>140.14895057549086</v>
      </c>
      <c r="V36" s="64">
        <f t="shared" si="17"/>
        <v>92.05164577628416</v>
      </c>
      <c r="W36" s="65">
        <f t="shared" si="17"/>
        <v>93.317053481332</v>
      </c>
      <c r="X36" s="66">
        <f t="shared" si="17"/>
        <v>111.45418216237832</v>
      </c>
      <c r="Y36" s="63">
        <f t="shared" si="17"/>
        <v>104.85019241037728</v>
      </c>
      <c r="Z36" s="64">
        <f t="shared" si="17"/>
        <v>124.68119316974938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72.20338983050848</v>
      </c>
      <c r="F37" s="68">
        <f t="shared" si="17"/>
        <v>67.80832955135921</v>
      </c>
      <c r="G37" s="69">
        <f t="shared" si="17"/>
        <v>170.80459770114942</v>
      </c>
      <c r="H37" s="70">
        <f t="shared" si="17"/>
        <v>160.95981944743815</v>
      </c>
      <c r="I37" s="67">
        <f t="shared" si="17"/>
        <v>211.60799238820172</v>
      </c>
      <c r="J37" s="68">
        <f t="shared" si="17"/>
        <v>545.3212932338948</v>
      </c>
      <c r="K37" s="69">
        <f t="shared" si="17"/>
        <v>245.6026058631922</v>
      </c>
      <c r="L37" s="70">
        <f t="shared" si="17"/>
        <v>30.863652195892264</v>
      </c>
      <c r="M37" s="67">
        <f t="shared" si="17"/>
        <v>112.08877867327962</v>
      </c>
      <c r="N37" s="68">
        <f t="shared" si="17"/>
        <v>116.63197961855465</v>
      </c>
      <c r="O37" s="69">
        <f t="shared" si="17"/>
        <v>109.35840707964601</v>
      </c>
      <c r="P37" s="70">
        <f t="shared" si="17"/>
        <v>110.23015663924285</v>
      </c>
      <c r="Q37" s="67">
        <f t="shared" si="17"/>
        <v>103.82006488211925</v>
      </c>
      <c r="R37" s="68">
        <f t="shared" si="17"/>
        <v>108.66655758199065</v>
      </c>
      <c r="S37" s="69">
        <f t="shared" si="17"/>
        <v>89.7942467728196</v>
      </c>
      <c r="T37" s="70">
        <f t="shared" si="17"/>
        <v>85.77264041211315</v>
      </c>
      <c r="U37" s="67">
        <f t="shared" si="17"/>
        <v>106.29417704476607</v>
      </c>
      <c r="V37" s="68">
        <f t="shared" si="17"/>
        <v>94.76137602569472</v>
      </c>
      <c r="W37" s="69">
        <f t="shared" si="17"/>
        <v>93.59127176294247</v>
      </c>
      <c r="X37" s="70">
        <f t="shared" si="17"/>
        <v>109.1517143663825</v>
      </c>
      <c r="Y37" s="67">
        <f t="shared" si="17"/>
        <v>105.23386372754595</v>
      </c>
      <c r="Z37" s="68">
        <f t="shared" si="17"/>
        <v>113.00047901216365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+'(令和4年9月)'!E20</f>
        <v>1344</v>
      </c>
      <c r="F39" s="119">
        <f>+'(令和4年9月)'!F20</f>
        <v>165951</v>
      </c>
      <c r="G39" s="118">
        <f>+'(令和4年9月)'!G20</f>
        <v>1201</v>
      </c>
      <c r="H39" s="119">
        <f>+'(令和4年9月)'!H20</f>
        <v>421991</v>
      </c>
      <c r="I39" s="118">
        <f>+'(令和4年9月)'!I20</f>
        <v>4608</v>
      </c>
      <c r="J39" s="119">
        <f>+'(令和4年9月)'!J20</f>
        <v>6468945</v>
      </c>
      <c r="K39" s="118">
        <f>+'(令和4年9月)'!K20</f>
        <v>2357</v>
      </c>
      <c r="L39" s="119">
        <f>+'(令和4年9月)'!L20</f>
        <v>4509228</v>
      </c>
      <c r="M39" s="118">
        <f>+'(令和4年9月)'!M20</f>
        <v>7230.128</v>
      </c>
      <c r="N39" s="119">
        <f>+'(令和4年9月)'!N20</f>
        <v>1441034</v>
      </c>
      <c r="O39" s="118">
        <f>+'(令和4年9月)'!O20</f>
        <v>4309</v>
      </c>
      <c r="P39" s="119">
        <f>+'(令和4年9月)'!P20</f>
        <v>1415070</v>
      </c>
      <c r="Q39" s="118">
        <f>+'(令和4年9月)'!Q20</f>
        <v>26382</v>
      </c>
      <c r="R39" s="119">
        <f>+'(令和4年9月)'!R20</f>
        <v>5060352</v>
      </c>
      <c r="S39" s="120">
        <f>+'(令和4年9月)'!S20</f>
        <v>51535</v>
      </c>
      <c r="T39" s="121">
        <f>+'(令和4年9月)'!T20</f>
        <v>8674901</v>
      </c>
      <c r="U39" s="118">
        <f>+'(令和4年9月)'!U20</f>
        <v>4797</v>
      </c>
      <c r="V39" s="119">
        <f>+'(令和4年9月)'!V20</f>
        <v>1364866</v>
      </c>
      <c r="W39" s="118">
        <f>+'(令和4年9月)'!W20</f>
        <v>7296.256</v>
      </c>
      <c r="X39" s="119">
        <f>+'(令和4年9月)'!X20</f>
        <v>1745023</v>
      </c>
      <c r="Y39" s="104">
        <f>+'(令和4年8月)'!Y20</f>
        <v>110034.128</v>
      </c>
      <c r="Z39" s="105">
        <f>+'(令和4年8月)'!Z20</f>
        <v>26209248</v>
      </c>
    </row>
    <row r="40" spans="1:26" ht="18.95" customHeight="1">
      <c r="A40" s="22"/>
      <c r="B40" s="162"/>
      <c r="C40" s="22"/>
      <c r="D40" s="82" t="s">
        <v>22</v>
      </c>
      <c r="E40" s="122">
        <f>+'(令和4年9月)'!E21</f>
        <v>1139</v>
      </c>
      <c r="F40" s="123">
        <f>+'(令和4年9月)'!F21</f>
        <v>109153</v>
      </c>
      <c r="G40" s="122">
        <f>+'(令和4年9月)'!G21</f>
        <v>1298</v>
      </c>
      <c r="H40" s="123">
        <f>+'(令和4年9月)'!H21</f>
        <v>468565</v>
      </c>
      <c r="I40" s="122">
        <f>+'(令和4年9月)'!I21</f>
        <v>2461</v>
      </c>
      <c r="J40" s="123">
        <f>+'(令和4年9月)'!J21</f>
        <v>4559227</v>
      </c>
      <c r="K40" s="122">
        <f>+'(令和4年9月)'!K21</f>
        <v>2296</v>
      </c>
      <c r="L40" s="123">
        <f>+'(令和4年9月)'!L21</f>
        <v>13764790</v>
      </c>
      <c r="M40" s="122">
        <f>+'(令和4年9月)'!M21</f>
        <v>8162.2</v>
      </c>
      <c r="N40" s="123">
        <f>+'(令和4年9月)'!N21</f>
        <v>1569835</v>
      </c>
      <c r="O40" s="122">
        <f>+'(令和4年9月)'!O21</f>
        <v>4446</v>
      </c>
      <c r="P40" s="123">
        <f>+'(令和4年9月)'!P21</f>
        <v>1513450</v>
      </c>
      <c r="Q40" s="122">
        <f>+'(令和4年9月)'!Q21</f>
        <v>28954</v>
      </c>
      <c r="R40" s="123">
        <f>+'(令和4年9月)'!R21</f>
        <v>5385278</v>
      </c>
      <c r="S40" s="120">
        <f>+'(令和4年9月)'!S21</f>
        <v>53596</v>
      </c>
      <c r="T40" s="121">
        <f>+'(令和4年9月)'!T21</f>
        <v>8784387</v>
      </c>
      <c r="U40" s="122">
        <f>+'(令和4年9月)'!U21</f>
        <v>4140</v>
      </c>
      <c r="V40" s="123">
        <f>+'(令和4年9月)'!V21</f>
        <v>1100575</v>
      </c>
      <c r="W40" s="122">
        <f>+'(令和4年9月)'!W21</f>
        <v>7398.176</v>
      </c>
      <c r="X40" s="123">
        <f>+'(令和4年9月)'!X21</f>
        <v>1708538</v>
      </c>
      <c r="Y40" s="111">
        <f>+'(令和4年8月)'!Y21</f>
        <v>106128.16</v>
      </c>
      <c r="Z40" s="112">
        <f>+'(令和4年8月)'!Z21</f>
        <v>25557495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+'(令和4年9月)'!E22</f>
        <v>2343</v>
      </c>
      <c r="F41" s="123">
        <f>+'(令和4年9月)'!F22</f>
        <v>412375</v>
      </c>
      <c r="G41" s="122">
        <f>+'(令和4年9月)'!G22</f>
        <v>1486</v>
      </c>
      <c r="H41" s="123">
        <f>+'(令和4年9月)'!H22</f>
        <v>634737</v>
      </c>
      <c r="I41" s="122">
        <f>+'(令和4年9月)'!I22</f>
        <v>4448</v>
      </c>
      <c r="J41" s="123">
        <f>+'(令和4年9月)'!J22</f>
        <v>5452564</v>
      </c>
      <c r="K41" s="122">
        <f>+'(令和4年9月)'!K22</f>
        <v>6032</v>
      </c>
      <c r="L41" s="123">
        <f>+'(令和4年9月)'!L22</f>
        <v>1011038</v>
      </c>
      <c r="M41" s="122">
        <f>+'(令和4年9月)'!M22</f>
        <v>18079.920000000002</v>
      </c>
      <c r="N41" s="123">
        <f>+'(令和4年9月)'!N22</f>
        <v>3465521</v>
      </c>
      <c r="O41" s="122">
        <f>+'(令和4年9月)'!O22</f>
        <v>4943</v>
      </c>
      <c r="P41" s="123">
        <f>+'(令和4年9月)'!P22</f>
        <v>1322149</v>
      </c>
      <c r="Q41" s="122">
        <f>+'(令和4年9月)'!Q22</f>
        <v>59845</v>
      </c>
      <c r="R41" s="123">
        <f>+'(令和4年9月)'!R22</f>
        <v>10705475</v>
      </c>
      <c r="S41" s="120">
        <f>+'(令和4年9月)'!S22</f>
        <v>27407</v>
      </c>
      <c r="T41" s="121">
        <f>+'(令和4年9月)'!T22</f>
        <v>2211494</v>
      </c>
      <c r="U41" s="122">
        <f>+'(令和4年9月)'!U22</f>
        <v>6316</v>
      </c>
      <c r="V41" s="123">
        <f>+'(令和4年9月)'!V22</f>
        <v>2170298</v>
      </c>
      <c r="W41" s="122">
        <f>+'(令和4年9月)'!W22</f>
        <v>8117.171000000001</v>
      </c>
      <c r="X41" s="123">
        <f>+'(令和4年9月)'!X22</f>
        <v>2106961</v>
      </c>
      <c r="Y41" s="111">
        <f>+'(令和4年8月)'!Y22</f>
        <v>141847.992</v>
      </c>
      <c r="Z41" s="112">
        <f>+'(令和4年8月)'!Z22</f>
        <v>37189049</v>
      </c>
    </row>
    <row r="42" spans="1:26" ht="18.95" customHeight="1" thickBot="1">
      <c r="A42" s="22"/>
      <c r="B42" s="162"/>
      <c r="C42" s="22"/>
      <c r="D42" s="89" t="s">
        <v>44</v>
      </c>
      <c r="E42" s="203">
        <f>+(E39+E40)/(E41+'(令和4年8月)'!E41)*100</f>
        <v>56.18918307309346</v>
      </c>
      <c r="F42" s="204"/>
      <c r="G42" s="203">
        <f>+(G39+G40)/(G41+'(令和4年8月)'!G41)*100</f>
        <v>83.32777592530843</v>
      </c>
      <c r="H42" s="204"/>
      <c r="I42" s="203">
        <f>+(I39+I40)/(I41+'(令和4年8月)'!I41)*100</f>
        <v>105.76002393776183</v>
      </c>
      <c r="J42" s="204"/>
      <c r="K42" s="203">
        <f>+(K39+K40)/(K41+'(令和4年8月)'!K41)*100</f>
        <v>40.63400576368876</v>
      </c>
      <c r="L42" s="204"/>
      <c r="M42" s="203">
        <f>+(M39+M40)/(M41+'(令和4年8月)'!M41)*100</f>
        <v>43.78798509692664</v>
      </c>
      <c r="N42" s="204"/>
      <c r="O42" s="203">
        <f>+(O39+O40)/(O41+'(令和4年8月)'!O41)*100</f>
        <v>88.48797250859106</v>
      </c>
      <c r="P42" s="204"/>
      <c r="Q42" s="203">
        <f>+(Q39+Q40)/(Q41+'(令和4年8月)'!Q41)*100</f>
        <v>45.68918539557772</v>
      </c>
      <c r="R42" s="204"/>
      <c r="S42" s="203">
        <f>+(S39+S40)/(S41+'(令和4年8月)'!S41)*100</f>
        <v>181.45744515594524</v>
      </c>
      <c r="T42" s="204"/>
      <c r="U42" s="203">
        <f>+(U39+U40)/(U41+'(令和4年8月)'!U41)*100</f>
        <v>79.59565372283576</v>
      </c>
      <c r="V42" s="204"/>
      <c r="W42" s="203">
        <f>+(W39+W40)/(W41+'(令和4年8月)'!W41)*100</f>
        <v>91.37662922681439</v>
      </c>
      <c r="X42" s="204"/>
      <c r="Y42" s="203">
        <f>+(Y39+Y40)/(Y41+'(令和4年8月)'!Y41)*100</f>
        <v>77.2587567956678</v>
      </c>
      <c r="Z42" s="204"/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0</v>
      </c>
      <c r="F43" s="93">
        <f t="shared" si="18"/>
        <v>0</v>
      </c>
      <c r="G43" s="90">
        <f t="shared" si="18"/>
        <v>0</v>
      </c>
      <c r="H43" s="91">
        <f t="shared" si="18"/>
        <v>0</v>
      </c>
      <c r="I43" s="92">
        <f t="shared" si="18"/>
        <v>0</v>
      </c>
      <c r="J43" s="93">
        <f t="shared" si="18"/>
        <v>0</v>
      </c>
      <c r="K43" s="90">
        <f t="shared" si="18"/>
        <v>0</v>
      </c>
      <c r="L43" s="91">
        <f t="shared" si="18"/>
        <v>0</v>
      </c>
      <c r="M43" s="92">
        <f t="shared" si="18"/>
        <v>0</v>
      </c>
      <c r="N43" s="93">
        <f t="shared" si="18"/>
        <v>0</v>
      </c>
      <c r="O43" s="90">
        <f t="shared" si="18"/>
        <v>0</v>
      </c>
      <c r="P43" s="91">
        <f t="shared" si="18"/>
        <v>0</v>
      </c>
      <c r="Q43" s="92">
        <f t="shared" si="18"/>
        <v>0</v>
      </c>
      <c r="R43" s="93">
        <f t="shared" si="18"/>
        <v>0</v>
      </c>
      <c r="S43" s="90">
        <f t="shared" si="18"/>
        <v>0</v>
      </c>
      <c r="T43" s="91">
        <f t="shared" si="18"/>
        <v>0</v>
      </c>
      <c r="U43" s="92">
        <f t="shared" si="18"/>
        <v>0</v>
      </c>
      <c r="V43" s="93">
        <f t="shared" si="18"/>
        <v>0</v>
      </c>
      <c r="W43" s="90">
        <f t="shared" si="18"/>
        <v>0</v>
      </c>
      <c r="X43" s="91">
        <f t="shared" si="18"/>
        <v>0</v>
      </c>
      <c r="Y43" s="90">
        <f t="shared" si="18"/>
        <v>1025.2560000000085</v>
      </c>
      <c r="Z43" s="91">
        <f t="shared" si="18"/>
        <v>5058113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0</v>
      </c>
      <c r="F44" s="97">
        <f t="shared" si="18"/>
        <v>0</v>
      </c>
      <c r="G44" s="94">
        <f t="shared" si="18"/>
        <v>0</v>
      </c>
      <c r="H44" s="95">
        <f t="shared" si="18"/>
        <v>0</v>
      </c>
      <c r="I44" s="96">
        <f t="shared" si="18"/>
        <v>0</v>
      </c>
      <c r="J44" s="97">
        <f t="shared" si="18"/>
        <v>0</v>
      </c>
      <c r="K44" s="94">
        <f t="shared" si="18"/>
        <v>0</v>
      </c>
      <c r="L44" s="95">
        <f t="shared" si="18"/>
        <v>0</v>
      </c>
      <c r="M44" s="96">
        <f t="shared" si="18"/>
        <v>0</v>
      </c>
      <c r="N44" s="97">
        <f t="shared" si="18"/>
        <v>0</v>
      </c>
      <c r="O44" s="94">
        <f t="shared" si="18"/>
        <v>0</v>
      </c>
      <c r="P44" s="95">
        <f t="shared" si="18"/>
        <v>0</v>
      </c>
      <c r="Q44" s="96">
        <f t="shared" si="18"/>
        <v>0</v>
      </c>
      <c r="R44" s="97">
        <f t="shared" si="18"/>
        <v>0</v>
      </c>
      <c r="S44" s="94">
        <f t="shared" si="18"/>
        <v>0</v>
      </c>
      <c r="T44" s="95">
        <f t="shared" si="18"/>
        <v>0</v>
      </c>
      <c r="U44" s="96">
        <f t="shared" si="18"/>
        <v>0</v>
      </c>
      <c r="V44" s="97">
        <f t="shared" si="18"/>
        <v>0</v>
      </c>
      <c r="W44" s="94">
        <f t="shared" si="18"/>
        <v>0</v>
      </c>
      <c r="X44" s="95">
        <f t="shared" si="18"/>
        <v>0</v>
      </c>
      <c r="Y44" s="94">
        <f t="shared" si="18"/>
        <v>7762.216</v>
      </c>
      <c r="Z44" s="95">
        <f t="shared" si="18"/>
        <v>13406303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0</v>
      </c>
      <c r="F45" s="97">
        <f t="shared" si="18"/>
        <v>0</v>
      </c>
      <c r="G45" s="94">
        <f t="shared" si="18"/>
        <v>0</v>
      </c>
      <c r="H45" s="95">
        <f t="shared" si="18"/>
        <v>0</v>
      </c>
      <c r="I45" s="96">
        <f t="shared" si="18"/>
        <v>0</v>
      </c>
      <c r="J45" s="97">
        <f t="shared" si="18"/>
        <v>0</v>
      </c>
      <c r="K45" s="94">
        <f t="shared" si="18"/>
        <v>0</v>
      </c>
      <c r="L45" s="95">
        <f t="shared" si="18"/>
        <v>0</v>
      </c>
      <c r="M45" s="96">
        <f t="shared" si="18"/>
        <v>0</v>
      </c>
      <c r="N45" s="97">
        <f t="shared" si="18"/>
        <v>0</v>
      </c>
      <c r="O45" s="94">
        <f t="shared" si="18"/>
        <v>0</v>
      </c>
      <c r="P45" s="95">
        <f t="shared" si="18"/>
        <v>0</v>
      </c>
      <c r="Q45" s="96">
        <f t="shared" si="18"/>
        <v>0</v>
      </c>
      <c r="R45" s="97">
        <f t="shared" si="18"/>
        <v>0</v>
      </c>
      <c r="S45" s="94">
        <f t="shared" si="18"/>
        <v>0</v>
      </c>
      <c r="T45" s="95">
        <f t="shared" si="18"/>
        <v>0</v>
      </c>
      <c r="U45" s="96">
        <f t="shared" si="18"/>
        <v>0</v>
      </c>
      <c r="V45" s="97">
        <f t="shared" si="18"/>
        <v>0</v>
      </c>
      <c r="W45" s="94">
        <f t="shared" si="18"/>
        <v>0</v>
      </c>
      <c r="X45" s="95">
        <f t="shared" si="18"/>
        <v>0</v>
      </c>
      <c r="Y45" s="94">
        <f t="shared" si="18"/>
        <v>-2830.9009999999835</v>
      </c>
      <c r="Z45" s="95">
        <f t="shared" si="18"/>
        <v>-7696437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-3.2015603671608943</v>
      </c>
      <c r="F46" s="199"/>
      <c r="G46" s="157">
        <f>G23-G42</f>
        <v>0.7570154609634443</v>
      </c>
      <c r="H46" s="199"/>
      <c r="I46" s="157">
        <f>I23-I42</f>
        <v>-26.297344081646727</v>
      </c>
      <c r="J46" s="199"/>
      <c r="K46" s="157">
        <f>K23-K42</f>
        <v>-2.064708681460644</v>
      </c>
      <c r="L46" s="199"/>
      <c r="M46" s="157">
        <f>M23-M42</f>
        <v>-1.2205179842403027</v>
      </c>
      <c r="N46" s="199"/>
      <c r="O46" s="157">
        <f t="shared" si="18"/>
        <v>0.07160669432215627</v>
      </c>
      <c r="P46" s="199"/>
      <c r="Q46" s="157">
        <f t="shared" si="18"/>
        <v>0.5435825883808434</v>
      </c>
      <c r="R46" s="199"/>
      <c r="S46" s="157">
        <f t="shared" si="18"/>
        <v>10.33844640460498</v>
      </c>
      <c r="T46" s="199"/>
      <c r="U46" s="157">
        <f t="shared" si="18"/>
        <v>-8.846762019225878</v>
      </c>
      <c r="V46" s="199"/>
      <c r="W46" s="157">
        <f t="shared" si="18"/>
        <v>-0.8621384023633709</v>
      </c>
      <c r="X46" s="199"/>
      <c r="Y46" s="157">
        <f t="shared" si="18"/>
        <v>2.8329931638670587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100</v>
      </c>
      <c r="F47" s="72">
        <f t="shared" si="19"/>
        <v>100</v>
      </c>
      <c r="G47" s="71">
        <f t="shared" si="19"/>
        <v>100</v>
      </c>
      <c r="H47" s="73">
        <f t="shared" si="19"/>
        <v>100</v>
      </c>
      <c r="I47" s="74">
        <f t="shared" si="19"/>
        <v>100</v>
      </c>
      <c r="J47" s="72">
        <f t="shared" si="19"/>
        <v>100</v>
      </c>
      <c r="K47" s="71">
        <f t="shared" si="19"/>
        <v>100</v>
      </c>
      <c r="L47" s="73">
        <f t="shared" si="19"/>
        <v>100</v>
      </c>
      <c r="M47" s="74">
        <f t="shared" si="19"/>
        <v>100</v>
      </c>
      <c r="N47" s="72">
        <f t="shared" si="19"/>
        <v>100</v>
      </c>
      <c r="O47" s="71">
        <f t="shared" si="19"/>
        <v>100</v>
      </c>
      <c r="P47" s="73">
        <f t="shared" si="19"/>
        <v>100</v>
      </c>
      <c r="Q47" s="74">
        <f t="shared" si="19"/>
        <v>100</v>
      </c>
      <c r="R47" s="72">
        <f t="shared" si="19"/>
        <v>100</v>
      </c>
      <c r="S47" s="71">
        <f t="shared" si="19"/>
        <v>100</v>
      </c>
      <c r="T47" s="73">
        <f t="shared" si="19"/>
        <v>100</v>
      </c>
      <c r="U47" s="74">
        <f t="shared" si="19"/>
        <v>100</v>
      </c>
      <c r="V47" s="72">
        <f t="shared" si="19"/>
        <v>100</v>
      </c>
      <c r="W47" s="71">
        <f t="shared" si="19"/>
        <v>100</v>
      </c>
      <c r="X47" s="73">
        <f t="shared" si="19"/>
        <v>100</v>
      </c>
      <c r="Y47" s="71">
        <f t="shared" si="19"/>
        <v>100.93176182574919</v>
      </c>
      <c r="Z47" s="73">
        <f t="shared" si="19"/>
        <v>119.29896271728208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100</v>
      </c>
      <c r="F48" s="66">
        <f t="shared" si="19"/>
        <v>100</v>
      </c>
      <c r="G48" s="63">
        <f t="shared" si="19"/>
        <v>100</v>
      </c>
      <c r="H48" s="64">
        <f t="shared" si="19"/>
        <v>100</v>
      </c>
      <c r="I48" s="65">
        <f t="shared" si="19"/>
        <v>100</v>
      </c>
      <c r="J48" s="66">
        <f t="shared" si="19"/>
        <v>100</v>
      </c>
      <c r="K48" s="63">
        <f t="shared" si="19"/>
        <v>100</v>
      </c>
      <c r="L48" s="64">
        <f t="shared" si="19"/>
        <v>100</v>
      </c>
      <c r="M48" s="65">
        <f t="shared" si="19"/>
        <v>100</v>
      </c>
      <c r="N48" s="66">
        <f t="shared" si="19"/>
        <v>100</v>
      </c>
      <c r="O48" s="63">
        <f t="shared" si="19"/>
        <v>100</v>
      </c>
      <c r="P48" s="64">
        <f t="shared" si="19"/>
        <v>100</v>
      </c>
      <c r="Q48" s="65">
        <f t="shared" si="19"/>
        <v>100</v>
      </c>
      <c r="R48" s="66">
        <f t="shared" si="19"/>
        <v>100</v>
      </c>
      <c r="S48" s="63">
        <f t="shared" si="19"/>
        <v>100</v>
      </c>
      <c r="T48" s="64">
        <f t="shared" si="19"/>
        <v>100</v>
      </c>
      <c r="U48" s="65">
        <f t="shared" si="19"/>
        <v>100</v>
      </c>
      <c r="V48" s="66">
        <f t="shared" si="19"/>
        <v>100</v>
      </c>
      <c r="W48" s="63">
        <f t="shared" si="19"/>
        <v>100</v>
      </c>
      <c r="X48" s="64">
        <f t="shared" si="19"/>
        <v>100</v>
      </c>
      <c r="Y48" s="63">
        <f t="shared" si="19"/>
        <v>107.3140022403102</v>
      </c>
      <c r="Z48" s="64">
        <f t="shared" si="19"/>
        <v>152.45546560803396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100</v>
      </c>
      <c r="F49" s="70">
        <f t="shared" si="19"/>
        <v>100</v>
      </c>
      <c r="G49" s="67">
        <f t="shared" si="19"/>
        <v>100</v>
      </c>
      <c r="H49" s="68">
        <f t="shared" si="19"/>
        <v>100</v>
      </c>
      <c r="I49" s="69">
        <f t="shared" si="19"/>
        <v>100</v>
      </c>
      <c r="J49" s="70">
        <f t="shared" si="19"/>
        <v>100</v>
      </c>
      <c r="K49" s="67">
        <f t="shared" si="19"/>
        <v>100</v>
      </c>
      <c r="L49" s="68">
        <f t="shared" si="19"/>
        <v>100</v>
      </c>
      <c r="M49" s="69">
        <f t="shared" si="19"/>
        <v>100</v>
      </c>
      <c r="N49" s="70">
        <f t="shared" si="19"/>
        <v>100</v>
      </c>
      <c r="O49" s="67">
        <f t="shared" si="19"/>
        <v>100</v>
      </c>
      <c r="P49" s="68">
        <f t="shared" si="19"/>
        <v>100</v>
      </c>
      <c r="Q49" s="69">
        <f t="shared" si="19"/>
        <v>100</v>
      </c>
      <c r="R49" s="70">
        <f t="shared" si="19"/>
        <v>100</v>
      </c>
      <c r="S49" s="67">
        <f t="shared" si="19"/>
        <v>100</v>
      </c>
      <c r="T49" s="68">
        <f t="shared" si="19"/>
        <v>100</v>
      </c>
      <c r="U49" s="69">
        <f t="shared" si="19"/>
        <v>100</v>
      </c>
      <c r="V49" s="70">
        <f t="shared" si="19"/>
        <v>100</v>
      </c>
      <c r="W49" s="67">
        <f t="shared" si="19"/>
        <v>100</v>
      </c>
      <c r="X49" s="68">
        <f t="shared" si="19"/>
        <v>100</v>
      </c>
      <c r="Y49" s="67">
        <f t="shared" si="19"/>
        <v>98.00427136113427</v>
      </c>
      <c r="Z49" s="68">
        <f t="shared" si="19"/>
        <v>79.30456086682938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27B1E-47FE-4162-8803-89E1047089B2}">
  <dimension ref="A1:AL49"/>
  <sheetViews>
    <sheetView zoomScaleSheetLayoutView="100" workbookViewId="0" topLeftCell="A1">
      <pane xSplit="4" ySplit="4" topLeftCell="E8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8" sqref="E8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84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896</v>
      </c>
      <c r="F5" s="14">
        <v>71609</v>
      </c>
      <c r="G5" s="15">
        <v>30</v>
      </c>
      <c r="H5" s="16">
        <v>5460</v>
      </c>
      <c r="I5" s="13">
        <v>1328</v>
      </c>
      <c r="J5" s="14">
        <v>1191745</v>
      </c>
      <c r="K5" s="17">
        <v>1466</v>
      </c>
      <c r="L5" s="18">
        <v>3710768</v>
      </c>
      <c r="M5" s="13">
        <v>904</v>
      </c>
      <c r="N5" s="75">
        <v>215715</v>
      </c>
      <c r="O5" s="19">
        <v>687</v>
      </c>
      <c r="P5" s="18">
        <v>45805</v>
      </c>
      <c r="Q5" s="13">
        <v>10793</v>
      </c>
      <c r="R5" s="14">
        <v>1707784</v>
      </c>
      <c r="S5" s="19">
        <v>14559</v>
      </c>
      <c r="T5" s="18">
        <v>4049605</v>
      </c>
      <c r="U5" s="13">
        <v>3774</v>
      </c>
      <c r="V5" s="14">
        <v>1584574</v>
      </c>
      <c r="W5" s="13">
        <v>790</v>
      </c>
      <c r="X5" s="18">
        <v>178508</v>
      </c>
      <c r="Y5" s="20">
        <f aca="true" t="shared" si="0" ref="Y5:Z19">+W5+U5+S5+Q5+O5+M5+K5+I5+G5+E5</f>
        <v>35227</v>
      </c>
      <c r="Z5" s="21">
        <f t="shared" si="0"/>
        <v>12761573</v>
      </c>
    </row>
    <row r="6" spans="1:26" ht="18.95" customHeight="1">
      <c r="A6" s="7"/>
      <c r="B6" s="22"/>
      <c r="C6" s="83"/>
      <c r="D6" s="81" t="s">
        <v>22</v>
      </c>
      <c r="E6" s="23">
        <v>754</v>
      </c>
      <c r="F6" s="24">
        <v>62858</v>
      </c>
      <c r="G6" s="25">
        <v>30</v>
      </c>
      <c r="H6" s="26">
        <v>5460</v>
      </c>
      <c r="I6" s="27">
        <v>1383</v>
      </c>
      <c r="J6" s="21">
        <v>1139800</v>
      </c>
      <c r="K6" s="25">
        <v>1956</v>
      </c>
      <c r="L6" s="26">
        <v>4763788</v>
      </c>
      <c r="M6" s="27">
        <v>723</v>
      </c>
      <c r="N6" s="76">
        <v>186869</v>
      </c>
      <c r="O6" s="25">
        <v>750</v>
      </c>
      <c r="P6" s="26">
        <v>54323</v>
      </c>
      <c r="Q6" s="27">
        <v>11174</v>
      </c>
      <c r="R6" s="21">
        <v>1733813</v>
      </c>
      <c r="S6" s="25">
        <v>18600.5</v>
      </c>
      <c r="T6" s="26">
        <v>5035607</v>
      </c>
      <c r="U6" s="27">
        <v>2941</v>
      </c>
      <c r="V6" s="21">
        <v>999800</v>
      </c>
      <c r="W6" s="27">
        <v>501</v>
      </c>
      <c r="X6" s="26">
        <v>94276</v>
      </c>
      <c r="Y6" s="20">
        <f t="shared" si="0"/>
        <v>38812.5</v>
      </c>
      <c r="Z6" s="21">
        <f t="shared" si="0"/>
        <v>14076594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1436.9</v>
      </c>
      <c r="F7" s="36">
        <v>268701</v>
      </c>
      <c r="G7" s="29">
        <v>151</v>
      </c>
      <c r="H7" s="30">
        <v>74178</v>
      </c>
      <c r="I7" s="31">
        <v>2350</v>
      </c>
      <c r="J7" s="32">
        <v>2571727</v>
      </c>
      <c r="K7" s="77">
        <v>4539</v>
      </c>
      <c r="L7" s="30">
        <v>2605143</v>
      </c>
      <c r="M7" s="23">
        <v>1527.3</v>
      </c>
      <c r="N7" s="24">
        <v>252478.25</v>
      </c>
      <c r="O7" s="33">
        <v>2929</v>
      </c>
      <c r="P7" s="34">
        <v>698897</v>
      </c>
      <c r="Q7" s="23">
        <v>32229.4</v>
      </c>
      <c r="R7" s="24">
        <v>5041759</v>
      </c>
      <c r="S7" s="33">
        <v>27416.2</v>
      </c>
      <c r="T7" s="34">
        <v>2052445</v>
      </c>
      <c r="U7" s="23">
        <v>3955.5</v>
      </c>
      <c r="V7" s="24">
        <v>2125630.5</v>
      </c>
      <c r="W7" s="23">
        <v>1577.1999999999998</v>
      </c>
      <c r="X7" s="34">
        <v>404274</v>
      </c>
      <c r="Y7" s="31">
        <f t="shared" si="0"/>
        <v>78111.5</v>
      </c>
      <c r="Z7" s="24">
        <f t="shared" si="0"/>
        <v>16095232.75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27295</v>
      </c>
      <c r="G8" s="15">
        <v>178.655</v>
      </c>
      <c r="H8" s="16">
        <v>103481</v>
      </c>
      <c r="I8" s="13">
        <v>242</v>
      </c>
      <c r="J8" s="14">
        <v>100594.63636363637</v>
      </c>
      <c r="K8" s="17">
        <v>0</v>
      </c>
      <c r="L8" s="18">
        <v>0</v>
      </c>
      <c r="M8" s="13">
        <v>4935</v>
      </c>
      <c r="N8" s="75">
        <v>1037914</v>
      </c>
      <c r="O8" s="19">
        <v>44</v>
      </c>
      <c r="P8" s="18">
        <v>0</v>
      </c>
      <c r="Q8" s="13">
        <v>6320</v>
      </c>
      <c r="R8" s="14">
        <v>1267380</v>
      </c>
      <c r="S8" s="19">
        <v>22239</v>
      </c>
      <c r="T8" s="18">
        <v>2588252</v>
      </c>
      <c r="U8" s="13">
        <v>60</v>
      </c>
      <c r="V8" s="14">
        <v>3124.046511627907</v>
      </c>
      <c r="W8" s="13">
        <v>43</v>
      </c>
      <c r="X8" s="18">
        <v>1400</v>
      </c>
      <c r="Y8" s="13">
        <f t="shared" si="0"/>
        <v>34227.655</v>
      </c>
      <c r="Z8" s="14">
        <f t="shared" si="0"/>
        <v>5129440.682875264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171</v>
      </c>
      <c r="F9" s="24">
        <v>28054</v>
      </c>
      <c r="G9" s="25">
        <v>174.314</v>
      </c>
      <c r="H9" s="26">
        <v>106381.8</v>
      </c>
      <c r="I9" s="27">
        <v>259</v>
      </c>
      <c r="J9" s="21">
        <v>101140.09090909091</v>
      </c>
      <c r="K9" s="25">
        <v>0</v>
      </c>
      <c r="L9" s="26">
        <v>0</v>
      </c>
      <c r="M9" s="27">
        <v>2961</v>
      </c>
      <c r="N9" s="76">
        <v>524967</v>
      </c>
      <c r="O9" s="25">
        <v>41</v>
      </c>
      <c r="P9" s="26">
        <v>0</v>
      </c>
      <c r="Q9" s="27">
        <v>6711</v>
      </c>
      <c r="R9" s="21">
        <v>1380580</v>
      </c>
      <c r="S9" s="25">
        <v>21524</v>
      </c>
      <c r="T9" s="26">
        <v>2511816</v>
      </c>
      <c r="U9" s="27">
        <v>49</v>
      </c>
      <c r="V9" s="21">
        <v>2567.3488372093025</v>
      </c>
      <c r="W9" s="27">
        <v>101</v>
      </c>
      <c r="X9" s="26">
        <v>4280</v>
      </c>
      <c r="Y9" s="20">
        <f t="shared" si="0"/>
        <v>31991.314</v>
      </c>
      <c r="Z9" s="21">
        <f t="shared" si="0"/>
        <v>4659786.2397463005</v>
      </c>
    </row>
    <row r="10" spans="1:26" ht="18.95" customHeight="1" thickBot="1">
      <c r="A10" s="7"/>
      <c r="B10" s="22"/>
      <c r="C10" s="84"/>
      <c r="D10" s="28" t="s">
        <v>24</v>
      </c>
      <c r="E10" s="35">
        <v>221</v>
      </c>
      <c r="F10" s="36">
        <v>29311</v>
      </c>
      <c r="G10" s="29">
        <v>160.156</v>
      </c>
      <c r="H10" s="30">
        <v>89326.2</v>
      </c>
      <c r="I10" s="37">
        <v>565</v>
      </c>
      <c r="J10" s="38">
        <v>88080.18181818182</v>
      </c>
      <c r="K10" s="77">
        <v>59</v>
      </c>
      <c r="L10" s="30">
        <v>911</v>
      </c>
      <c r="M10" s="35">
        <v>8661.075</v>
      </c>
      <c r="N10" s="36">
        <v>1875990</v>
      </c>
      <c r="O10" s="29">
        <v>3</v>
      </c>
      <c r="P10" s="30">
        <v>0</v>
      </c>
      <c r="Q10" s="35">
        <v>12278</v>
      </c>
      <c r="R10" s="36">
        <v>1637430</v>
      </c>
      <c r="S10" s="29">
        <v>5333</v>
      </c>
      <c r="T10" s="30">
        <v>778573</v>
      </c>
      <c r="U10" s="35">
        <v>731</v>
      </c>
      <c r="V10" s="36">
        <v>59629.6976744186</v>
      </c>
      <c r="W10" s="35">
        <v>287</v>
      </c>
      <c r="X10" s="30">
        <v>15568</v>
      </c>
      <c r="Y10" s="37">
        <f t="shared" si="0"/>
        <v>28298.231</v>
      </c>
      <c r="Z10" s="36">
        <f t="shared" si="0"/>
        <v>4574819.079492601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</v>
      </c>
      <c r="J11" s="14">
        <v>1351.3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1930</v>
      </c>
      <c r="R11" s="14">
        <v>533746.2</v>
      </c>
      <c r="S11" s="19">
        <v>0</v>
      </c>
      <c r="T11" s="18">
        <v>0</v>
      </c>
      <c r="U11" s="13">
        <v>197</v>
      </c>
      <c r="V11" s="14">
        <v>30026</v>
      </c>
      <c r="W11" s="13">
        <v>30</v>
      </c>
      <c r="X11" s="18">
        <v>22400</v>
      </c>
      <c r="Y11" s="13">
        <f>+W11+U11+S11+Q11+O11+M11+K11+I11+G11+E11</f>
        <v>2248</v>
      </c>
      <c r="Z11" s="14">
        <f t="shared" si="0"/>
        <v>677523.5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10</v>
      </c>
      <c r="J12" s="21">
        <v>1951.3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2144</v>
      </c>
      <c r="R12" s="21">
        <v>555486.8</v>
      </c>
      <c r="S12" s="25">
        <v>0</v>
      </c>
      <c r="T12" s="26">
        <v>0</v>
      </c>
      <c r="U12" s="27">
        <v>125</v>
      </c>
      <c r="V12" s="21">
        <v>21970</v>
      </c>
      <c r="W12" s="27">
        <v>1</v>
      </c>
      <c r="X12" s="26">
        <v>70</v>
      </c>
      <c r="Y12" s="20">
        <f aca="true" t="shared" si="1" ref="Y12:Y19">+W12+U12+S12+Q12+O12+M12+K12+I12+G12+E12</f>
        <v>2370</v>
      </c>
      <c r="Z12" s="21">
        <f t="shared" si="0"/>
        <v>669478.1000000001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35</v>
      </c>
      <c r="J13" s="38">
        <v>12010.400000000001</v>
      </c>
      <c r="K13" s="77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7182.5</v>
      </c>
      <c r="R13" s="36">
        <v>1999439.5</v>
      </c>
      <c r="S13" s="29">
        <v>2</v>
      </c>
      <c r="T13" s="30">
        <v>1835</v>
      </c>
      <c r="U13" s="35">
        <v>794</v>
      </c>
      <c r="V13" s="36">
        <v>154917</v>
      </c>
      <c r="W13" s="35">
        <v>43</v>
      </c>
      <c r="X13" s="30">
        <v>58475</v>
      </c>
      <c r="Y13" s="37">
        <f t="shared" si="1"/>
        <v>8270.5</v>
      </c>
      <c r="Z13" s="36">
        <f t="shared" si="0"/>
        <v>2440676.9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0</v>
      </c>
      <c r="N14" s="75">
        <v>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0</v>
      </c>
      <c r="Z14" s="14">
        <f t="shared" si="0"/>
        <v>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1214</v>
      </c>
      <c r="N15" s="76">
        <v>119963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1214</v>
      </c>
      <c r="Z15" s="24">
        <f t="shared" si="0"/>
        <v>119963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4856</v>
      </c>
      <c r="N16" s="36">
        <v>673933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4856</v>
      </c>
      <c r="Z16" s="36">
        <f t="shared" si="0"/>
        <v>673933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832</v>
      </c>
      <c r="H17" s="18">
        <v>294056</v>
      </c>
      <c r="I17" s="13">
        <v>185</v>
      </c>
      <c r="J17" s="14">
        <v>87241</v>
      </c>
      <c r="K17" s="19">
        <v>13</v>
      </c>
      <c r="L17" s="18">
        <v>2540</v>
      </c>
      <c r="M17" s="13">
        <v>787</v>
      </c>
      <c r="N17" s="75">
        <v>308351</v>
      </c>
      <c r="O17" s="19">
        <v>2953</v>
      </c>
      <c r="P17" s="18">
        <v>1159622</v>
      </c>
      <c r="Q17" s="13">
        <v>6447</v>
      </c>
      <c r="R17" s="14">
        <v>1533841</v>
      </c>
      <c r="S17" s="19">
        <v>301</v>
      </c>
      <c r="T17" s="18">
        <v>65521</v>
      </c>
      <c r="U17" s="13">
        <v>0</v>
      </c>
      <c r="V17" s="14">
        <v>0</v>
      </c>
      <c r="W17" s="13">
        <v>3806.486</v>
      </c>
      <c r="X17" s="18">
        <v>626573</v>
      </c>
      <c r="Y17" s="41">
        <f t="shared" si="1"/>
        <v>15324.486</v>
      </c>
      <c r="Z17" s="42">
        <f t="shared" si="0"/>
        <v>4077745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39</v>
      </c>
      <c r="F18" s="21">
        <v>9958</v>
      </c>
      <c r="G18" s="25">
        <v>878</v>
      </c>
      <c r="H18" s="26">
        <v>294682</v>
      </c>
      <c r="I18" s="27">
        <v>207</v>
      </c>
      <c r="J18" s="21">
        <v>398466</v>
      </c>
      <c r="K18" s="25">
        <v>56</v>
      </c>
      <c r="L18" s="26">
        <v>39595</v>
      </c>
      <c r="M18" s="27">
        <v>881.092</v>
      </c>
      <c r="N18" s="21">
        <v>307376</v>
      </c>
      <c r="O18" s="25">
        <v>2937</v>
      </c>
      <c r="P18" s="26">
        <v>1160784</v>
      </c>
      <c r="Q18" s="27">
        <v>5948</v>
      </c>
      <c r="R18" s="21">
        <v>1419776</v>
      </c>
      <c r="S18" s="25">
        <v>281</v>
      </c>
      <c r="T18" s="26">
        <v>63526</v>
      </c>
      <c r="U18" s="27">
        <v>5</v>
      </c>
      <c r="V18" s="21">
        <v>1100</v>
      </c>
      <c r="W18" s="27">
        <v>3409.486</v>
      </c>
      <c r="X18" s="26">
        <v>597815</v>
      </c>
      <c r="Y18" s="23">
        <f t="shared" si="1"/>
        <v>14641.578000000001</v>
      </c>
      <c r="Z18" s="24">
        <f t="shared" si="0"/>
        <v>4293078</v>
      </c>
    </row>
    <row r="19" spans="1:26" ht="18.95" customHeight="1" thickBot="1">
      <c r="A19" s="7"/>
      <c r="B19" s="22"/>
      <c r="C19" s="84"/>
      <c r="D19" s="43" t="s">
        <v>24</v>
      </c>
      <c r="E19" s="23">
        <v>289.008</v>
      </c>
      <c r="F19" s="24">
        <v>68204</v>
      </c>
      <c r="G19" s="33">
        <v>1008</v>
      </c>
      <c r="H19" s="34">
        <v>322022</v>
      </c>
      <c r="I19" s="23">
        <v>426</v>
      </c>
      <c r="J19" s="24">
        <v>739637</v>
      </c>
      <c r="K19" s="78">
        <v>156</v>
      </c>
      <c r="L19" s="34">
        <v>115975</v>
      </c>
      <c r="M19" s="23">
        <v>1353.06</v>
      </c>
      <c r="N19" s="24">
        <v>452905.5</v>
      </c>
      <c r="O19" s="33">
        <v>2041</v>
      </c>
      <c r="P19" s="34">
        <v>816517</v>
      </c>
      <c r="Q19" s="23">
        <v>8150</v>
      </c>
      <c r="R19" s="24">
        <v>2288650</v>
      </c>
      <c r="S19" s="33">
        <v>136</v>
      </c>
      <c r="T19" s="34">
        <v>31831</v>
      </c>
      <c r="U19" s="23">
        <v>35</v>
      </c>
      <c r="V19" s="24">
        <v>7700</v>
      </c>
      <c r="W19" s="23">
        <v>5514.2267</v>
      </c>
      <c r="X19" s="34">
        <v>1215987</v>
      </c>
      <c r="Y19" s="35">
        <f t="shared" si="1"/>
        <v>19108.294700000002</v>
      </c>
      <c r="Z19" s="36">
        <f t="shared" si="0"/>
        <v>6059428.5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1062</v>
      </c>
      <c r="F20" s="14">
        <f aca="true" t="shared" si="2" ref="F20:X22">F5+F8+F11+F14+F17</f>
        <v>98904</v>
      </c>
      <c r="G20" s="19">
        <f>G5+G8+G11+G14+G17</f>
        <v>1115.655</v>
      </c>
      <c r="H20" s="18">
        <f t="shared" si="2"/>
        <v>477997</v>
      </c>
      <c r="I20" s="13">
        <f t="shared" si="2"/>
        <v>1756</v>
      </c>
      <c r="J20" s="14">
        <f t="shared" si="2"/>
        <v>1380931.9363636365</v>
      </c>
      <c r="K20" s="19">
        <f t="shared" si="2"/>
        <v>1479</v>
      </c>
      <c r="L20" s="18">
        <f t="shared" si="2"/>
        <v>3713308</v>
      </c>
      <c r="M20" s="13">
        <f t="shared" si="2"/>
        <v>6641</v>
      </c>
      <c r="N20" s="14">
        <f t="shared" si="2"/>
        <v>1576980</v>
      </c>
      <c r="O20" s="19">
        <f t="shared" si="2"/>
        <v>3684</v>
      </c>
      <c r="P20" s="18">
        <f t="shared" si="2"/>
        <v>1205427</v>
      </c>
      <c r="Q20" s="13">
        <f t="shared" si="2"/>
        <v>25490</v>
      </c>
      <c r="R20" s="14">
        <f t="shared" si="2"/>
        <v>5042751.2</v>
      </c>
      <c r="S20" s="19">
        <f t="shared" si="2"/>
        <v>37099</v>
      </c>
      <c r="T20" s="18">
        <f t="shared" si="2"/>
        <v>6703378</v>
      </c>
      <c r="U20" s="13">
        <f t="shared" si="2"/>
        <v>4031</v>
      </c>
      <c r="V20" s="14">
        <f t="shared" si="2"/>
        <v>1617724.046511628</v>
      </c>
      <c r="W20" s="13">
        <f t="shared" si="2"/>
        <v>4669.486</v>
      </c>
      <c r="X20" s="18">
        <f t="shared" si="2"/>
        <v>828881</v>
      </c>
      <c r="Y20" s="31">
        <f aca="true" t="shared" si="3" ref="Y20:Z22">+Y17+Y14+Y11+Y8+Y5</f>
        <v>87027.141</v>
      </c>
      <c r="Z20" s="32">
        <f t="shared" si="3"/>
        <v>22646282.182875264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964</v>
      </c>
      <c r="F21" s="21">
        <f t="shared" si="4"/>
        <v>100870</v>
      </c>
      <c r="G21" s="25">
        <f t="shared" si="4"/>
        <v>1157.3139999999999</v>
      </c>
      <c r="H21" s="26">
        <f t="shared" si="4"/>
        <v>481523.8</v>
      </c>
      <c r="I21" s="27">
        <f t="shared" si="4"/>
        <v>1859</v>
      </c>
      <c r="J21" s="21">
        <f t="shared" si="4"/>
        <v>1641357.3909090909</v>
      </c>
      <c r="K21" s="25">
        <f t="shared" si="4"/>
        <v>2012</v>
      </c>
      <c r="L21" s="26">
        <f t="shared" si="4"/>
        <v>4803383</v>
      </c>
      <c r="M21" s="27">
        <f t="shared" si="4"/>
        <v>5794.092</v>
      </c>
      <c r="N21" s="21">
        <f t="shared" si="4"/>
        <v>1154175</v>
      </c>
      <c r="O21" s="25">
        <f t="shared" si="4"/>
        <v>3728</v>
      </c>
      <c r="P21" s="26">
        <f t="shared" si="4"/>
        <v>1215107</v>
      </c>
      <c r="Q21" s="27">
        <f t="shared" si="4"/>
        <v>25977</v>
      </c>
      <c r="R21" s="21">
        <f t="shared" si="4"/>
        <v>5089655.8</v>
      </c>
      <c r="S21" s="25">
        <f t="shared" si="4"/>
        <v>40405.5</v>
      </c>
      <c r="T21" s="26">
        <f t="shared" si="4"/>
        <v>7610949</v>
      </c>
      <c r="U21" s="27">
        <f t="shared" si="2"/>
        <v>3120</v>
      </c>
      <c r="V21" s="21">
        <f t="shared" si="2"/>
        <v>1025437.3488372093</v>
      </c>
      <c r="W21" s="27">
        <f t="shared" si="2"/>
        <v>4012.486</v>
      </c>
      <c r="X21" s="26">
        <f t="shared" si="2"/>
        <v>696441</v>
      </c>
      <c r="Y21" s="23">
        <f t="shared" si="3"/>
        <v>89029.39199999999</v>
      </c>
      <c r="Z21" s="24">
        <f t="shared" si="3"/>
        <v>23818899.3397463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1946.9080000000001</v>
      </c>
      <c r="F22" s="24">
        <f t="shared" si="2"/>
        <v>366216</v>
      </c>
      <c r="G22" s="33">
        <f t="shared" si="2"/>
        <v>1514.156</v>
      </c>
      <c r="H22" s="34">
        <f t="shared" si="2"/>
        <v>680526.2</v>
      </c>
      <c r="I22" s="23">
        <f t="shared" si="2"/>
        <v>3376</v>
      </c>
      <c r="J22" s="24">
        <f t="shared" si="2"/>
        <v>3411454.5818181816</v>
      </c>
      <c r="K22" s="33">
        <f t="shared" si="2"/>
        <v>4754</v>
      </c>
      <c r="L22" s="34">
        <f t="shared" si="2"/>
        <v>2722029</v>
      </c>
      <c r="M22" s="23">
        <f t="shared" si="2"/>
        <v>16416.435</v>
      </c>
      <c r="N22" s="24">
        <f t="shared" si="2"/>
        <v>3274306.75</v>
      </c>
      <c r="O22" s="33">
        <f t="shared" si="2"/>
        <v>4973</v>
      </c>
      <c r="P22" s="34">
        <f t="shared" si="2"/>
        <v>1515414</v>
      </c>
      <c r="Q22" s="23">
        <f t="shared" si="2"/>
        <v>59839.9</v>
      </c>
      <c r="R22" s="24">
        <f t="shared" si="2"/>
        <v>10967278.5</v>
      </c>
      <c r="S22" s="33">
        <f t="shared" si="2"/>
        <v>32887.2</v>
      </c>
      <c r="T22" s="34">
        <f t="shared" si="2"/>
        <v>2864684</v>
      </c>
      <c r="U22" s="23">
        <f t="shared" si="2"/>
        <v>5515.5</v>
      </c>
      <c r="V22" s="24">
        <f t="shared" si="2"/>
        <v>2347877.197674419</v>
      </c>
      <c r="W22" s="23">
        <f t="shared" si="2"/>
        <v>7421.4267</v>
      </c>
      <c r="X22" s="34">
        <f t="shared" si="2"/>
        <v>1694304</v>
      </c>
      <c r="Y22" s="23">
        <f t="shared" si="3"/>
        <v>138644.5257</v>
      </c>
      <c r="Z22" s="24">
        <f t="shared" si="3"/>
        <v>29844090.2294926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53.37455767086708</v>
      </c>
      <c r="F23" s="174"/>
      <c r="G23" s="173">
        <f>(G20+G21)/(G22+G41)*100</f>
        <v>74.0387775649998</v>
      </c>
      <c r="H23" s="174"/>
      <c r="I23" s="173">
        <f>(I20+I21)/(I22+I41)*100</f>
        <v>52.735229759299784</v>
      </c>
      <c r="J23" s="174"/>
      <c r="K23" s="173">
        <f>(K20+K21)/(K22+K41)*100</f>
        <v>34.767453440892346</v>
      </c>
      <c r="L23" s="174"/>
      <c r="M23" s="173">
        <f>(M20+M21)/(M22+M41)*100</f>
        <v>38.87671722988979</v>
      </c>
      <c r="N23" s="174"/>
      <c r="O23" s="173">
        <f>(O20+O21)/(O22+O41)*100</f>
        <v>74.1941941941942</v>
      </c>
      <c r="P23" s="174"/>
      <c r="Q23" s="173">
        <f>(Q20+Q21)/(Q22+Q41)*100</f>
        <v>42.82963347613484</v>
      </c>
      <c r="R23" s="174"/>
      <c r="S23" s="173">
        <f>(S20+S21)/(S22+S41)*100</f>
        <v>112.19381913090305</v>
      </c>
      <c r="T23" s="174"/>
      <c r="U23" s="173">
        <f>(U20+U21)/(U22+U41)*100</f>
        <v>70.66205533596838</v>
      </c>
      <c r="V23" s="174"/>
      <c r="W23" s="173">
        <f>(W20+W21)/(W22+W41)*100</f>
        <v>61.201619354109496</v>
      </c>
      <c r="X23" s="174"/>
      <c r="Y23" s="173">
        <f>(Y20+Y21)/(Y22+Y41)*100</f>
        <v>63.036883528815544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188101.33812178078</v>
      </c>
      <c r="F24" s="176"/>
      <c r="G24" s="169">
        <f>H22/G22*1000</f>
        <v>449442.59376180527</v>
      </c>
      <c r="H24" s="170"/>
      <c r="I24" s="171">
        <f>J22/I22*1000</f>
        <v>1010501.9495906936</v>
      </c>
      <c r="J24" s="172"/>
      <c r="K24" s="169">
        <f>L22/K22*1000</f>
        <v>572576.5671013882</v>
      </c>
      <c r="L24" s="170"/>
      <c r="M24" s="171">
        <f>N22/M22*1000</f>
        <v>199452.9719759497</v>
      </c>
      <c r="N24" s="172"/>
      <c r="O24" s="169">
        <f>P22/O22*1000</f>
        <v>304728.33299819025</v>
      </c>
      <c r="P24" s="170"/>
      <c r="Q24" s="171">
        <f>R22/Q22*1000</f>
        <v>183277.01917951065</v>
      </c>
      <c r="R24" s="172"/>
      <c r="S24" s="169">
        <f>T22/S22*1000</f>
        <v>87106.35140723443</v>
      </c>
      <c r="T24" s="170"/>
      <c r="U24" s="171">
        <f>V22/U22*1000</f>
        <v>425687.09956928995</v>
      </c>
      <c r="V24" s="172"/>
      <c r="W24" s="169">
        <f>X22/W22*1000</f>
        <v>228298.96036027683</v>
      </c>
      <c r="X24" s="170"/>
      <c r="Y24" s="171">
        <f>Z22/Y22*1000</f>
        <v>215256.17458614596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1.4042444086200225</v>
      </c>
      <c r="F25" s="49"/>
      <c r="G25" s="50">
        <f>G22/Y22*100</f>
        <v>1.0921138013601355</v>
      </c>
      <c r="H25" s="51"/>
      <c r="I25" s="48">
        <f>I22/Y22*100</f>
        <v>2.435004182786858</v>
      </c>
      <c r="J25" s="49"/>
      <c r="K25" s="50">
        <f>K22/Y22*100</f>
        <v>3.4289128806186975</v>
      </c>
      <c r="L25" s="51"/>
      <c r="M25" s="48">
        <f>M22/Y22*100</f>
        <v>11.840665844623393</v>
      </c>
      <c r="N25" s="49"/>
      <c r="O25" s="50">
        <f>O22/Y22*100</f>
        <v>3.586870794134788</v>
      </c>
      <c r="P25" s="51"/>
      <c r="Q25" s="48">
        <f>Q22/Y22*100</f>
        <v>43.1606655206005</v>
      </c>
      <c r="R25" s="49"/>
      <c r="S25" s="50">
        <f>S22/Y22*100</f>
        <v>23.720518234640977</v>
      </c>
      <c r="T25" s="51"/>
      <c r="U25" s="48">
        <f>U22/Y22*100</f>
        <v>3.9781592328675695</v>
      </c>
      <c r="V25" s="49"/>
      <c r="W25" s="50">
        <f>W22/Y22*100</f>
        <v>5.352845099747058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31">
        <f>+'(令和5年2月)'!E20</f>
        <v>1004</v>
      </c>
      <c r="F27" s="128">
        <f>+'(令和5年2月)'!F20</f>
        <v>97350</v>
      </c>
      <c r="G27" s="129">
        <f>+'(令和5年2月)'!G20</f>
        <v>1229.676</v>
      </c>
      <c r="H27" s="130">
        <f>+'(令和5年2月)'!H20</f>
        <v>473682</v>
      </c>
      <c r="I27" s="131">
        <f>+'(令和5年2月)'!I20</f>
        <v>3163</v>
      </c>
      <c r="J27" s="128">
        <f>+'(令和5年2月)'!J20</f>
        <v>4259004.6</v>
      </c>
      <c r="K27" s="129">
        <f>+'(令和5年2月)'!K20</f>
        <v>1634</v>
      </c>
      <c r="L27" s="130">
        <f>+'(令和5年2月)'!L20</f>
        <v>3136190</v>
      </c>
      <c r="M27" s="131">
        <f>+'(令和5年2月)'!M20</f>
        <v>7900.712</v>
      </c>
      <c r="N27" s="128">
        <f>+'(令和5年2月)'!N20</f>
        <v>1773659.5</v>
      </c>
      <c r="O27" s="129">
        <f>+'(令和5年2月)'!O20</f>
        <v>3262</v>
      </c>
      <c r="P27" s="130">
        <f>+'(令和5年2月)'!P20</f>
        <v>1163322</v>
      </c>
      <c r="Q27" s="131">
        <f>+'(令和5年2月)'!Q20</f>
        <v>23967</v>
      </c>
      <c r="R27" s="128">
        <f>+'(令和5年2月)'!R20</f>
        <v>4679499.2</v>
      </c>
      <c r="S27" s="129">
        <f>+'(令和5年2月)'!S20</f>
        <v>40723</v>
      </c>
      <c r="T27" s="130">
        <f>+'(令和5年2月)'!T20</f>
        <v>6892648</v>
      </c>
      <c r="U27" s="131">
        <f>+'(令和5年2月)'!U20</f>
        <v>3985</v>
      </c>
      <c r="V27" s="128">
        <f>+'(令和5年2月)'!V20</f>
        <v>1282688</v>
      </c>
      <c r="W27" s="131">
        <f>+'(令和5年2月)'!W20</f>
        <v>5936.284</v>
      </c>
      <c r="X27" s="130">
        <f>+'(令和5年2月)'!X20</f>
        <v>1309349</v>
      </c>
      <c r="Y27" s="131">
        <f>+'(令和5年2月)'!Y20</f>
        <v>92804.67199999999</v>
      </c>
      <c r="Z27" s="128">
        <f>+'(令和5年2月)'!Z20</f>
        <v>25067392.3</v>
      </c>
    </row>
    <row r="28" spans="1:26" ht="18.95" customHeight="1">
      <c r="A28" s="22"/>
      <c r="B28" s="167"/>
      <c r="C28" s="7"/>
      <c r="D28" s="55" t="s">
        <v>22</v>
      </c>
      <c r="E28" s="154">
        <f>+'(令和5年2月)'!E21</f>
        <v>1023.5</v>
      </c>
      <c r="F28" s="135">
        <f>+'(令和5年2月)'!F21</f>
        <v>103431</v>
      </c>
      <c r="G28" s="136">
        <f>+'(令和5年2月)'!G21</f>
        <v>1166.886</v>
      </c>
      <c r="H28" s="137">
        <f>+'(令和5年2月)'!H21</f>
        <v>440847</v>
      </c>
      <c r="I28" s="134">
        <f>+'(令和5年2月)'!I21</f>
        <v>2654</v>
      </c>
      <c r="J28" s="135">
        <f>+'(令和5年2月)'!J21</f>
        <v>4347016</v>
      </c>
      <c r="K28" s="136">
        <f>+'(令和5年2月)'!K21</f>
        <v>1216</v>
      </c>
      <c r="L28" s="137">
        <f>+'(令和5年2月)'!L21</f>
        <v>2282697</v>
      </c>
      <c r="M28" s="134">
        <f>+'(令和5年2月)'!M21</f>
        <v>7042.136</v>
      </c>
      <c r="N28" s="135">
        <f>+'(令和5年2月)'!N21</f>
        <v>1655009.5</v>
      </c>
      <c r="O28" s="136">
        <f>+'(令和5年2月)'!O21</f>
        <v>3571</v>
      </c>
      <c r="P28" s="137">
        <f>+'(令和5年2月)'!P21</f>
        <v>1201547</v>
      </c>
      <c r="Q28" s="134">
        <f>+'(令和5年2月)'!Q21</f>
        <v>25545</v>
      </c>
      <c r="R28" s="135">
        <f>+'(令和5年2月)'!R21</f>
        <v>4883459.2</v>
      </c>
      <c r="S28" s="136">
        <f>+'(令和5年2月)'!S21</f>
        <v>41108</v>
      </c>
      <c r="T28" s="137">
        <f>+'(令和5年2月)'!T21</f>
        <v>6702204</v>
      </c>
      <c r="U28" s="134">
        <f>+'(令和5年2月)'!U21</f>
        <v>3937</v>
      </c>
      <c r="V28" s="135">
        <f>+'(令和5年2月)'!V21</f>
        <v>1181751</v>
      </c>
      <c r="W28" s="134">
        <f>+'(令和5年2月)'!W21</f>
        <v>5609.134</v>
      </c>
      <c r="X28" s="137">
        <f>+'(令和5年2月)'!X21</f>
        <v>1259994</v>
      </c>
      <c r="Y28" s="138">
        <f>+'(令和5年2月)'!Y21</f>
        <v>92872.656</v>
      </c>
      <c r="Z28" s="139">
        <f>+'(令和5年2月)'!Z21</f>
        <v>24057955.7</v>
      </c>
    </row>
    <row r="29" spans="1:26" ht="18.95" customHeight="1" thickBot="1">
      <c r="A29" s="22"/>
      <c r="B29" s="167"/>
      <c r="C29" s="7"/>
      <c r="D29" s="55" t="s">
        <v>24</v>
      </c>
      <c r="E29" s="138">
        <f>+'(令和5年2月)'!E22</f>
        <v>1929.4</v>
      </c>
      <c r="F29" s="139">
        <f>+'(令和5年2月)'!F22</f>
        <v>353937</v>
      </c>
      <c r="G29" s="140">
        <f>+'(令和5年2月)'!G22</f>
        <v>1641.902</v>
      </c>
      <c r="H29" s="141">
        <f>+'(令和5年2月)'!H22</f>
        <v>724703</v>
      </c>
      <c r="I29" s="138">
        <f>+'(令和5年2月)'!I22</f>
        <v>5412</v>
      </c>
      <c r="J29" s="139">
        <f>+'(令和5年2月)'!J22</f>
        <v>4682626</v>
      </c>
      <c r="K29" s="140">
        <f>+'(令和5年2月)'!K22</f>
        <v>7380.3</v>
      </c>
      <c r="L29" s="141">
        <f>+'(令和5年2月)'!L22</f>
        <v>4017412</v>
      </c>
      <c r="M29" s="138">
        <f>+'(令和5年2月)'!M22</f>
        <v>17603.884000000002</v>
      </c>
      <c r="N29" s="139">
        <f>+'(令和5年2月)'!N22</f>
        <v>3524825.25</v>
      </c>
      <c r="O29" s="140">
        <f>+'(令和5年2月)'!O22</f>
        <v>5029</v>
      </c>
      <c r="P29" s="141">
        <f>+'(令和5年2月)'!P22</f>
        <v>1418790</v>
      </c>
      <c r="Q29" s="138">
        <f>+'(令和5年2月)'!Q22</f>
        <v>60348.5</v>
      </c>
      <c r="R29" s="139">
        <f>+'(令和5年2月)'!R22</f>
        <v>10878655.3</v>
      </c>
      <c r="S29" s="140">
        <f>+'(令和5年2月)'!S22</f>
        <v>28290</v>
      </c>
      <c r="T29" s="141">
        <f>+'(令和5年2月)'!T22</f>
        <v>2542953</v>
      </c>
      <c r="U29" s="138">
        <f>+'(令和5年2月)'!U22</f>
        <v>5651.2</v>
      </c>
      <c r="V29" s="139">
        <f>+'(令和5年2月)'!V22</f>
        <v>1898609.5</v>
      </c>
      <c r="W29" s="138">
        <f>+'(令和5年2月)'!W22</f>
        <v>7550.941</v>
      </c>
      <c r="X29" s="141">
        <f>+'(令和5年2月)'!X22</f>
        <v>1981673.5</v>
      </c>
      <c r="Y29" s="138">
        <f>+'(令和5年2月)'!Y22</f>
        <v>140837.12699999998</v>
      </c>
      <c r="Z29" s="139">
        <f>+'(令和5年2月)'!Z22</f>
        <v>32024184.55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64">
        <f>+'(令和5年2月)'!E23</f>
        <v>52.27805997473119</v>
      </c>
      <c r="F30" s="165">
        <f>+'(令和5年1月)'!F23</f>
        <v>0</v>
      </c>
      <c r="G30" s="164">
        <f>+'(令和5年2月)'!G23</f>
        <v>74.40396098868244</v>
      </c>
      <c r="H30" s="165">
        <f>+'(令和5年1月)'!H23</f>
        <v>0</v>
      </c>
      <c r="I30" s="164">
        <f>+'(令和5年2月)'!I23</f>
        <v>56.39360155113911</v>
      </c>
      <c r="J30" s="165">
        <f>+'(令和5年1月)'!J23</f>
        <v>0</v>
      </c>
      <c r="K30" s="164">
        <f>+'(令和5年2月)'!K23</f>
        <v>19.87087417901915</v>
      </c>
      <c r="L30" s="165">
        <f>+'(令和5年1月)'!L23</f>
        <v>0</v>
      </c>
      <c r="M30" s="164">
        <f>+'(令和5年2月)'!M23</f>
        <v>43.50276419893662</v>
      </c>
      <c r="N30" s="165">
        <f>+'(令和5年1月)'!N23</f>
        <v>0</v>
      </c>
      <c r="O30" s="164">
        <f>+'(令和5年2月)'!O23</f>
        <v>65.91106395292756</v>
      </c>
      <c r="P30" s="165">
        <f>+'(令和5年1月)'!P23</f>
        <v>0</v>
      </c>
      <c r="Q30" s="164">
        <f>+'(令和5年2月)'!Q23</f>
        <v>40.492332856266614</v>
      </c>
      <c r="R30" s="165">
        <f>+'(令和5年1月)'!R23</f>
        <v>0</v>
      </c>
      <c r="S30" s="164">
        <f>+'(令和5年2月)'!S23</f>
        <v>143.65136487316775</v>
      </c>
      <c r="T30" s="165">
        <f>+'(令和5年1月)'!T23</f>
        <v>0</v>
      </c>
      <c r="U30" s="164">
        <f>+'(令和5年2月)'!U23</f>
        <v>70.39024736991755</v>
      </c>
      <c r="V30" s="165">
        <f>+'(令和5年1月)'!V23</f>
        <v>0</v>
      </c>
      <c r="W30" s="164">
        <f>+'(令和5年2月)'!W23</f>
        <v>78.14299440423014</v>
      </c>
      <c r="X30" s="165">
        <f>+'(令和5年1月)'!X23</f>
        <v>0</v>
      </c>
      <c r="Y30" s="164">
        <f>+'(令和5年2月)'!Y23</f>
        <v>65.90326296762076</v>
      </c>
      <c r="Z30" s="165">
        <f>+'(令和5年1月)'!Z23</f>
        <v>0</v>
      </c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58</v>
      </c>
      <c r="F31" s="91">
        <f aca="true" t="shared" si="5" ref="F31:Z33">F20-F27</f>
        <v>1554</v>
      </c>
      <c r="G31" s="92">
        <f t="shared" si="5"/>
        <v>-114.02099999999996</v>
      </c>
      <c r="H31" s="93">
        <f t="shared" si="5"/>
        <v>4315</v>
      </c>
      <c r="I31" s="90">
        <f t="shared" si="5"/>
        <v>-1407</v>
      </c>
      <c r="J31" s="91">
        <f t="shared" si="5"/>
        <v>-2878072.663636363</v>
      </c>
      <c r="K31" s="92">
        <f t="shared" si="5"/>
        <v>-155</v>
      </c>
      <c r="L31" s="93">
        <f t="shared" si="5"/>
        <v>577118</v>
      </c>
      <c r="M31" s="90">
        <f t="shared" si="5"/>
        <v>-1259.7120000000004</v>
      </c>
      <c r="N31" s="91">
        <f t="shared" si="5"/>
        <v>-196679.5</v>
      </c>
      <c r="O31" s="92">
        <f t="shared" si="5"/>
        <v>422</v>
      </c>
      <c r="P31" s="93">
        <f t="shared" si="5"/>
        <v>42105</v>
      </c>
      <c r="Q31" s="90">
        <f t="shared" si="5"/>
        <v>1523</v>
      </c>
      <c r="R31" s="91">
        <f t="shared" si="5"/>
        <v>363252</v>
      </c>
      <c r="S31" s="92">
        <f t="shared" si="5"/>
        <v>-3624</v>
      </c>
      <c r="T31" s="93">
        <f t="shared" si="5"/>
        <v>-189270</v>
      </c>
      <c r="U31" s="90">
        <f t="shared" si="5"/>
        <v>46</v>
      </c>
      <c r="V31" s="91">
        <f t="shared" si="5"/>
        <v>335036.04651162797</v>
      </c>
      <c r="W31" s="92">
        <f t="shared" si="5"/>
        <v>-1266.7979999999998</v>
      </c>
      <c r="X31" s="93">
        <f t="shared" si="5"/>
        <v>-480468</v>
      </c>
      <c r="Y31" s="90">
        <f t="shared" si="5"/>
        <v>-5777.530999999988</v>
      </c>
      <c r="Z31" s="91">
        <f t="shared" si="5"/>
        <v>-2421110.1171247363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-59.5</v>
      </c>
      <c r="F32" s="95">
        <f t="shared" si="6"/>
        <v>-2561</v>
      </c>
      <c r="G32" s="96">
        <f t="shared" si="6"/>
        <v>-9.572000000000116</v>
      </c>
      <c r="H32" s="97">
        <f t="shared" si="6"/>
        <v>40676.79999999999</v>
      </c>
      <c r="I32" s="94">
        <f t="shared" si="6"/>
        <v>-795</v>
      </c>
      <c r="J32" s="95">
        <f t="shared" si="6"/>
        <v>-2705658.6090909094</v>
      </c>
      <c r="K32" s="96">
        <f t="shared" si="6"/>
        <v>796</v>
      </c>
      <c r="L32" s="97">
        <f t="shared" si="6"/>
        <v>2520686</v>
      </c>
      <c r="M32" s="94">
        <f t="shared" si="6"/>
        <v>-1248.0440000000008</v>
      </c>
      <c r="N32" s="95">
        <f t="shared" si="6"/>
        <v>-500834.5</v>
      </c>
      <c r="O32" s="96">
        <f t="shared" si="6"/>
        <v>157</v>
      </c>
      <c r="P32" s="97">
        <f t="shared" si="6"/>
        <v>13560</v>
      </c>
      <c r="Q32" s="94">
        <f t="shared" si="6"/>
        <v>432</v>
      </c>
      <c r="R32" s="95">
        <f t="shared" si="6"/>
        <v>206196.59999999963</v>
      </c>
      <c r="S32" s="96">
        <f t="shared" si="6"/>
        <v>-702.5</v>
      </c>
      <c r="T32" s="97">
        <f t="shared" si="6"/>
        <v>908745</v>
      </c>
      <c r="U32" s="94">
        <f t="shared" si="5"/>
        <v>-817</v>
      </c>
      <c r="V32" s="95">
        <f t="shared" si="5"/>
        <v>-156313.65116279072</v>
      </c>
      <c r="W32" s="96">
        <f t="shared" si="5"/>
        <v>-1596.6480000000001</v>
      </c>
      <c r="X32" s="97">
        <f t="shared" si="5"/>
        <v>-563553</v>
      </c>
      <c r="Y32" s="94">
        <f t="shared" si="5"/>
        <v>-3843.26400000001</v>
      </c>
      <c r="Z32" s="95">
        <f t="shared" si="5"/>
        <v>-239056.36025369912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17.508000000000038</v>
      </c>
      <c r="F33" s="95">
        <f t="shared" si="5"/>
        <v>12279</v>
      </c>
      <c r="G33" s="96">
        <f t="shared" si="5"/>
        <v>-127.7460000000001</v>
      </c>
      <c r="H33" s="97">
        <f t="shared" si="5"/>
        <v>-44176.80000000005</v>
      </c>
      <c r="I33" s="94">
        <f t="shared" si="5"/>
        <v>-2036</v>
      </c>
      <c r="J33" s="95">
        <f t="shared" si="5"/>
        <v>-1271171.4181818184</v>
      </c>
      <c r="K33" s="96">
        <f t="shared" si="5"/>
        <v>-2626.3</v>
      </c>
      <c r="L33" s="97">
        <f t="shared" si="5"/>
        <v>-1295383</v>
      </c>
      <c r="M33" s="94">
        <f t="shared" si="5"/>
        <v>-1187.4490000000005</v>
      </c>
      <c r="N33" s="95">
        <f t="shared" si="5"/>
        <v>-250518.5</v>
      </c>
      <c r="O33" s="96">
        <f t="shared" si="5"/>
        <v>-56</v>
      </c>
      <c r="P33" s="97">
        <f t="shared" si="5"/>
        <v>96624</v>
      </c>
      <c r="Q33" s="94">
        <f t="shared" si="5"/>
        <v>-508.59999999999854</v>
      </c>
      <c r="R33" s="95">
        <f t="shared" si="5"/>
        <v>88623.19999999925</v>
      </c>
      <c r="S33" s="96">
        <f t="shared" si="5"/>
        <v>4597.199999999997</v>
      </c>
      <c r="T33" s="97">
        <f t="shared" si="5"/>
        <v>321731</v>
      </c>
      <c r="U33" s="94">
        <f t="shared" si="5"/>
        <v>-135.69999999999982</v>
      </c>
      <c r="V33" s="95">
        <f t="shared" si="5"/>
        <v>449267.6976744188</v>
      </c>
      <c r="W33" s="96">
        <f t="shared" si="5"/>
        <v>-129.51429999999982</v>
      </c>
      <c r="X33" s="97">
        <f t="shared" si="5"/>
        <v>-287369.5</v>
      </c>
      <c r="Y33" s="94">
        <f t="shared" si="5"/>
        <v>-2192.6012999999803</v>
      </c>
      <c r="Z33" s="95">
        <f t="shared" si="5"/>
        <v>-2180094.3205073997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1.0964976961358843</v>
      </c>
      <c r="F34" s="160"/>
      <c r="G34" s="159">
        <f aca="true" t="shared" si="7" ref="G34">+G23-G30</f>
        <v>-0.36518342368263745</v>
      </c>
      <c r="H34" s="160"/>
      <c r="I34" s="159">
        <f aca="true" t="shared" si="8" ref="I34">+I23-I30</f>
        <v>-3.658371791839329</v>
      </c>
      <c r="J34" s="160"/>
      <c r="K34" s="159">
        <f aca="true" t="shared" si="9" ref="K34">+K23-K30</f>
        <v>14.896579261873196</v>
      </c>
      <c r="L34" s="160"/>
      <c r="M34" s="159">
        <f aca="true" t="shared" si="10" ref="M34">+M23-M30</f>
        <v>-4.6260469690468256</v>
      </c>
      <c r="N34" s="160"/>
      <c r="O34" s="159">
        <f aca="true" t="shared" si="11" ref="O34">+O23-O30</f>
        <v>8.283130241266633</v>
      </c>
      <c r="P34" s="160"/>
      <c r="Q34" s="159">
        <f aca="true" t="shared" si="12" ref="Q34">+Q23-Q30</f>
        <v>2.3373006198682234</v>
      </c>
      <c r="R34" s="160"/>
      <c r="S34" s="159">
        <f aca="true" t="shared" si="13" ref="S34">+S23-S30</f>
        <v>-31.4575457422647</v>
      </c>
      <c r="T34" s="160"/>
      <c r="U34" s="159">
        <f aca="true" t="shared" si="14" ref="U34">+U23-U30</f>
        <v>0.27180796605082946</v>
      </c>
      <c r="V34" s="160"/>
      <c r="W34" s="159">
        <f aca="true" t="shared" si="15" ref="W34">+W23-W30</f>
        <v>-16.94137505012064</v>
      </c>
      <c r="X34" s="160"/>
      <c r="Y34" s="159">
        <f aca="true" t="shared" si="16" ref="Y34">+Y23-Y30</f>
        <v>-2.866379438805218</v>
      </c>
      <c r="Z34" s="160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105.77689243027888</v>
      </c>
      <c r="F35" s="60">
        <f t="shared" si="17"/>
        <v>101.59630200308168</v>
      </c>
      <c r="G35" s="61">
        <f t="shared" si="17"/>
        <v>90.72755750295201</v>
      </c>
      <c r="H35" s="62">
        <f t="shared" si="17"/>
        <v>100.91094869553837</v>
      </c>
      <c r="I35" s="59">
        <f t="shared" si="17"/>
        <v>55.51691432184634</v>
      </c>
      <c r="J35" s="60">
        <f t="shared" si="17"/>
        <v>32.42381885109109</v>
      </c>
      <c r="K35" s="61">
        <f t="shared" si="17"/>
        <v>90.51407588739289</v>
      </c>
      <c r="L35" s="62">
        <f t="shared" si="17"/>
        <v>118.40188253900435</v>
      </c>
      <c r="M35" s="59">
        <f t="shared" si="17"/>
        <v>84.05571548488288</v>
      </c>
      <c r="N35" s="60">
        <f t="shared" si="17"/>
        <v>88.91109031919598</v>
      </c>
      <c r="O35" s="61">
        <f t="shared" si="17"/>
        <v>112.93684855916615</v>
      </c>
      <c r="P35" s="62">
        <f t="shared" si="17"/>
        <v>103.61937623461088</v>
      </c>
      <c r="Q35" s="59">
        <f t="shared" si="17"/>
        <v>106.35457086827722</v>
      </c>
      <c r="R35" s="60">
        <f t="shared" si="17"/>
        <v>107.76262553907479</v>
      </c>
      <c r="S35" s="61">
        <f t="shared" si="17"/>
        <v>91.10085209832282</v>
      </c>
      <c r="T35" s="62">
        <f t="shared" si="17"/>
        <v>97.2540306715213</v>
      </c>
      <c r="U35" s="59">
        <f t="shared" si="17"/>
        <v>101.15432873274781</v>
      </c>
      <c r="V35" s="60">
        <f t="shared" si="17"/>
        <v>126.11983947083219</v>
      </c>
      <c r="W35" s="61">
        <f t="shared" si="17"/>
        <v>78.66008432211127</v>
      </c>
      <c r="X35" s="62">
        <f t="shared" si="17"/>
        <v>63.3048178904173</v>
      </c>
      <c r="Y35" s="59">
        <f t="shared" si="17"/>
        <v>93.7745257049128</v>
      </c>
      <c r="Z35" s="60">
        <f t="shared" si="17"/>
        <v>90.34159561493465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94.1866145578896</v>
      </c>
      <c r="F36" s="64">
        <f t="shared" si="17"/>
        <v>97.52395316684553</v>
      </c>
      <c r="G36" s="65">
        <f t="shared" si="17"/>
        <v>99.17969707409291</v>
      </c>
      <c r="H36" s="66">
        <f t="shared" si="17"/>
        <v>109.2269653644008</v>
      </c>
      <c r="I36" s="63">
        <f t="shared" si="17"/>
        <v>70.04521477015825</v>
      </c>
      <c r="J36" s="64">
        <f t="shared" si="17"/>
        <v>37.758255109001</v>
      </c>
      <c r="K36" s="65">
        <f t="shared" si="17"/>
        <v>165.46052631578948</v>
      </c>
      <c r="L36" s="66">
        <f t="shared" si="17"/>
        <v>210.42578143310303</v>
      </c>
      <c r="M36" s="63">
        <f t="shared" si="17"/>
        <v>82.27747944657699</v>
      </c>
      <c r="N36" s="64">
        <f t="shared" si="17"/>
        <v>69.73827038455066</v>
      </c>
      <c r="O36" s="65">
        <f t="shared" si="17"/>
        <v>104.39652758330999</v>
      </c>
      <c r="P36" s="66">
        <f t="shared" si="17"/>
        <v>101.128545117253</v>
      </c>
      <c r="Q36" s="63">
        <f t="shared" si="17"/>
        <v>101.69113329418673</v>
      </c>
      <c r="R36" s="64">
        <f t="shared" si="17"/>
        <v>104.22234714277945</v>
      </c>
      <c r="S36" s="65">
        <f t="shared" si="17"/>
        <v>98.29108689306217</v>
      </c>
      <c r="T36" s="66">
        <f t="shared" si="17"/>
        <v>113.55889793864824</v>
      </c>
      <c r="U36" s="63">
        <f t="shared" si="17"/>
        <v>79.24815849631699</v>
      </c>
      <c r="V36" s="64">
        <f t="shared" si="17"/>
        <v>86.77270836557018</v>
      </c>
      <c r="W36" s="65">
        <f t="shared" si="17"/>
        <v>71.53485725247427</v>
      </c>
      <c r="X36" s="66">
        <f t="shared" si="17"/>
        <v>55.273358444564025</v>
      </c>
      <c r="Y36" s="63">
        <f t="shared" si="17"/>
        <v>95.8617916558777</v>
      </c>
      <c r="Z36" s="64">
        <f t="shared" si="17"/>
        <v>99.0063313639999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100.90743236239246</v>
      </c>
      <c r="F37" s="68">
        <f t="shared" si="17"/>
        <v>103.46926147873774</v>
      </c>
      <c r="G37" s="69">
        <f t="shared" si="17"/>
        <v>92.21963308406956</v>
      </c>
      <c r="H37" s="70">
        <f t="shared" si="17"/>
        <v>93.90415107982166</v>
      </c>
      <c r="I37" s="67">
        <f t="shared" si="17"/>
        <v>62.379896526237985</v>
      </c>
      <c r="J37" s="68">
        <f t="shared" si="17"/>
        <v>72.85344979116807</v>
      </c>
      <c r="K37" s="69">
        <f t="shared" si="17"/>
        <v>64.41472568865764</v>
      </c>
      <c r="L37" s="70">
        <f t="shared" si="17"/>
        <v>67.75578407193487</v>
      </c>
      <c r="M37" s="67">
        <f t="shared" si="17"/>
        <v>93.25461926470318</v>
      </c>
      <c r="N37" s="68">
        <f t="shared" si="17"/>
        <v>92.89273985994058</v>
      </c>
      <c r="O37" s="69">
        <f t="shared" si="17"/>
        <v>98.8864585404653</v>
      </c>
      <c r="P37" s="70">
        <f t="shared" si="17"/>
        <v>106.81031019389762</v>
      </c>
      <c r="Q37" s="67">
        <f t="shared" si="17"/>
        <v>99.15722843152689</v>
      </c>
      <c r="R37" s="68">
        <f t="shared" si="17"/>
        <v>100.8146521565032</v>
      </c>
      <c r="S37" s="69">
        <f t="shared" si="17"/>
        <v>116.25026511134675</v>
      </c>
      <c r="T37" s="70">
        <f t="shared" si="17"/>
        <v>112.65186576393664</v>
      </c>
      <c r="U37" s="67">
        <f t="shared" si="17"/>
        <v>97.59874009060023</v>
      </c>
      <c r="V37" s="68">
        <f t="shared" si="17"/>
        <v>123.66298586804811</v>
      </c>
      <c r="W37" s="69">
        <f t="shared" si="17"/>
        <v>98.28479258412959</v>
      </c>
      <c r="X37" s="70">
        <f t="shared" si="17"/>
        <v>85.4986454630392</v>
      </c>
      <c r="Y37" s="67">
        <f t="shared" si="17"/>
        <v>98.4431652741681</v>
      </c>
      <c r="Z37" s="68">
        <f t="shared" si="17"/>
        <v>93.1923502467219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+'(令和6年1月)'!E20</f>
        <v>690</v>
      </c>
      <c r="F39" s="143">
        <f>+'(令和6年1月)'!F20</f>
        <v>67854</v>
      </c>
      <c r="G39" s="142">
        <f>+'(令和6年1月)'!G20</f>
        <v>1001.566</v>
      </c>
      <c r="H39" s="143">
        <f>+'(令和6年1月)'!H20</f>
        <v>384806</v>
      </c>
      <c r="I39" s="142">
        <f>+'(令和6年1月)'!I20</f>
        <v>1562</v>
      </c>
      <c r="J39" s="143">
        <f>+'(令和6年1月)'!J20</f>
        <v>2234635.5727272728</v>
      </c>
      <c r="K39" s="142">
        <f>+'(令和6年1月)'!K20</f>
        <v>1104</v>
      </c>
      <c r="L39" s="143">
        <f>+'(令和6年1月)'!L20</f>
        <v>2064816</v>
      </c>
      <c r="M39" s="142">
        <f>+'(令和6年1月)'!M20</f>
        <v>4201</v>
      </c>
      <c r="N39" s="143">
        <f>+'(令和6年1月)'!N20</f>
        <v>1039597</v>
      </c>
      <c r="O39" s="142">
        <f>+'(令和6年1月)'!O20</f>
        <v>3723</v>
      </c>
      <c r="P39" s="143">
        <f>+'(令和6年1月)'!P20</f>
        <v>1251148</v>
      </c>
      <c r="Q39" s="142">
        <f>+'(令和6年1月)'!Q20</f>
        <v>20904</v>
      </c>
      <c r="R39" s="143">
        <f>+'(令和6年1月)'!R20</f>
        <v>4627807.4</v>
      </c>
      <c r="S39" s="144">
        <f>+'(令和6年1月)'!S20</f>
        <v>34584</v>
      </c>
      <c r="T39" s="145">
        <f>+'(令和6年1月)'!T20</f>
        <v>5714826</v>
      </c>
      <c r="U39" s="142">
        <f>+'(令和6年1月)'!U20</f>
        <v>2743</v>
      </c>
      <c r="V39" s="143">
        <f>+'(令和6年1月)'!V20</f>
        <v>954528.2093023256</v>
      </c>
      <c r="W39" s="142">
        <f>+'(令和6年1月)'!W20</f>
        <v>3522.157</v>
      </c>
      <c r="X39" s="143">
        <f>+'(令和6年1月)'!X20</f>
        <v>628946</v>
      </c>
      <c r="Y39" s="146">
        <f>+'(令和6年1月)'!Y20</f>
        <v>74034.723</v>
      </c>
      <c r="Z39" s="147">
        <f>+'(令和6年1月)'!Z20</f>
        <v>18968964.182029597</v>
      </c>
    </row>
    <row r="40" spans="1:26" ht="18.95" customHeight="1">
      <c r="A40" s="22"/>
      <c r="B40" s="162"/>
      <c r="C40" s="22"/>
      <c r="D40" s="82" t="s">
        <v>22</v>
      </c>
      <c r="E40" s="148">
        <f>+'(令和6年1月)'!E21</f>
        <v>976</v>
      </c>
      <c r="F40" s="149">
        <f>+'(令和6年1月)'!F21</f>
        <v>103100</v>
      </c>
      <c r="G40" s="148">
        <f>+'(令和6年1月)'!G21</f>
        <v>1025.745</v>
      </c>
      <c r="H40" s="149">
        <f>+'(令和6年1月)'!H21</f>
        <v>397812</v>
      </c>
      <c r="I40" s="148">
        <f>+'(令和6年1月)'!I21</f>
        <v>2136</v>
      </c>
      <c r="J40" s="149">
        <f>+'(令和6年1月)'!J21</f>
        <v>2913311.3909090906</v>
      </c>
      <c r="K40" s="148">
        <f>+'(令和6年1月)'!K21</f>
        <v>1015</v>
      </c>
      <c r="L40" s="149">
        <f>+'(令和6年1月)'!L21</f>
        <v>1925023</v>
      </c>
      <c r="M40" s="148">
        <f>+'(令和6年1月)'!M21</f>
        <v>5931.479</v>
      </c>
      <c r="N40" s="149">
        <f>+'(令和6年1月)'!N21</f>
        <v>1569790.5</v>
      </c>
      <c r="O40" s="148">
        <f>+'(令和6年1月)'!O21</f>
        <v>3570</v>
      </c>
      <c r="P40" s="149">
        <f>+'(令和6年1月)'!P21</f>
        <v>1193035</v>
      </c>
      <c r="Q40" s="148">
        <f>+'(令和6年1月)'!Q21</f>
        <v>20748</v>
      </c>
      <c r="R40" s="149">
        <f>+'(令和6年1月)'!R21</f>
        <v>4675134.8</v>
      </c>
      <c r="S40" s="144">
        <f>+'(令和6年1月)'!S21</f>
        <v>34954.5</v>
      </c>
      <c r="T40" s="145">
        <f>+'(令和6年1月)'!T21</f>
        <v>6019933</v>
      </c>
      <c r="U40" s="148">
        <f>+'(令和6年1月)'!U21</f>
        <v>2410</v>
      </c>
      <c r="V40" s="149">
        <f>+'(令和6年1月)'!V21</f>
        <v>504678.83720930235</v>
      </c>
      <c r="W40" s="148">
        <f>+'(令和6年1月)'!W21</f>
        <v>4254.127</v>
      </c>
      <c r="X40" s="149">
        <f>+'(令和6年1月)'!X21</f>
        <v>854425</v>
      </c>
      <c r="Y40" s="150">
        <f>+'(令和6年1月)'!Y21</f>
        <v>77020.851</v>
      </c>
      <c r="Z40" s="151">
        <f>+'(令和6年1月)'!Z21</f>
        <v>20156243.528118394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+'(令和6年1月)'!E22</f>
        <v>1848.9080000000001</v>
      </c>
      <c r="F41" s="149">
        <f>+'(令和6年1月)'!F22</f>
        <v>368182</v>
      </c>
      <c r="G41" s="148">
        <f>+'(令和6年1月)'!G22</f>
        <v>1555.815</v>
      </c>
      <c r="H41" s="149">
        <f>+'(令和6年1月)'!H22</f>
        <v>684053</v>
      </c>
      <c r="I41" s="148">
        <f>+'(令和6年1月)'!I22</f>
        <v>3479</v>
      </c>
      <c r="J41" s="149">
        <f>+'(令和6年1月)'!J22</f>
        <v>3671880.036363636</v>
      </c>
      <c r="K41" s="148">
        <f>+'(令和6年1月)'!K22</f>
        <v>5287</v>
      </c>
      <c r="L41" s="149">
        <f>+'(令和6年1月)'!L22</f>
        <v>3812104</v>
      </c>
      <c r="M41" s="148">
        <f>+'(令和6年1月)'!M22</f>
        <v>15569.527</v>
      </c>
      <c r="N41" s="149">
        <f>+'(令和6年1月)'!N22</f>
        <v>2851501.75</v>
      </c>
      <c r="O41" s="148">
        <f>+'(令和6年1月)'!O22</f>
        <v>5017</v>
      </c>
      <c r="P41" s="149">
        <f>+'(令和6年1月)'!P22</f>
        <v>1525094</v>
      </c>
      <c r="Q41" s="148">
        <f>+'(令和6年1月)'!Q22</f>
        <v>60326.9</v>
      </c>
      <c r="R41" s="149">
        <f>+'(令和6年1月)'!R22</f>
        <v>11014183.1</v>
      </c>
      <c r="S41" s="144">
        <f>+'(令和6年1月)'!S22</f>
        <v>36193.7</v>
      </c>
      <c r="T41" s="145">
        <f>+'(令和6年1月)'!T22</f>
        <v>3772255</v>
      </c>
      <c r="U41" s="148">
        <f>+'(令和6年1月)'!U22</f>
        <v>4604.5</v>
      </c>
      <c r="V41" s="149">
        <f>+'(令和6年1月)'!V22</f>
        <v>1755590.5</v>
      </c>
      <c r="W41" s="148">
        <f>+'(令和6年1月)'!W22</f>
        <v>6764.426699999999</v>
      </c>
      <c r="X41" s="149">
        <f>+'(令和6年1月)'!X22</f>
        <v>1561864</v>
      </c>
      <c r="Y41" s="150">
        <f>+'(令和6年1月)'!Y22</f>
        <v>140646.7767</v>
      </c>
      <c r="Z41" s="151">
        <f>+'(令和6年1月)'!Z22</f>
        <v>31016707.386363637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+'(令和6年1月)'!E23</f>
        <v>41.81920048516297</v>
      </c>
      <c r="F42" s="158">
        <f>+'(令和5年12月)'!F23</f>
        <v>0</v>
      </c>
      <c r="G42" s="157">
        <f>+'(令和6年1月)'!G23</f>
        <v>64.6503342518629</v>
      </c>
      <c r="H42" s="158">
        <f>+'(令和5年12月)'!H23</f>
        <v>0</v>
      </c>
      <c r="I42" s="157">
        <f>+'(令和6年1月)'!I23</f>
        <v>49.0971853425385</v>
      </c>
      <c r="J42" s="158">
        <f>+'(令和5年12月)'!J23</f>
        <v>0</v>
      </c>
      <c r="K42" s="157">
        <f>+'(令和6年1月)'!K23</f>
        <v>20.209823557463043</v>
      </c>
      <c r="L42" s="158">
        <f>+'(令和5年12月)'!L23</f>
        <v>0</v>
      </c>
      <c r="M42" s="157">
        <f>+'(令和6年1月)'!M23</f>
        <v>30.826355214721186</v>
      </c>
      <c r="N42" s="158">
        <f>+'(令和5年12月)'!N23</f>
        <v>0</v>
      </c>
      <c r="O42" s="157">
        <f>+'(令和6年1月)'!O23</f>
        <v>73.80831899605303</v>
      </c>
      <c r="P42" s="158">
        <f>+'(令和5年12月)'!P23</f>
        <v>0</v>
      </c>
      <c r="Q42" s="157">
        <f>+'(令和6年1月)'!Q23</f>
        <v>34.56660619529983</v>
      </c>
      <c r="R42" s="158">
        <f>+'(令和5年12月)'!R23</f>
        <v>0</v>
      </c>
      <c r="S42" s="157">
        <f>+'(令和6年1月)'!S23</f>
        <v>95.57518839878557</v>
      </c>
      <c r="T42" s="158">
        <f>+'(令和5年12月)'!T23</f>
        <v>0</v>
      </c>
      <c r="U42" s="157">
        <f>+'(令和6年1月)'!U23</f>
        <v>58.05543037404236</v>
      </c>
      <c r="V42" s="158">
        <f>+'(令和5年12月)'!V23</f>
        <v>0</v>
      </c>
      <c r="W42" s="157">
        <f>+'(令和6年1月)'!W23</f>
        <v>54.52899725271124</v>
      </c>
      <c r="X42" s="158">
        <f>+'(令和5年12月)'!X23</f>
        <v>0</v>
      </c>
      <c r="Y42" s="157">
        <f>+'(令和6年1月)'!Y23</f>
        <v>53.13625414806026</v>
      </c>
      <c r="Z42" s="158">
        <f>+'(令和5年12月)'!Z23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372</v>
      </c>
      <c r="F43" s="93">
        <f t="shared" si="18"/>
        <v>31050</v>
      </c>
      <c r="G43" s="90">
        <f t="shared" si="18"/>
        <v>114.08899999999994</v>
      </c>
      <c r="H43" s="91">
        <f t="shared" si="18"/>
        <v>93191</v>
      </c>
      <c r="I43" s="92">
        <f t="shared" si="18"/>
        <v>194</v>
      </c>
      <c r="J43" s="93">
        <f t="shared" si="18"/>
        <v>-853703.6363636362</v>
      </c>
      <c r="K43" s="90">
        <f t="shared" si="18"/>
        <v>375</v>
      </c>
      <c r="L43" s="91">
        <f t="shared" si="18"/>
        <v>1648492</v>
      </c>
      <c r="M43" s="92">
        <f t="shared" si="18"/>
        <v>2440</v>
      </c>
      <c r="N43" s="93">
        <f t="shared" si="18"/>
        <v>537383</v>
      </c>
      <c r="O43" s="90">
        <f t="shared" si="18"/>
        <v>-39</v>
      </c>
      <c r="P43" s="91">
        <f t="shared" si="18"/>
        <v>-45721</v>
      </c>
      <c r="Q43" s="92">
        <f t="shared" si="18"/>
        <v>4586</v>
      </c>
      <c r="R43" s="93">
        <f t="shared" si="18"/>
        <v>414943.7999999998</v>
      </c>
      <c r="S43" s="90">
        <f t="shared" si="18"/>
        <v>2515</v>
      </c>
      <c r="T43" s="91">
        <f t="shared" si="18"/>
        <v>988552</v>
      </c>
      <c r="U43" s="92">
        <f t="shared" si="18"/>
        <v>1288</v>
      </c>
      <c r="V43" s="93">
        <f t="shared" si="18"/>
        <v>663195.8372093023</v>
      </c>
      <c r="W43" s="90">
        <f t="shared" si="18"/>
        <v>1147.3289999999997</v>
      </c>
      <c r="X43" s="91">
        <f t="shared" si="18"/>
        <v>199935</v>
      </c>
      <c r="Y43" s="90">
        <f t="shared" si="18"/>
        <v>12992.418000000005</v>
      </c>
      <c r="Z43" s="91">
        <f t="shared" si="18"/>
        <v>3677318.000845667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-12</v>
      </c>
      <c r="F44" s="97">
        <f t="shared" si="18"/>
        <v>-2230</v>
      </c>
      <c r="G44" s="94">
        <f t="shared" si="18"/>
        <v>131.56899999999996</v>
      </c>
      <c r="H44" s="95">
        <f t="shared" si="18"/>
        <v>83711.79999999999</v>
      </c>
      <c r="I44" s="96">
        <f t="shared" si="18"/>
        <v>-277</v>
      </c>
      <c r="J44" s="97">
        <f t="shared" si="18"/>
        <v>-1271953.9999999998</v>
      </c>
      <c r="K44" s="94">
        <f t="shared" si="18"/>
        <v>997</v>
      </c>
      <c r="L44" s="95">
        <f t="shared" si="18"/>
        <v>2878360</v>
      </c>
      <c r="M44" s="96">
        <f t="shared" si="18"/>
        <v>-137.38700000000063</v>
      </c>
      <c r="N44" s="97">
        <f t="shared" si="18"/>
        <v>-415615.5</v>
      </c>
      <c r="O44" s="94">
        <f t="shared" si="18"/>
        <v>158</v>
      </c>
      <c r="P44" s="95">
        <f t="shared" si="18"/>
        <v>22072</v>
      </c>
      <c r="Q44" s="96">
        <f t="shared" si="18"/>
        <v>5229</v>
      </c>
      <c r="R44" s="97">
        <f t="shared" si="18"/>
        <v>414521</v>
      </c>
      <c r="S44" s="94">
        <f t="shared" si="18"/>
        <v>5451</v>
      </c>
      <c r="T44" s="95">
        <f t="shared" si="18"/>
        <v>1591016</v>
      </c>
      <c r="U44" s="96">
        <f t="shared" si="18"/>
        <v>710</v>
      </c>
      <c r="V44" s="97">
        <f t="shared" si="18"/>
        <v>520758.51162790693</v>
      </c>
      <c r="W44" s="94">
        <f t="shared" si="18"/>
        <v>-241.64100000000053</v>
      </c>
      <c r="X44" s="95">
        <f t="shared" si="18"/>
        <v>-157984</v>
      </c>
      <c r="Y44" s="94">
        <f t="shared" si="18"/>
        <v>12008.540999999997</v>
      </c>
      <c r="Z44" s="95">
        <f t="shared" si="18"/>
        <v>3662655.811627906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98</v>
      </c>
      <c r="F45" s="97">
        <f t="shared" si="18"/>
        <v>-1966</v>
      </c>
      <c r="G45" s="94">
        <f t="shared" si="18"/>
        <v>-41.659000000000106</v>
      </c>
      <c r="H45" s="95">
        <f t="shared" si="18"/>
        <v>-3526.8000000000466</v>
      </c>
      <c r="I45" s="96">
        <f t="shared" si="18"/>
        <v>-103</v>
      </c>
      <c r="J45" s="97">
        <f t="shared" si="18"/>
        <v>-260425.4545454546</v>
      </c>
      <c r="K45" s="94">
        <f t="shared" si="18"/>
        <v>-533</v>
      </c>
      <c r="L45" s="95">
        <f t="shared" si="18"/>
        <v>-1090075</v>
      </c>
      <c r="M45" s="96">
        <f t="shared" si="18"/>
        <v>846.9080000000013</v>
      </c>
      <c r="N45" s="97">
        <f t="shared" si="18"/>
        <v>422805</v>
      </c>
      <c r="O45" s="94">
        <f t="shared" si="18"/>
        <v>-44</v>
      </c>
      <c r="P45" s="95">
        <f t="shared" si="18"/>
        <v>-9680</v>
      </c>
      <c r="Q45" s="96">
        <f t="shared" si="18"/>
        <v>-487</v>
      </c>
      <c r="R45" s="97">
        <f t="shared" si="18"/>
        <v>-46904.59999999963</v>
      </c>
      <c r="S45" s="94">
        <f t="shared" si="18"/>
        <v>-3306.5</v>
      </c>
      <c r="T45" s="95">
        <f t="shared" si="18"/>
        <v>-907571</v>
      </c>
      <c r="U45" s="96">
        <f t="shared" si="18"/>
        <v>911</v>
      </c>
      <c r="V45" s="97">
        <f t="shared" si="18"/>
        <v>592286.6976744188</v>
      </c>
      <c r="W45" s="94">
        <f t="shared" si="18"/>
        <v>657.0000000000009</v>
      </c>
      <c r="X45" s="95">
        <f t="shared" si="18"/>
        <v>132440</v>
      </c>
      <c r="Y45" s="94">
        <f t="shared" si="18"/>
        <v>-2002.2509999999893</v>
      </c>
      <c r="Z45" s="95">
        <f t="shared" si="18"/>
        <v>-1172617.1568710357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11.555357185704104</v>
      </c>
      <c r="F46" s="158"/>
      <c r="G46" s="157">
        <f>G23-G42</f>
        <v>9.388443313136904</v>
      </c>
      <c r="H46" s="158"/>
      <c r="I46" s="157">
        <f>I23-I42</f>
        <v>3.638044416761282</v>
      </c>
      <c r="J46" s="158"/>
      <c r="K46" s="157">
        <f>K23-K42</f>
        <v>14.557629883429303</v>
      </c>
      <c r="L46" s="158"/>
      <c r="M46" s="157">
        <f>M23-M42</f>
        <v>8.050362015168606</v>
      </c>
      <c r="N46" s="158"/>
      <c r="O46" s="157">
        <f t="shared" si="18"/>
        <v>0.38587519814116433</v>
      </c>
      <c r="P46" s="158"/>
      <c r="Q46" s="157">
        <f t="shared" si="18"/>
        <v>8.263027280835004</v>
      </c>
      <c r="R46" s="158"/>
      <c r="S46" s="157">
        <f t="shared" si="18"/>
        <v>16.61863073211748</v>
      </c>
      <c r="T46" s="158"/>
      <c r="U46" s="157">
        <f t="shared" si="18"/>
        <v>12.606624961926016</v>
      </c>
      <c r="V46" s="158"/>
      <c r="W46" s="157">
        <f t="shared" si="18"/>
        <v>6.672622101398254</v>
      </c>
      <c r="X46" s="158"/>
      <c r="Y46" s="157">
        <f t="shared" si="18"/>
        <v>9.900629380755284</v>
      </c>
      <c r="Z46" s="158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153.91304347826087</v>
      </c>
      <c r="F47" s="72">
        <f t="shared" si="19"/>
        <v>145.7600141480237</v>
      </c>
      <c r="G47" s="71">
        <f t="shared" si="19"/>
        <v>111.39106159753824</v>
      </c>
      <c r="H47" s="73">
        <f t="shared" si="19"/>
        <v>124.21765772882961</v>
      </c>
      <c r="I47" s="74">
        <f t="shared" si="19"/>
        <v>112.41997439180538</v>
      </c>
      <c r="J47" s="72">
        <f t="shared" si="19"/>
        <v>61.796740068818956</v>
      </c>
      <c r="K47" s="71">
        <f t="shared" si="19"/>
        <v>133.9673913043478</v>
      </c>
      <c r="L47" s="73">
        <f t="shared" si="19"/>
        <v>179.837234891632</v>
      </c>
      <c r="M47" s="74">
        <f t="shared" si="19"/>
        <v>158.0814091882885</v>
      </c>
      <c r="N47" s="72">
        <f t="shared" si="19"/>
        <v>151.69147275338423</v>
      </c>
      <c r="O47" s="71">
        <f t="shared" si="19"/>
        <v>98.95245769540692</v>
      </c>
      <c r="P47" s="73">
        <f t="shared" si="19"/>
        <v>96.34567613104124</v>
      </c>
      <c r="Q47" s="74">
        <f t="shared" si="19"/>
        <v>121.93838499808649</v>
      </c>
      <c r="R47" s="72">
        <f t="shared" si="19"/>
        <v>108.96631523602301</v>
      </c>
      <c r="S47" s="71">
        <f t="shared" si="19"/>
        <v>107.27214897062225</v>
      </c>
      <c r="T47" s="73">
        <f t="shared" si="19"/>
        <v>117.29802447178619</v>
      </c>
      <c r="U47" s="74">
        <f t="shared" si="19"/>
        <v>146.95588771418156</v>
      </c>
      <c r="V47" s="72">
        <f t="shared" si="19"/>
        <v>169.4789143732105</v>
      </c>
      <c r="W47" s="71">
        <f t="shared" si="19"/>
        <v>132.57461265923126</v>
      </c>
      <c r="X47" s="73">
        <f t="shared" si="19"/>
        <v>131.78889761601155</v>
      </c>
      <c r="Y47" s="71">
        <f t="shared" si="19"/>
        <v>117.54908706823959</v>
      </c>
      <c r="Z47" s="73">
        <f t="shared" si="19"/>
        <v>119.38597155626138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98.77049180327869</v>
      </c>
      <c r="F48" s="66">
        <f t="shared" si="19"/>
        <v>97.83705140640156</v>
      </c>
      <c r="G48" s="63">
        <f t="shared" si="19"/>
        <v>112.82667719559929</v>
      </c>
      <c r="H48" s="64">
        <f t="shared" si="19"/>
        <v>121.04305551365972</v>
      </c>
      <c r="I48" s="65">
        <f t="shared" si="19"/>
        <v>87.03183520599251</v>
      </c>
      <c r="J48" s="66">
        <f t="shared" si="19"/>
        <v>56.33992288057165</v>
      </c>
      <c r="K48" s="63">
        <f t="shared" si="19"/>
        <v>198.22660098522167</v>
      </c>
      <c r="L48" s="64">
        <f t="shared" si="19"/>
        <v>249.52340829174506</v>
      </c>
      <c r="M48" s="65">
        <f t="shared" si="19"/>
        <v>97.68376487550574</v>
      </c>
      <c r="N48" s="66">
        <f t="shared" si="19"/>
        <v>73.5241422342663</v>
      </c>
      <c r="O48" s="63">
        <f t="shared" si="19"/>
        <v>104.42577030812326</v>
      </c>
      <c r="P48" s="64">
        <f t="shared" si="19"/>
        <v>101.85007145641158</v>
      </c>
      <c r="Q48" s="65">
        <f t="shared" si="19"/>
        <v>125.20242914979758</v>
      </c>
      <c r="R48" s="66">
        <f t="shared" si="19"/>
        <v>108.86650369952969</v>
      </c>
      <c r="S48" s="63">
        <f t="shared" si="19"/>
        <v>115.5945586405184</v>
      </c>
      <c r="T48" s="64">
        <f t="shared" si="19"/>
        <v>126.42913135411973</v>
      </c>
      <c r="U48" s="65">
        <f t="shared" si="19"/>
        <v>129.46058091286307</v>
      </c>
      <c r="V48" s="66">
        <f t="shared" si="19"/>
        <v>203.18612020815445</v>
      </c>
      <c r="W48" s="63">
        <f t="shared" si="19"/>
        <v>94.31984517622534</v>
      </c>
      <c r="X48" s="64">
        <f t="shared" si="19"/>
        <v>81.50990432161981</v>
      </c>
      <c r="Y48" s="63">
        <f t="shared" si="19"/>
        <v>115.59128579350543</v>
      </c>
      <c r="Z48" s="64">
        <f t="shared" si="19"/>
        <v>118.17132148913771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105.30042598117375</v>
      </c>
      <c r="F49" s="70">
        <f t="shared" si="19"/>
        <v>99.4660249550494</v>
      </c>
      <c r="G49" s="67">
        <f t="shared" si="19"/>
        <v>97.32236801933392</v>
      </c>
      <c r="H49" s="68">
        <f t="shared" si="19"/>
        <v>99.48442591436628</v>
      </c>
      <c r="I49" s="69">
        <f t="shared" si="19"/>
        <v>97.03937913193447</v>
      </c>
      <c r="J49" s="70">
        <f t="shared" si="19"/>
        <v>92.90757181698777</v>
      </c>
      <c r="K49" s="67">
        <f t="shared" si="19"/>
        <v>89.91866843200302</v>
      </c>
      <c r="L49" s="68">
        <f t="shared" si="19"/>
        <v>71.4048987121023</v>
      </c>
      <c r="M49" s="69">
        <f t="shared" si="19"/>
        <v>105.43952298615109</v>
      </c>
      <c r="N49" s="70">
        <f t="shared" si="19"/>
        <v>114.82745013219788</v>
      </c>
      <c r="O49" s="67">
        <f t="shared" si="19"/>
        <v>99.12298186167033</v>
      </c>
      <c r="P49" s="68">
        <f t="shared" si="19"/>
        <v>99.36528502505419</v>
      </c>
      <c r="Q49" s="69">
        <f t="shared" si="19"/>
        <v>99.19273160066238</v>
      </c>
      <c r="R49" s="70">
        <f t="shared" si="19"/>
        <v>99.57414363303985</v>
      </c>
      <c r="S49" s="67">
        <f t="shared" si="19"/>
        <v>90.86443220781517</v>
      </c>
      <c r="T49" s="68">
        <f t="shared" si="19"/>
        <v>75.94088946797075</v>
      </c>
      <c r="U49" s="69">
        <f t="shared" si="19"/>
        <v>119.78499294168748</v>
      </c>
      <c r="V49" s="70">
        <f t="shared" si="19"/>
        <v>133.73717832686032</v>
      </c>
      <c r="W49" s="67">
        <f t="shared" si="19"/>
        <v>109.71257475522651</v>
      </c>
      <c r="X49" s="68">
        <f t="shared" si="19"/>
        <v>108.47961154108168</v>
      </c>
      <c r="Y49" s="67">
        <f t="shared" si="19"/>
        <v>98.57639752081144</v>
      </c>
      <c r="Z49" s="68">
        <f t="shared" si="19"/>
        <v>96.21940155586414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A9AB1-ECBE-485F-8506-FDDCBEEF882E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66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850</v>
      </c>
      <c r="F5" s="14">
        <v>46576</v>
      </c>
      <c r="G5" s="15">
        <v>30</v>
      </c>
      <c r="H5" s="16">
        <v>5400</v>
      </c>
      <c r="I5" s="13">
        <v>1323</v>
      </c>
      <c r="J5" s="14">
        <v>3587313</v>
      </c>
      <c r="K5" s="17">
        <v>1288</v>
      </c>
      <c r="L5" s="18">
        <v>2522943</v>
      </c>
      <c r="M5" s="13">
        <v>511</v>
      </c>
      <c r="N5" s="75">
        <v>209537</v>
      </c>
      <c r="O5" s="19">
        <v>1082</v>
      </c>
      <c r="P5" s="18">
        <v>42197</v>
      </c>
      <c r="Q5" s="13">
        <v>13269</v>
      </c>
      <c r="R5" s="14">
        <v>2113277</v>
      </c>
      <c r="S5" s="19">
        <v>17848</v>
      </c>
      <c r="T5" s="18">
        <v>4532631</v>
      </c>
      <c r="U5" s="13">
        <v>2240</v>
      </c>
      <c r="V5" s="14">
        <v>786584</v>
      </c>
      <c r="W5" s="13">
        <v>239</v>
      </c>
      <c r="X5" s="18">
        <v>111976</v>
      </c>
      <c r="Y5" s="20">
        <f aca="true" t="shared" si="0" ref="Y5:Z19">+W5+U5+S5+Q5+O5+M5+K5+I5+G5+E5</f>
        <v>38680</v>
      </c>
      <c r="Z5" s="21">
        <f t="shared" si="0"/>
        <v>13958434</v>
      </c>
    </row>
    <row r="6" spans="1:26" ht="18.95" customHeight="1">
      <c r="A6" s="7"/>
      <c r="B6" s="22"/>
      <c r="C6" s="83"/>
      <c r="D6" s="81" t="s">
        <v>22</v>
      </c>
      <c r="E6" s="23">
        <v>795</v>
      </c>
      <c r="F6" s="24">
        <v>45053</v>
      </c>
      <c r="G6" s="25">
        <v>30</v>
      </c>
      <c r="H6" s="26">
        <v>5400</v>
      </c>
      <c r="I6" s="27">
        <v>1299</v>
      </c>
      <c r="J6" s="21">
        <v>3016037</v>
      </c>
      <c r="K6" s="25">
        <v>1333</v>
      </c>
      <c r="L6" s="26">
        <v>2615107</v>
      </c>
      <c r="M6" s="27">
        <v>485</v>
      </c>
      <c r="N6" s="76">
        <v>195258</v>
      </c>
      <c r="O6" s="25">
        <v>1168</v>
      </c>
      <c r="P6" s="26">
        <v>37026</v>
      </c>
      <c r="Q6" s="27">
        <v>11987</v>
      </c>
      <c r="R6" s="21">
        <v>1929132</v>
      </c>
      <c r="S6" s="25">
        <v>17788</v>
      </c>
      <c r="T6" s="26">
        <v>4454963</v>
      </c>
      <c r="U6" s="27">
        <v>2433</v>
      </c>
      <c r="V6" s="21">
        <v>1093278</v>
      </c>
      <c r="W6" s="27">
        <v>243</v>
      </c>
      <c r="X6" s="26">
        <v>112975</v>
      </c>
      <c r="Y6" s="20">
        <f t="shared" si="0"/>
        <v>37561</v>
      </c>
      <c r="Z6" s="21">
        <f t="shared" si="0"/>
        <v>13504229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1658</v>
      </c>
      <c r="F7" s="36">
        <v>251055</v>
      </c>
      <c r="G7" s="29">
        <v>151</v>
      </c>
      <c r="H7" s="30">
        <v>74238</v>
      </c>
      <c r="I7" s="31">
        <v>1554</v>
      </c>
      <c r="J7" s="32">
        <v>3303093</v>
      </c>
      <c r="K7" s="77">
        <v>5018</v>
      </c>
      <c r="L7" s="30">
        <v>10109121</v>
      </c>
      <c r="M7" s="23">
        <v>1167.7</v>
      </c>
      <c r="N7" s="24">
        <v>277164</v>
      </c>
      <c r="O7" s="33">
        <v>2902</v>
      </c>
      <c r="P7" s="34">
        <v>567885</v>
      </c>
      <c r="Q7" s="23">
        <v>35266</v>
      </c>
      <c r="R7" s="24">
        <v>5413665</v>
      </c>
      <c r="S7" s="33">
        <v>24651</v>
      </c>
      <c r="T7" s="34">
        <v>1612811</v>
      </c>
      <c r="U7" s="23">
        <v>3226</v>
      </c>
      <c r="V7" s="24">
        <v>1686099</v>
      </c>
      <c r="W7" s="23">
        <v>1154</v>
      </c>
      <c r="X7" s="34">
        <v>300344</v>
      </c>
      <c r="Y7" s="31">
        <f t="shared" si="0"/>
        <v>76747.7</v>
      </c>
      <c r="Z7" s="24">
        <f t="shared" si="0"/>
        <v>23595475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172</v>
      </c>
      <c r="F8" s="14">
        <v>28795</v>
      </c>
      <c r="G8" s="15">
        <v>107</v>
      </c>
      <c r="H8" s="16">
        <v>66800</v>
      </c>
      <c r="I8" s="13">
        <v>69</v>
      </c>
      <c r="J8" s="14">
        <v>15049</v>
      </c>
      <c r="K8" s="17">
        <v>787</v>
      </c>
      <c r="L8" s="18">
        <v>14581</v>
      </c>
      <c r="M8" s="13">
        <v>5333</v>
      </c>
      <c r="N8" s="75">
        <v>478541</v>
      </c>
      <c r="O8" s="19">
        <v>0</v>
      </c>
      <c r="P8" s="18">
        <v>0</v>
      </c>
      <c r="Q8" s="13">
        <v>6734</v>
      </c>
      <c r="R8" s="14">
        <v>1249686</v>
      </c>
      <c r="S8" s="19">
        <v>34870</v>
      </c>
      <c r="T8" s="18">
        <v>4590396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49343</v>
      </c>
      <c r="Z8" s="14">
        <f t="shared" si="0"/>
        <v>6553768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104</v>
      </c>
      <c r="H9" s="26">
        <v>63600</v>
      </c>
      <c r="I9" s="27">
        <v>64</v>
      </c>
      <c r="J9" s="21">
        <v>18037</v>
      </c>
      <c r="K9" s="25">
        <v>210</v>
      </c>
      <c r="L9" s="26">
        <v>3888</v>
      </c>
      <c r="M9" s="27">
        <v>4598</v>
      </c>
      <c r="N9" s="76">
        <v>556556</v>
      </c>
      <c r="O9" s="25">
        <v>0</v>
      </c>
      <c r="P9" s="26">
        <v>0</v>
      </c>
      <c r="Q9" s="27">
        <v>6871</v>
      </c>
      <c r="R9" s="21">
        <v>1194821</v>
      </c>
      <c r="S9" s="25">
        <v>35992</v>
      </c>
      <c r="T9" s="26">
        <v>4713792</v>
      </c>
      <c r="U9" s="27">
        <v>733</v>
      </c>
      <c r="V9" s="21">
        <v>63820</v>
      </c>
      <c r="W9" s="27">
        <v>18</v>
      </c>
      <c r="X9" s="26">
        <v>900</v>
      </c>
      <c r="Y9" s="20">
        <f t="shared" si="0"/>
        <v>48755</v>
      </c>
      <c r="Z9" s="21">
        <f t="shared" si="0"/>
        <v>6642478</v>
      </c>
    </row>
    <row r="10" spans="1:26" ht="18.95" customHeight="1" thickBot="1">
      <c r="A10" s="7"/>
      <c r="B10" s="22"/>
      <c r="C10" s="84"/>
      <c r="D10" s="28" t="s">
        <v>24</v>
      </c>
      <c r="E10" s="35">
        <v>128</v>
      </c>
      <c r="F10" s="36">
        <v>19255</v>
      </c>
      <c r="G10" s="29">
        <v>225</v>
      </c>
      <c r="H10" s="30">
        <v>113600</v>
      </c>
      <c r="I10" s="37">
        <v>169</v>
      </c>
      <c r="J10" s="38">
        <v>31272</v>
      </c>
      <c r="K10" s="77">
        <v>776</v>
      </c>
      <c r="L10" s="30">
        <v>21204</v>
      </c>
      <c r="M10" s="35">
        <v>10222</v>
      </c>
      <c r="N10" s="36">
        <v>1971774</v>
      </c>
      <c r="O10" s="29">
        <v>0</v>
      </c>
      <c r="P10" s="30">
        <v>0</v>
      </c>
      <c r="Q10" s="35">
        <v>12190</v>
      </c>
      <c r="R10" s="36">
        <v>1574119</v>
      </c>
      <c r="S10" s="29">
        <v>4653</v>
      </c>
      <c r="T10" s="30">
        <v>669045</v>
      </c>
      <c r="U10" s="35">
        <v>1904</v>
      </c>
      <c r="V10" s="36">
        <v>136860</v>
      </c>
      <c r="W10" s="35">
        <v>15</v>
      </c>
      <c r="X10" s="30">
        <v>100</v>
      </c>
      <c r="Y10" s="37">
        <f t="shared" si="0"/>
        <v>30282</v>
      </c>
      <c r="Z10" s="36">
        <f t="shared" si="0"/>
        <v>4537229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48</v>
      </c>
      <c r="J11" s="14">
        <v>2957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2510</v>
      </c>
      <c r="R11" s="14">
        <v>683808</v>
      </c>
      <c r="S11" s="19">
        <v>0</v>
      </c>
      <c r="T11" s="18">
        <v>0</v>
      </c>
      <c r="U11" s="13">
        <v>441</v>
      </c>
      <c r="V11" s="14">
        <v>67129</v>
      </c>
      <c r="W11" s="13">
        <v>1</v>
      </c>
      <c r="X11" s="18">
        <v>460</v>
      </c>
      <c r="Y11" s="13">
        <f>+W11+U11+S11+Q11+O11+M11+K11+I11+G11+E11</f>
        <v>3090</v>
      </c>
      <c r="Z11" s="14">
        <f t="shared" si="0"/>
        <v>844354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15</v>
      </c>
      <c r="J12" s="21">
        <v>12562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2411</v>
      </c>
      <c r="R12" s="21">
        <v>650301</v>
      </c>
      <c r="S12" s="25">
        <v>0</v>
      </c>
      <c r="T12" s="26">
        <v>0</v>
      </c>
      <c r="U12" s="27">
        <v>17</v>
      </c>
      <c r="V12" s="21">
        <v>2709</v>
      </c>
      <c r="W12" s="27">
        <v>0</v>
      </c>
      <c r="X12" s="26">
        <v>0</v>
      </c>
      <c r="Y12" s="20">
        <f aca="true" t="shared" si="1" ref="Y12:Y19">+W12+U12+S12+Q12+O12+M12+K12+I12+G12+E12</f>
        <v>2533</v>
      </c>
      <c r="Z12" s="21">
        <f t="shared" si="0"/>
        <v>755572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136</v>
      </c>
      <c r="J13" s="38">
        <v>24408</v>
      </c>
      <c r="K13" s="77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7656</v>
      </c>
      <c r="R13" s="36">
        <v>2017609</v>
      </c>
      <c r="S13" s="29">
        <v>2</v>
      </c>
      <c r="T13" s="30">
        <v>2250</v>
      </c>
      <c r="U13" s="35">
        <v>472</v>
      </c>
      <c r="V13" s="36">
        <v>70508</v>
      </c>
      <c r="W13" s="35">
        <v>5</v>
      </c>
      <c r="X13" s="30">
        <v>23210</v>
      </c>
      <c r="Y13" s="37">
        <f t="shared" si="1"/>
        <v>8532.1</v>
      </c>
      <c r="Z13" s="36">
        <f t="shared" si="0"/>
        <v>2359785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2344</v>
      </c>
      <c r="N14" s="75">
        <v>188564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2344</v>
      </c>
      <c r="Z14" s="14">
        <f t="shared" si="0"/>
        <v>188564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888</v>
      </c>
      <c r="N15" s="76">
        <v>107502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888</v>
      </c>
      <c r="Z15" s="24">
        <f t="shared" si="0"/>
        <v>107502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5944</v>
      </c>
      <c r="N16" s="36">
        <v>671405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5944</v>
      </c>
      <c r="Z16" s="36">
        <f t="shared" si="0"/>
        <v>671405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1089</v>
      </c>
      <c r="H17" s="18">
        <v>330956</v>
      </c>
      <c r="I17" s="13">
        <v>247</v>
      </c>
      <c r="J17" s="14">
        <v>121405</v>
      </c>
      <c r="K17" s="19">
        <v>94</v>
      </c>
      <c r="L17" s="18">
        <v>70840</v>
      </c>
      <c r="M17" s="13">
        <v>398.128</v>
      </c>
      <c r="N17" s="75">
        <v>86789</v>
      </c>
      <c r="O17" s="19">
        <v>3732</v>
      </c>
      <c r="P17" s="18">
        <v>1476092</v>
      </c>
      <c r="Q17" s="13">
        <v>3640</v>
      </c>
      <c r="R17" s="14">
        <v>1086415</v>
      </c>
      <c r="S17" s="19">
        <v>0</v>
      </c>
      <c r="T17" s="18">
        <v>0</v>
      </c>
      <c r="U17" s="13">
        <v>0</v>
      </c>
      <c r="V17" s="14">
        <v>0</v>
      </c>
      <c r="W17" s="13">
        <v>7377</v>
      </c>
      <c r="X17" s="18">
        <v>1491631</v>
      </c>
      <c r="Y17" s="41">
        <f t="shared" si="1"/>
        <v>16577.128</v>
      </c>
      <c r="Z17" s="42">
        <f t="shared" si="0"/>
        <v>4664128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0</v>
      </c>
      <c r="F18" s="21">
        <v>0</v>
      </c>
      <c r="G18" s="25">
        <v>1022</v>
      </c>
      <c r="H18" s="26">
        <v>306223</v>
      </c>
      <c r="I18" s="27">
        <v>244</v>
      </c>
      <c r="J18" s="21">
        <v>128970</v>
      </c>
      <c r="K18" s="25">
        <v>74</v>
      </c>
      <c r="L18" s="26">
        <v>54130</v>
      </c>
      <c r="M18" s="27">
        <v>675.16</v>
      </c>
      <c r="N18" s="21">
        <v>175006</v>
      </c>
      <c r="O18" s="25">
        <v>3517</v>
      </c>
      <c r="P18" s="26">
        <v>1390920</v>
      </c>
      <c r="Q18" s="27">
        <v>3736</v>
      </c>
      <c r="R18" s="21">
        <v>1055259</v>
      </c>
      <c r="S18" s="25">
        <v>0</v>
      </c>
      <c r="T18" s="26">
        <v>0</v>
      </c>
      <c r="U18" s="27">
        <v>4</v>
      </c>
      <c r="V18" s="21">
        <v>880</v>
      </c>
      <c r="W18" s="27">
        <v>7119</v>
      </c>
      <c r="X18" s="26">
        <v>1436326</v>
      </c>
      <c r="Y18" s="23">
        <f t="shared" si="1"/>
        <v>16391.16</v>
      </c>
      <c r="Z18" s="24">
        <f t="shared" si="0"/>
        <v>4547714</v>
      </c>
    </row>
    <row r="19" spans="1:26" ht="18.95" customHeight="1" thickBot="1">
      <c r="A19" s="7"/>
      <c r="B19" s="22"/>
      <c r="C19" s="84"/>
      <c r="D19" s="43" t="s">
        <v>24</v>
      </c>
      <c r="E19" s="23">
        <v>352</v>
      </c>
      <c r="F19" s="24">
        <v>85267</v>
      </c>
      <c r="G19" s="33">
        <v>1012</v>
      </c>
      <c r="H19" s="34">
        <v>298473</v>
      </c>
      <c r="I19" s="23">
        <v>442</v>
      </c>
      <c r="J19" s="24">
        <v>184073</v>
      </c>
      <c r="K19" s="78">
        <v>177</v>
      </c>
      <c r="L19" s="34">
        <v>136275</v>
      </c>
      <c r="M19" s="23">
        <v>1612.192</v>
      </c>
      <c r="N19" s="24">
        <v>647179</v>
      </c>
      <c r="O19" s="33">
        <v>2178</v>
      </c>
      <c r="P19" s="34">
        <v>852644</v>
      </c>
      <c r="Q19" s="23">
        <v>7305</v>
      </c>
      <c r="R19" s="24">
        <v>2025008</v>
      </c>
      <c r="S19" s="33">
        <v>162</v>
      </c>
      <c r="T19" s="34">
        <v>36874</v>
      </c>
      <c r="U19" s="23">
        <v>57</v>
      </c>
      <c r="V19" s="24">
        <v>12540</v>
      </c>
      <c r="W19" s="23">
        <v>7045</v>
      </c>
      <c r="X19" s="34">
        <v>1746822</v>
      </c>
      <c r="Y19" s="35">
        <f t="shared" si="1"/>
        <v>20342.192</v>
      </c>
      <c r="Z19" s="36">
        <f t="shared" si="0"/>
        <v>6025155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1022</v>
      </c>
      <c r="F20" s="14">
        <f aca="true" t="shared" si="2" ref="F20:X22">F5+F8+F11+F14+F17</f>
        <v>75371</v>
      </c>
      <c r="G20" s="19">
        <f>G5+G8+G11+G14+G17</f>
        <v>1301</v>
      </c>
      <c r="H20" s="18">
        <f t="shared" si="2"/>
        <v>478156</v>
      </c>
      <c r="I20" s="13">
        <f t="shared" si="2"/>
        <v>1687</v>
      </c>
      <c r="J20" s="14">
        <f t="shared" si="2"/>
        <v>3726724</v>
      </c>
      <c r="K20" s="19">
        <f t="shared" si="2"/>
        <v>2169</v>
      </c>
      <c r="L20" s="18">
        <f t="shared" si="2"/>
        <v>2608364</v>
      </c>
      <c r="M20" s="13">
        <f t="shared" si="2"/>
        <v>8601.128</v>
      </c>
      <c r="N20" s="14">
        <f t="shared" si="2"/>
        <v>978431</v>
      </c>
      <c r="O20" s="19">
        <f t="shared" si="2"/>
        <v>4814</v>
      </c>
      <c r="P20" s="18">
        <f t="shared" si="2"/>
        <v>1518289</v>
      </c>
      <c r="Q20" s="13">
        <f t="shared" si="2"/>
        <v>26153</v>
      </c>
      <c r="R20" s="14">
        <f t="shared" si="2"/>
        <v>5133186</v>
      </c>
      <c r="S20" s="19">
        <f t="shared" si="2"/>
        <v>52718</v>
      </c>
      <c r="T20" s="18">
        <f t="shared" si="2"/>
        <v>9123027</v>
      </c>
      <c r="U20" s="13">
        <f t="shared" si="2"/>
        <v>3934</v>
      </c>
      <c r="V20" s="14">
        <f t="shared" si="2"/>
        <v>962733</v>
      </c>
      <c r="W20" s="13">
        <f t="shared" si="2"/>
        <v>7635</v>
      </c>
      <c r="X20" s="18">
        <f t="shared" si="2"/>
        <v>1604967</v>
      </c>
      <c r="Y20" s="31">
        <f aca="true" t="shared" si="3" ref="Y20:Z22">+Y17+Y14+Y11+Y8+Y5</f>
        <v>110034.128</v>
      </c>
      <c r="Z20" s="32">
        <f t="shared" si="3"/>
        <v>26209248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960</v>
      </c>
      <c r="F21" s="21">
        <f t="shared" si="4"/>
        <v>72117</v>
      </c>
      <c r="G21" s="25">
        <f t="shared" si="4"/>
        <v>1231</v>
      </c>
      <c r="H21" s="26">
        <f t="shared" si="4"/>
        <v>450223</v>
      </c>
      <c r="I21" s="27">
        <f t="shared" si="4"/>
        <v>1622</v>
      </c>
      <c r="J21" s="21">
        <f t="shared" si="4"/>
        <v>3175606</v>
      </c>
      <c r="K21" s="25">
        <f t="shared" si="4"/>
        <v>1617</v>
      </c>
      <c r="L21" s="26">
        <f t="shared" si="4"/>
        <v>2673125</v>
      </c>
      <c r="M21" s="27">
        <f t="shared" si="4"/>
        <v>6661.16</v>
      </c>
      <c r="N21" s="21">
        <f t="shared" si="4"/>
        <v>1049322</v>
      </c>
      <c r="O21" s="25">
        <f t="shared" si="4"/>
        <v>4685</v>
      </c>
      <c r="P21" s="26">
        <f t="shared" si="4"/>
        <v>1427946</v>
      </c>
      <c r="Q21" s="27">
        <f t="shared" si="4"/>
        <v>25005</v>
      </c>
      <c r="R21" s="21">
        <f t="shared" si="4"/>
        <v>4829513</v>
      </c>
      <c r="S21" s="25">
        <f t="shared" si="4"/>
        <v>53780</v>
      </c>
      <c r="T21" s="26">
        <f t="shared" si="4"/>
        <v>9168755</v>
      </c>
      <c r="U21" s="27">
        <f t="shared" si="2"/>
        <v>3187</v>
      </c>
      <c r="V21" s="21">
        <f t="shared" si="2"/>
        <v>1160687</v>
      </c>
      <c r="W21" s="27">
        <f t="shared" si="2"/>
        <v>7380</v>
      </c>
      <c r="X21" s="26">
        <f t="shared" si="2"/>
        <v>1550201</v>
      </c>
      <c r="Y21" s="23">
        <f t="shared" si="3"/>
        <v>106128.16</v>
      </c>
      <c r="Z21" s="24">
        <f t="shared" si="3"/>
        <v>25557495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2138</v>
      </c>
      <c r="F22" s="24">
        <f t="shared" si="2"/>
        <v>355577</v>
      </c>
      <c r="G22" s="33">
        <f t="shared" si="2"/>
        <v>1583</v>
      </c>
      <c r="H22" s="34">
        <f t="shared" si="2"/>
        <v>681311</v>
      </c>
      <c r="I22" s="23">
        <f t="shared" si="2"/>
        <v>2301</v>
      </c>
      <c r="J22" s="24">
        <f t="shared" si="2"/>
        <v>3542846</v>
      </c>
      <c r="K22" s="33">
        <f t="shared" si="2"/>
        <v>5971</v>
      </c>
      <c r="L22" s="34">
        <f t="shared" si="2"/>
        <v>10266600</v>
      </c>
      <c r="M22" s="23">
        <f t="shared" si="2"/>
        <v>19011.992000000002</v>
      </c>
      <c r="N22" s="24">
        <f t="shared" si="2"/>
        <v>3594322</v>
      </c>
      <c r="O22" s="33">
        <f t="shared" si="2"/>
        <v>5080</v>
      </c>
      <c r="P22" s="34">
        <f t="shared" si="2"/>
        <v>1420529</v>
      </c>
      <c r="Q22" s="23">
        <f t="shared" si="2"/>
        <v>62417</v>
      </c>
      <c r="R22" s="24">
        <f t="shared" si="2"/>
        <v>11030401</v>
      </c>
      <c r="S22" s="33">
        <f t="shared" si="2"/>
        <v>29468</v>
      </c>
      <c r="T22" s="34">
        <f t="shared" si="2"/>
        <v>2320980</v>
      </c>
      <c r="U22" s="23">
        <f t="shared" si="2"/>
        <v>5659</v>
      </c>
      <c r="V22" s="24">
        <f t="shared" si="2"/>
        <v>1906007</v>
      </c>
      <c r="W22" s="23">
        <f t="shared" si="2"/>
        <v>8219</v>
      </c>
      <c r="X22" s="34">
        <f t="shared" si="2"/>
        <v>2070476</v>
      </c>
      <c r="Y22" s="23">
        <f t="shared" si="3"/>
        <v>141847.992</v>
      </c>
      <c r="Z22" s="24">
        <f t="shared" si="3"/>
        <v>37189049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47.033697199810156</v>
      </c>
      <c r="F23" s="174"/>
      <c r="G23" s="173">
        <f>(G20+G21)/(G22+G41)*100</f>
        <v>81.78294573643412</v>
      </c>
      <c r="H23" s="174"/>
      <c r="I23" s="173">
        <f>(I20+I21)/(I22+I41)*100</f>
        <v>72.93365660127837</v>
      </c>
      <c r="J23" s="174"/>
      <c r="K23" s="173">
        <f>(K20+K21)/(K22+K41)*100</f>
        <v>33.239683933274804</v>
      </c>
      <c r="L23" s="174"/>
      <c r="M23" s="173">
        <f>(M20+M21)/(M22+M41)*100</f>
        <v>42.29653373393914</v>
      </c>
      <c r="N23" s="174"/>
      <c r="O23" s="173">
        <f>(O20+O21)/(O22+O41)*100</f>
        <v>94.69644103279833</v>
      </c>
      <c r="P23" s="174"/>
      <c r="Q23" s="173">
        <f>(Q20+Q21)/(Q22+Q41)*100</f>
        <v>41.36118881684265</v>
      </c>
      <c r="R23" s="174"/>
      <c r="S23" s="173">
        <f>(S20+S21)/(S22+S41)*100</f>
        <v>177.50258341944732</v>
      </c>
      <c r="T23" s="174"/>
      <c r="U23" s="173">
        <f>(U20+U21)/(U22+U41)*100</f>
        <v>67.3635417652067</v>
      </c>
      <c r="V23" s="174"/>
      <c r="W23" s="173">
        <f>(W20+W21)/(W22+W41)*100</f>
        <v>92.78254958907496</v>
      </c>
      <c r="X23" s="174"/>
      <c r="Y23" s="173">
        <f>(Y20+Y21)/(Y22+Y41)*100</f>
        <v>77.2587567956678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166312.90926099158</v>
      </c>
      <c r="F24" s="176"/>
      <c r="G24" s="169">
        <f>H22/G22*1000</f>
        <v>430392.2931143399</v>
      </c>
      <c r="H24" s="170"/>
      <c r="I24" s="171">
        <f>J22/I22*1000</f>
        <v>1539698.3920034769</v>
      </c>
      <c r="J24" s="172"/>
      <c r="K24" s="169">
        <f>L22/K22*1000</f>
        <v>1719410.484006029</v>
      </c>
      <c r="L24" s="170"/>
      <c r="M24" s="171">
        <f>N22/M22*1000</f>
        <v>189055.51822239353</v>
      </c>
      <c r="N24" s="172"/>
      <c r="O24" s="169">
        <f>P22/O22*1000</f>
        <v>279631.69291338586</v>
      </c>
      <c r="P24" s="170"/>
      <c r="Q24" s="171">
        <f>R22/Q22*1000</f>
        <v>176721.10162295526</v>
      </c>
      <c r="R24" s="172"/>
      <c r="S24" s="169">
        <f>T22/S22*1000</f>
        <v>78762.72566852179</v>
      </c>
      <c r="T24" s="170"/>
      <c r="U24" s="171">
        <f>V22/U22*1000</f>
        <v>336809.86039936385</v>
      </c>
      <c r="V24" s="172"/>
      <c r="W24" s="169">
        <f>X22/W22*1000</f>
        <v>251913.37145638154</v>
      </c>
      <c r="X24" s="170"/>
      <c r="Y24" s="171">
        <f>Z22/Y22*1000</f>
        <v>262175.36445634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1.5072472791860176</v>
      </c>
      <c r="F25" s="49"/>
      <c r="G25" s="50">
        <f>G22/Y22*100</f>
        <v>1.1159833690137821</v>
      </c>
      <c r="H25" s="51"/>
      <c r="I25" s="48">
        <f>I22/Y22*100</f>
        <v>1.6221590221735391</v>
      </c>
      <c r="J25" s="49"/>
      <c r="K25" s="50">
        <f>K22/Y22*100</f>
        <v>4.2094356894385925</v>
      </c>
      <c r="L25" s="51"/>
      <c r="M25" s="48">
        <f>M22/Y22*100</f>
        <v>13.403074468618492</v>
      </c>
      <c r="N25" s="49"/>
      <c r="O25" s="50">
        <f>O22/Y22*100</f>
        <v>3.5812984931080307</v>
      </c>
      <c r="P25" s="51"/>
      <c r="Q25" s="48">
        <f>Q22/Y22*100</f>
        <v>44.00273780400078</v>
      </c>
      <c r="R25" s="49"/>
      <c r="S25" s="50">
        <f>S22/Y22*100</f>
        <v>20.77435118009989</v>
      </c>
      <c r="T25" s="51"/>
      <c r="U25" s="48">
        <f>U22/Y22*100</f>
        <v>3.989481923720147</v>
      </c>
      <c r="V25" s="49"/>
      <c r="W25" s="50">
        <f>W22/Y22*100</f>
        <v>5.794230770640729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1095</v>
      </c>
      <c r="F27" s="99">
        <v>85953</v>
      </c>
      <c r="G27" s="100">
        <v>558</v>
      </c>
      <c r="H27" s="101">
        <v>195977</v>
      </c>
      <c r="I27" s="102">
        <v>3291</v>
      </c>
      <c r="J27" s="99">
        <v>6489789</v>
      </c>
      <c r="K27" s="103">
        <v>1192</v>
      </c>
      <c r="L27" s="101">
        <v>2280063</v>
      </c>
      <c r="M27" s="102">
        <v>9724</v>
      </c>
      <c r="N27" s="99">
        <v>1457753</v>
      </c>
      <c r="O27" s="103">
        <v>4704</v>
      </c>
      <c r="P27" s="101">
        <v>1630911</v>
      </c>
      <c r="Q27" s="102">
        <v>27417</v>
      </c>
      <c r="R27" s="99">
        <v>5475124</v>
      </c>
      <c r="S27" s="103">
        <v>47809</v>
      </c>
      <c r="T27" s="101">
        <v>10844067</v>
      </c>
      <c r="U27" s="102">
        <v>2718</v>
      </c>
      <c r="V27" s="99">
        <v>677163</v>
      </c>
      <c r="W27" s="102">
        <v>7695</v>
      </c>
      <c r="X27" s="101">
        <v>1529566</v>
      </c>
      <c r="Y27" s="124">
        <v>106203</v>
      </c>
      <c r="Z27" s="125">
        <v>30666366</v>
      </c>
    </row>
    <row r="28" spans="1:26" ht="18.95" customHeight="1">
      <c r="A28" s="22"/>
      <c r="B28" s="167"/>
      <c r="C28" s="7"/>
      <c r="D28" s="55" t="s">
        <v>22</v>
      </c>
      <c r="E28" s="106">
        <v>1250</v>
      </c>
      <c r="F28" s="107">
        <v>124091</v>
      </c>
      <c r="G28" s="108">
        <v>568</v>
      </c>
      <c r="H28" s="109">
        <v>187596</v>
      </c>
      <c r="I28" s="106">
        <v>3131</v>
      </c>
      <c r="J28" s="107">
        <v>6530300</v>
      </c>
      <c r="K28" s="110">
        <v>1014</v>
      </c>
      <c r="L28" s="109">
        <v>1889228</v>
      </c>
      <c r="M28" s="106">
        <v>7617</v>
      </c>
      <c r="N28" s="107">
        <v>1517529</v>
      </c>
      <c r="O28" s="110">
        <v>4629</v>
      </c>
      <c r="P28" s="109">
        <v>1599077</v>
      </c>
      <c r="Q28" s="106">
        <v>28554</v>
      </c>
      <c r="R28" s="107">
        <v>5619583</v>
      </c>
      <c r="S28" s="110">
        <v>46896</v>
      </c>
      <c r="T28" s="109">
        <v>11146204</v>
      </c>
      <c r="U28" s="106">
        <v>2769</v>
      </c>
      <c r="V28" s="107">
        <v>647991</v>
      </c>
      <c r="W28" s="106">
        <v>7956</v>
      </c>
      <c r="X28" s="109">
        <v>1588072</v>
      </c>
      <c r="Y28" s="113">
        <v>104384</v>
      </c>
      <c r="Z28" s="114">
        <v>30849671</v>
      </c>
    </row>
    <row r="29" spans="1:26" ht="18.95" customHeight="1" thickBot="1">
      <c r="A29" s="22"/>
      <c r="B29" s="167"/>
      <c r="C29" s="7"/>
      <c r="D29" s="55" t="s">
        <v>24</v>
      </c>
      <c r="E29" s="113">
        <v>2376</v>
      </c>
      <c r="F29" s="114">
        <v>357999</v>
      </c>
      <c r="G29" s="115">
        <v>872</v>
      </c>
      <c r="H29" s="116">
        <v>403993</v>
      </c>
      <c r="I29" s="113">
        <v>2371</v>
      </c>
      <c r="J29" s="114">
        <v>2190612</v>
      </c>
      <c r="K29" s="117">
        <v>1696</v>
      </c>
      <c r="L29" s="116">
        <v>2790297</v>
      </c>
      <c r="M29" s="113">
        <v>19515</v>
      </c>
      <c r="N29" s="114">
        <v>3174208</v>
      </c>
      <c r="O29" s="117">
        <v>4407</v>
      </c>
      <c r="P29" s="116">
        <v>1200216</v>
      </c>
      <c r="Q29" s="113">
        <v>57206</v>
      </c>
      <c r="R29" s="114">
        <v>9667124</v>
      </c>
      <c r="S29" s="117">
        <v>30976</v>
      </c>
      <c r="T29" s="116">
        <v>2477563</v>
      </c>
      <c r="U29" s="113">
        <v>5128</v>
      </c>
      <c r="V29" s="114">
        <v>2475877</v>
      </c>
      <c r="W29" s="113">
        <v>9390</v>
      </c>
      <c r="X29" s="116">
        <v>2117482</v>
      </c>
      <c r="Y29" s="113">
        <v>133937</v>
      </c>
      <c r="Z29" s="114">
        <v>26855371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0">
        <v>47.8</v>
      </c>
      <c r="F30" s="202"/>
      <c r="G30" s="200">
        <v>64.2</v>
      </c>
      <c r="H30" s="202"/>
      <c r="I30" s="200">
        <v>140.2</v>
      </c>
      <c r="J30" s="202"/>
      <c r="K30" s="200">
        <v>68.6</v>
      </c>
      <c r="L30" s="202"/>
      <c r="M30" s="200">
        <v>47</v>
      </c>
      <c r="N30" s="202"/>
      <c r="O30" s="200">
        <v>106.8</v>
      </c>
      <c r="P30" s="202"/>
      <c r="Q30" s="200">
        <v>48.4</v>
      </c>
      <c r="R30" s="202"/>
      <c r="S30" s="200">
        <v>155.2</v>
      </c>
      <c r="T30" s="202"/>
      <c r="U30" s="200">
        <v>53.2</v>
      </c>
      <c r="V30" s="202"/>
      <c r="W30" s="200">
        <v>82.2</v>
      </c>
      <c r="X30" s="202"/>
      <c r="Y30" s="200">
        <v>79.2</v>
      </c>
      <c r="Z30" s="201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-73</v>
      </c>
      <c r="F31" s="91">
        <f aca="true" t="shared" si="5" ref="F31:Z33">F20-F27</f>
        <v>-10582</v>
      </c>
      <c r="G31" s="92">
        <f t="shared" si="5"/>
        <v>743</v>
      </c>
      <c r="H31" s="93">
        <f t="shared" si="5"/>
        <v>282179</v>
      </c>
      <c r="I31" s="90">
        <f t="shared" si="5"/>
        <v>-1604</v>
      </c>
      <c r="J31" s="91">
        <f t="shared" si="5"/>
        <v>-2763065</v>
      </c>
      <c r="K31" s="92">
        <f t="shared" si="5"/>
        <v>977</v>
      </c>
      <c r="L31" s="93">
        <f t="shared" si="5"/>
        <v>328301</v>
      </c>
      <c r="M31" s="90">
        <f t="shared" si="5"/>
        <v>-1122.8719999999994</v>
      </c>
      <c r="N31" s="91">
        <f t="shared" si="5"/>
        <v>-479322</v>
      </c>
      <c r="O31" s="92">
        <f t="shared" si="5"/>
        <v>110</v>
      </c>
      <c r="P31" s="93">
        <f t="shared" si="5"/>
        <v>-112622</v>
      </c>
      <c r="Q31" s="90">
        <f t="shared" si="5"/>
        <v>-1264</v>
      </c>
      <c r="R31" s="91">
        <f t="shared" si="5"/>
        <v>-341938</v>
      </c>
      <c r="S31" s="92">
        <f t="shared" si="5"/>
        <v>4909</v>
      </c>
      <c r="T31" s="93">
        <f t="shared" si="5"/>
        <v>-1721040</v>
      </c>
      <c r="U31" s="90">
        <f t="shared" si="5"/>
        <v>1216</v>
      </c>
      <c r="V31" s="91">
        <f t="shared" si="5"/>
        <v>285570</v>
      </c>
      <c r="W31" s="92">
        <f t="shared" si="5"/>
        <v>-60</v>
      </c>
      <c r="X31" s="93">
        <f t="shared" si="5"/>
        <v>75401</v>
      </c>
      <c r="Y31" s="90">
        <f t="shared" si="5"/>
        <v>3831.127999999997</v>
      </c>
      <c r="Z31" s="91">
        <f t="shared" si="5"/>
        <v>-4457118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-290</v>
      </c>
      <c r="F32" s="95">
        <f t="shared" si="6"/>
        <v>-51974</v>
      </c>
      <c r="G32" s="96">
        <f t="shared" si="6"/>
        <v>663</v>
      </c>
      <c r="H32" s="97">
        <f t="shared" si="6"/>
        <v>262627</v>
      </c>
      <c r="I32" s="94">
        <f t="shared" si="6"/>
        <v>-1509</v>
      </c>
      <c r="J32" s="95">
        <f t="shared" si="6"/>
        <v>-3354694</v>
      </c>
      <c r="K32" s="96">
        <f t="shared" si="6"/>
        <v>603</v>
      </c>
      <c r="L32" s="97">
        <f t="shared" si="6"/>
        <v>783897</v>
      </c>
      <c r="M32" s="94">
        <f t="shared" si="6"/>
        <v>-955.8400000000001</v>
      </c>
      <c r="N32" s="95">
        <f t="shared" si="6"/>
        <v>-468207</v>
      </c>
      <c r="O32" s="96">
        <f t="shared" si="6"/>
        <v>56</v>
      </c>
      <c r="P32" s="97">
        <f t="shared" si="6"/>
        <v>-171131</v>
      </c>
      <c r="Q32" s="94">
        <f t="shared" si="6"/>
        <v>-3549</v>
      </c>
      <c r="R32" s="95">
        <f t="shared" si="6"/>
        <v>-790070</v>
      </c>
      <c r="S32" s="96">
        <f t="shared" si="6"/>
        <v>6884</v>
      </c>
      <c r="T32" s="97">
        <f t="shared" si="6"/>
        <v>-1977449</v>
      </c>
      <c r="U32" s="94">
        <f t="shared" si="5"/>
        <v>418</v>
      </c>
      <c r="V32" s="95">
        <f t="shared" si="5"/>
        <v>512696</v>
      </c>
      <c r="W32" s="96">
        <f t="shared" si="5"/>
        <v>-576</v>
      </c>
      <c r="X32" s="97">
        <f t="shared" si="5"/>
        <v>-37871</v>
      </c>
      <c r="Y32" s="94">
        <f t="shared" si="5"/>
        <v>1744.1600000000035</v>
      </c>
      <c r="Z32" s="95">
        <f t="shared" si="5"/>
        <v>-5292176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-238</v>
      </c>
      <c r="F33" s="95">
        <f t="shared" si="5"/>
        <v>-2422</v>
      </c>
      <c r="G33" s="96">
        <f t="shared" si="5"/>
        <v>711</v>
      </c>
      <c r="H33" s="97">
        <f t="shared" si="5"/>
        <v>277318</v>
      </c>
      <c r="I33" s="94">
        <f t="shared" si="5"/>
        <v>-70</v>
      </c>
      <c r="J33" s="95">
        <f t="shared" si="5"/>
        <v>1352234</v>
      </c>
      <c r="K33" s="96">
        <f t="shared" si="5"/>
        <v>4275</v>
      </c>
      <c r="L33" s="97">
        <f t="shared" si="5"/>
        <v>7476303</v>
      </c>
      <c r="M33" s="94">
        <f t="shared" si="5"/>
        <v>-503.007999999998</v>
      </c>
      <c r="N33" s="95">
        <f t="shared" si="5"/>
        <v>420114</v>
      </c>
      <c r="O33" s="96">
        <f t="shared" si="5"/>
        <v>673</v>
      </c>
      <c r="P33" s="97">
        <f t="shared" si="5"/>
        <v>220313</v>
      </c>
      <c r="Q33" s="94">
        <f t="shared" si="5"/>
        <v>5211</v>
      </c>
      <c r="R33" s="95">
        <f t="shared" si="5"/>
        <v>1363277</v>
      </c>
      <c r="S33" s="96">
        <f t="shared" si="5"/>
        <v>-1508</v>
      </c>
      <c r="T33" s="97">
        <f t="shared" si="5"/>
        <v>-156583</v>
      </c>
      <c r="U33" s="94">
        <f t="shared" si="5"/>
        <v>531</v>
      </c>
      <c r="V33" s="95">
        <f t="shared" si="5"/>
        <v>-569870</v>
      </c>
      <c r="W33" s="96">
        <f t="shared" si="5"/>
        <v>-1171</v>
      </c>
      <c r="X33" s="97">
        <f t="shared" si="5"/>
        <v>-47006</v>
      </c>
      <c r="Y33" s="94">
        <f t="shared" si="5"/>
        <v>7910.991999999998</v>
      </c>
      <c r="Z33" s="95">
        <f t="shared" si="5"/>
        <v>10333678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-0.7663028001898411</v>
      </c>
      <c r="F34" s="199"/>
      <c r="G34" s="205">
        <f aca="true" t="shared" si="7" ref="G34">+G23-G30</f>
        <v>17.582945736434112</v>
      </c>
      <c r="H34" s="206"/>
      <c r="I34" s="159">
        <f aca="true" t="shared" si="8" ref="I34">+I23-I30</f>
        <v>-67.26634339872162</v>
      </c>
      <c r="J34" s="199"/>
      <c r="K34" s="205">
        <f aca="true" t="shared" si="9" ref="K34">+K23-K30</f>
        <v>-35.36031606672519</v>
      </c>
      <c r="L34" s="206"/>
      <c r="M34" s="159">
        <f aca="true" t="shared" si="10" ref="M34">+M23-M30</f>
        <v>-4.7034662660608575</v>
      </c>
      <c r="N34" s="199"/>
      <c r="O34" s="205">
        <f aca="true" t="shared" si="11" ref="O34">+O23-O30</f>
        <v>-12.103558967201664</v>
      </c>
      <c r="P34" s="206"/>
      <c r="Q34" s="159">
        <f aca="true" t="shared" si="12" ref="Q34">+Q23-Q30</f>
        <v>-7.03881118315735</v>
      </c>
      <c r="R34" s="199"/>
      <c r="S34" s="205">
        <f aca="true" t="shared" si="13" ref="S34">+S23-S30</f>
        <v>22.30258341944733</v>
      </c>
      <c r="T34" s="206"/>
      <c r="U34" s="159">
        <f aca="true" t="shared" si="14" ref="U34">+U23-U30</f>
        <v>14.163541765206702</v>
      </c>
      <c r="V34" s="199"/>
      <c r="W34" s="205">
        <f aca="true" t="shared" si="15" ref="W34">+W23-W30</f>
        <v>10.582549589074958</v>
      </c>
      <c r="X34" s="206"/>
      <c r="Y34" s="159">
        <f aca="true" t="shared" si="16" ref="Y34">+Y23-Y30</f>
        <v>-1.9412432043322099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93.33333333333333</v>
      </c>
      <c r="F35" s="60">
        <f t="shared" si="17"/>
        <v>87.68862052517073</v>
      </c>
      <c r="G35" s="61">
        <f t="shared" si="17"/>
        <v>233.15412186379928</v>
      </c>
      <c r="H35" s="62">
        <f t="shared" si="17"/>
        <v>243.98577384080787</v>
      </c>
      <c r="I35" s="59">
        <f t="shared" si="17"/>
        <v>51.26101488909146</v>
      </c>
      <c r="J35" s="60">
        <f t="shared" si="17"/>
        <v>57.42442473861631</v>
      </c>
      <c r="K35" s="61">
        <f t="shared" si="17"/>
        <v>181.96308724832215</v>
      </c>
      <c r="L35" s="62">
        <f t="shared" si="17"/>
        <v>114.39876880594966</v>
      </c>
      <c r="M35" s="59">
        <f t="shared" si="17"/>
        <v>88.45257095845331</v>
      </c>
      <c r="N35" s="60">
        <f t="shared" si="17"/>
        <v>67.11912100335242</v>
      </c>
      <c r="O35" s="61">
        <f t="shared" si="17"/>
        <v>102.33843537414967</v>
      </c>
      <c r="P35" s="62">
        <f t="shared" si="17"/>
        <v>93.09453428176032</v>
      </c>
      <c r="Q35" s="59">
        <f t="shared" si="17"/>
        <v>95.38972170551118</v>
      </c>
      <c r="R35" s="60">
        <f t="shared" si="17"/>
        <v>93.75469852372294</v>
      </c>
      <c r="S35" s="61">
        <f t="shared" si="17"/>
        <v>110.26794118262251</v>
      </c>
      <c r="T35" s="62">
        <f t="shared" si="17"/>
        <v>84.12920171002263</v>
      </c>
      <c r="U35" s="59">
        <f t="shared" si="17"/>
        <v>144.73877851361294</v>
      </c>
      <c r="V35" s="60">
        <f t="shared" si="17"/>
        <v>142.17153034055318</v>
      </c>
      <c r="W35" s="61">
        <f t="shared" si="17"/>
        <v>99.22027290448344</v>
      </c>
      <c r="X35" s="62">
        <f t="shared" si="17"/>
        <v>104.92956825661659</v>
      </c>
      <c r="Y35" s="59">
        <f t="shared" si="17"/>
        <v>103.60736325715845</v>
      </c>
      <c r="Z35" s="60">
        <f t="shared" si="17"/>
        <v>85.46577706664037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76.8</v>
      </c>
      <c r="F36" s="64">
        <f t="shared" si="17"/>
        <v>58.11622116027754</v>
      </c>
      <c r="G36" s="65">
        <f t="shared" si="17"/>
        <v>216.72535211267606</v>
      </c>
      <c r="H36" s="66">
        <f t="shared" si="17"/>
        <v>239.99605535299258</v>
      </c>
      <c r="I36" s="63">
        <f t="shared" si="17"/>
        <v>51.80453529223891</v>
      </c>
      <c r="J36" s="64">
        <f t="shared" si="17"/>
        <v>48.62879193911459</v>
      </c>
      <c r="K36" s="65">
        <f t="shared" si="17"/>
        <v>159.46745562130178</v>
      </c>
      <c r="L36" s="66">
        <f t="shared" si="17"/>
        <v>141.49298020143678</v>
      </c>
      <c r="M36" s="63">
        <f t="shared" si="17"/>
        <v>87.4512275173953</v>
      </c>
      <c r="N36" s="64">
        <f t="shared" si="17"/>
        <v>69.14675106703068</v>
      </c>
      <c r="O36" s="65">
        <f t="shared" si="17"/>
        <v>101.2097645279758</v>
      </c>
      <c r="P36" s="66">
        <f t="shared" si="17"/>
        <v>89.29813886385709</v>
      </c>
      <c r="Q36" s="63">
        <f t="shared" si="17"/>
        <v>87.57091826013868</v>
      </c>
      <c r="R36" s="64">
        <f t="shared" si="17"/>
        <v>85.94077176189052</v>
      </c>
      <c r="S36" s="65">
        <f t="shared" si="17"/>
        <v>114.6792903445923</v>
      </c>
      <c r="T36" s="66">
        <f t="shared" si="17"/>
        <v>82.25899149163249</v>
      </c>
      <c r="U36" s="63">
        <f t="shared" si="17"/>
        <v>115.09570241964609</v>
      </c>
      <c r="V36" s="64">
        <f t="shared" si="17"/>
        <v>179.1208519871418</v>
      </c>
      <c r="W36" s="65">
        <f t="shared" si="17"/>
        <v>92.76018099547511</v>
      </c>
      <c r="X36" s="66">
        <f t="shared" si="17"/>
        <v>97.61528444554152</v>
      </c>
      <c r="Y36" s="63">
        <f t="shared" si="17"/>
        <v>101.6709074187615</v>
      </c>
      <c r="Z36" s="64">
        <f t="shared" si="17"/>
        <v>82.8452757243343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89.98316498316498</v>
      </c>
      <c r="F37" s="68">
        <f t="shared" si="17"/>
        <v>99.32346179737932</v>
      </c>
      <c r="G37" s="69">
        <f t="shared" si="17"/>
        <v>181.53669724770643</v>
      </c>
      <c r="H37" s="70">
        <f t="shared" si="17"/>
        <v>168.64425868765053</v>
      </c>
      <c r="I37" s="67">
        <f t="shared" si="17"/>
        <v>97.04765921552088</v>
      </c>
      <c r="J37" s="68">
        <f t="shared" si="17"/>
        <v>161.72859456626733</v>
      </c>
      <c r="K37" s="69">
        <f t="shared" si="17"/>
        <v>352.063679245283</v>
      </c>
      <c r="L37" s="70">
        <f t="shared" si="17"/>
        <v>367.9393268888581</v>
      </c>
      <c r="M37" s="67">
        <f t="shared" si="17"/>
        <v>97.42245452216245</v>
      </c>
      <c r="N37" s="68">
        <f t="shared" si="17"/>
        <v>113.23523852249129</v>
      </c>
      <c r="O37" s="69">
        <f t="shared" si="17"/>
        <v>115.27115951894713</v>
      </c>
      <c r="P37" s="70">
        <f t="shared" si="17"/>
        <v>118.3561125664047</v>
      </c>
      <c r="Q37" s="67">
        <f t="shared" si="17"/>
        <v>109.10918435129182</v>
      </c>
      <c r="R37" s="68">
        <f t="shared" si="17"/>
        <v>114.1021983373752</v>
      </c>
      <c r="S37" s="69">
        <f t="shared" si="17"/>
        <v>95.13171487603306</v>
      </c>
      <c r="T37" s="70">
        <f t="shared" si="17"/>
        <v>93.67995889509166</v>
      </c>
      <c r="U37" s="67">
        <f t="shared" si="17"/>
        <v>110.35491419656786</v>
      </c>
      <c r="V37" s="68">
        <f t="shared" si="17"/>
        <v>76.98310538043691</v>
      </c>
      <c r="W37" s="69">
        <f t="shared" si="17"/>
        <v>87.52928647497338</v>
      </c>
      <c r="X37" s="70">
        <f t="shared" si="17"/>
        <v>97.78009919328711</v>
      </c>
      <c r="Y37" s="67">
        <f t="shared" si="17"/>
        <v>105.90650231078791</v>
      </c>
      <c r="Z37" s="68">
        <f t="shared" si="17"/>
        <v>138.47899922886936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+'(令和4年7月)'!E20</f>
        <v>871</v>
      </c>
      <c r="F39" s="119">
        <f>+'(令和4年7月)'!F20</f>
        <v>71193</v>
      </c>
      <c r="G39" s="118">
        <f>+'(令和4年7月)'!G20</f>
        <v>1097</v>
      </c>
      <c r="H39" s="119">
        <f>+'(令和4年7月)'!H20</f>
        <v>415381</v>
      </c>
      <c r="I39" s="118">
        <f>+'(令和4年7月)'!I20</f>
        <v>2001</v>
      </c>
      <c r="J39" s="119">
        <f>+'(令和4年7月)'!J20</f>
        <v>4804508</v>
      </c>
      <c r="K39" s="118">
        <f>+'(令和4年7月)'!K20</f>
        <v>1679</v>
      </c>
      <c r="L39" s="119">
        <f>+'(令和4年7月)'!L20</f>
        <v>3260199</v>
      </c>
      <c r="M39" s="118">
        <f>+'(令和4年7月)'!M20</f>
        <v>9948.728000000001</v>
      </c>
      <c r="N39" s="119">
        <f>+'(令和4年7月)'!N20</f>
        <v>2050996</v>
      </c>
      <c r="O39" s="118">
        <f>+'(令和4年7月)'!O20</f>
        <v>4313</v>
      </c>
      <c r="P39" s="119">
        <f>+'(令和4年7月)'!P20</f>
        <v>1479010</v>
      </c>
      <c r="Q39" s="118">
        <f>+'(令和4年7月)'!Q20</f>
        <v>27388</v>
      </c>
      <c r="R39" s="119">
        <f>+'(令和4年7月)'!R20</f>
        <v>5400402</v>
      </c>
      <c r="S39" s="120">
        <f>+'(令和4年7月)'!S20</f>
        <v>55349</v>
      </c>
      <c r="T39" s="121">
        <f>+'(令和4年7月)'!T20</f>
        <v>327126188</v>
      </c>
      <c r="U39" s="118">
        <f>+'(令和4年7月)'!U20</f>
        <v>3088</v>
      </c>
      <c r="V39" s="119">
        <f>+'(令和4年7月)'!V20</f>
        <v>1087577</v>
      </c>
      <c r="W39" s="118">
        <f>+'(令和4年7月)'!W20</f>
        <v>6917</v>
      </c>
      <c r="X39" s="119">
        <f>+'(令和4年7月)'!X20</f>
        <v>1557010</v>
      </c>
      <c r="Y39" s="104">
        <f>+'(令和4年7月)'!Y20</f>
        <v>112651.728</v>
      </c>
      <c r="Z39" s="105">
        <f>+'(令和4年7月)'!Z20</f>
        <v>347252464</v>
      </c>
    </row>
    <row r="40" spans="1:26" ht="18.95" customHeight="1">
      <c r="A40" s="22"/>
      <c r="B40" s="162"/>
      <c r="C40" s="22"/>
      <c r="D40" s="82" t="s">
        <v>22</v>
      </c>
      <c r="E40" s="122">
        <f>+'(令和4年7月)'!E21</f>
        <v>1120</v>
      </c>
      <c r="F40" s="123">
        <f>+'(令和4年7月)'!F21</f>
        <v>96488</v>
      </c>
      <c r="G40" s="122">
        <f>+'(令和4年7月)'!G21</f>
        <v>1168</v>
      </c>
      <c r="H40" s="123">
        <f>+'(令和4年7月)'!H21</f>
        <v>440004</v>
      </c>
      <c r="I40" s="122">
        <f>+'(令和4年7月)'!I21</f>
        <v>1891</v>
      </c>
      <c r="J40" s="123">
        <f>+'(令和4年7月)'!J21</f>
        <v>4590074</v>
      </c>
      <c r="K40" s="122">
        <f>+'(令和4年7月)'!K21</f>
        <v>1381</v>
      </c>
      <c r="L40" s="123">
        <f>+'(令和4年7月)'!L21</f>
        <v>2605099</v>
      </c>
      <c r="M40" s="122">
        <f>+'(令和4年7月)'!M21</f>
        <v>9528.475999999999</v>
      </c>
      <c r="N40" s="123">
        <f>+'(令和4年7月)'!N21</f>
        <v>1866062</v>
      </c>
      <c r="O40" s="122">
        <f>+'(令和4年7月)'!O21</f>
        <v>4328</v>
      </c>
      <c r="P40" s="123">
        <f>+'(令和4年7月)'!P21</f>
        <v>1512242</v>
      </c>
      <c r="Q40" s="122">
        <f>+'(令和4年7月)'!Q21</f>
        <v>27872</v>
      </c>
      <c r="R40" s="123">
        <f>+'(令和4年7月)'!R21</f>
        <v>5429680</v>
      </c>
      <c r="S40" s="120">
        <f>+'(令和4年7月)'!S21</f>
        <v>54088</v>
      </c>
      <c r="T40" s="121">
        <f>+'(令和4年7月)'!T21</f>
        <v>327375801</v>
      </c>
      <c r="U40" s="122">
        <f>+'(令和4年7月)'!U21</f>
        <v>2860</v>
      </c>
      <c r="V40" s="123">
        <f>+'(令和4年7月)'!V21</f>
        <v>619607</v>
      </c>
      <c r="W40" s="122">
        <f>+'(令和4年7月)'!W21</f>
        <v>7407</v>
      </c>
      <c r="X40" s="123">
        <f>+'(令和4年7月)'!X21</f>
        <v>1588114</v>
      </c>
      <c r="Y40" s="111">
        <f>+'(令和4年7月)'!Y21</f>
        <v>111648.47600000001</v>
      </c>
      <c r="Z40" s="112">
        <f>+'(令和4年7月)'!Z21</f>
        <v>346126662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+'(令和4年7月)'!E22</f>
        <v>2076</v>
      </c>
      <c r="F41" s="123">
        <f>+'(令和4年7月)'!F22</f>
        <v>352323</v>
      </c>
      <c r="G41" s="122">
        <f>+'(令和4年7月)'!G22</f>
        <v>1513</v>
      </c>
      <c r="H41" s="123">
        <f>+'(令和4年7月)'!H22</f>
        <v>653378</v>
      </c>
      <c r="I41" s="122">
        <f>+'(令和4年7月)'!I22</f>
        <v>2236</v>
      </c>
      <c r="J41" s="123">
        <f>+'(令和4年7月)'!J22</f>
        <v>2991728</v>
      </c>
      <c r="K41" s="122">
        <f>+'(令和4年7月)'!K22</f>
        <v>5419</v>
      </c>
      <c r="L41" s="123">
        <f>+'(令和4年7月)'!L22</f>
        <v>10331361</v>
      </c>
      <c r="M41" s="122">
        <f>+'(令和4年7月)'!M22</f>
        <v>17072.024</v>
      </c>
      <c r="N41" s="123">
        <f>+'(令和4年7月)'!N22</f>
        <v>3665213</v>
      </c>
      <c r="O41" s="122">
        <f>+'(令和4年7月)'!O22</f>
        <v>4951</v>
      </c>
      <c r="P41" s="123">
        <f>+'(令和4年7月)'!P22</f>
        <v>1330186</v>
      </c>
      <c r="Q41" s="122">
        <f>+'(令和4年7月)'!Q22</f>
        <v>61269</v>
      </c>
      <c r="R41" s="123">
        <f>+'(令和4年7月)'!R22</f>
        <v>10726728</v>
      </c>
      <c r="S41" s="120">
        <f>+'(令和4年7月)'!S22</f>
        <v>30530</v>
      </c>
      <c r="T41" s="121">
        <f>+'(令和4年7月)'!T22</f>
        <v>2366708</v>
      </c>
      <c r="U41" s="122">
        <f>+'(令和4年7月)'!U22</f>
        <v>4912</v>
      </c>
      <c r="V41" s="123">
        <f>+'(令和4年7月)'!V22</f>
        <v>2103961</v>
      </c>
      <c r="W41" s="122">
        <f>+'(令和4年7月)'!W22</f>
        <v>7964</v>
      </c>
      <c r="X41" s="123">
        <f>+'(令和4年7月)'!X22</f>
        <v>2015710</v>
      </c>
      <c r="Y41" s="111">
        <f>+'(令和4年7月)'!Y22</f>
        <v>137942.024</v>
      </c>
      <c r="Z41" s="112">
        <f>+'(令和4年7月)'!Z22</f>
        <v>36537296</v>
      </c>
    </row>
    <row r="42" spans="1:26" ht="18.95" customHeight="1" thickBot="1">
      <c r="A42" s="22"/>
      <c r="B42" s="162"/>
      <c r="C42" s="22"/>
      <c r="D42" s="89" t="s">
        <v>44</v>
      </c>
      <c r="E42" s="203">
        <f>+(E39+E40)/(E41+'(令和4年7月)'!E41)*100</f>
        <v>45.25</v>
      </c>
      <c r="F42" s="204"/>
      <c r="G42" s="203">
        <f>+(G39+G40)/(G41+'(令和4年7月)'!G41)*100</f>
        <v>73.13529221827575</v>
      </c>
      <c r="H42" s="204"/>
      <c r="I42" s="203">
        <f>+(I39+I40)/(I41+'(令和4年7月)'!I41)*100</f>
        <v>89.22512608895002</v>
      </c>
      <c r="J42" s="204"/>
      <c r="K42" s="203">
        <f>+(K39+K40)/(K41+'(令和4年7月)'!K41)*100</f>
        <v>29.03225806451613</v>
      </c>
      <c r="L42" s="204"/>
      <c r="M42" s="203">
        <f>+(M39+M40)/(M41+'(令和4年7月)'!M41)*100</f>
        <v>57.74874007842147</v>
      </c>
      <c r="N42" s="204"/>
      <c r="O42" s="203">
        <f>+(O39+O40)/(O41+'(令和4年7月)'!O41)*100</f>
        <v>87.14199273900766</v>
      </c>
      <c r="P42" s="204"/>
      <c r="Q42" s="203">
        <f>+(Q39+Q40)/(Q41+'(令和4年7月)'!Q41)*100</f>
        <v>44.91769965454176</v>
      </c>
      <c r="R42" s="204"/>
      <c r="S42" s="203">
        <f>+(S39+S40)/(S41+'(令和4年7月)'!S41)*100</f>
        <v>183.00807705814478</v>
      </c>
      <c r="T42" s="204"/>
      <c r="U42" s="203">
        <f>+(U39+U40)/(U41+'(令和4年7月)'!U41)*100</f>
        <v>61.98416006669446</v>
      </c>
      <c r="V42" s="204"/>
      <c r="W42" s="203">
        <f>+(W39+W40)/(W41+'(令和4年7月)'!W41)*100</f>
        <v>87.24570593251309</v>
      </c>
      <c r="X42" s="204"/>
      <c r="Y42" s="203">
        <f>+(Y39+Y40)/(Y41+'(令和4年7月)'!Y41)*100</f>
        <v>81.59917028089181</v>
      </c>
      <c r="Z42" s="204"/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151</v>
      </c>
      <c r="F43" s="93">
        <f t="shared" si="18"/>
        <v>4178</v>
      </c>
      <c r="G43" s="90">
        <f t="shared" si="18"/>
        <v>204</v>
      </c>
      <c r="H43" s="91">
        <f t="shared" si="18"/>
        <v>62775</v>
      </c>
      <c r="I43" s="92">
        <f t="shared" si="18"/>
        <v>-314</v>
      </c>
      <c r="J43" s="93">
        <f t="shared" si="18"/>
        <v>-1077784</v>
      </c>
      <c r="K43" s="90">
        <f t="shared" si="18"/>
        <v>490</v>
      </c>
      <c r="L43" s="91">
        <f t="shared" si="18"/>
        <v>-651835</v>
      </c>
      <c r="M43" s="92">
        <f t="shared" si="18"/>
        <v>-1347.6000000000004</v>
      </c>
      <c r="N43" s="93">
        <f t="shared" si="18"/>
        <v>-1072565</v>
      </c>
      <c r="O43" s="90">
        <f t="shared" si="18"/>
        <v>501</v>
      </c>
      <c r="P43" s="91">
        <f t="shared" si="18"/>
        <v>39279</v>
      </c>
      <c r="Q43" s="92">
        <f t="shared" si="18"/>
        <v>-1235</v>
      </c>
      <c r="R43" s="93">
        <f t="shared" si="18"/>
        <v>-267216</v>
      </c>
      <c r="S43" s="90">
        <f t="shared" si="18"/>
        <v>-2631</v>
      </c>
      <c r="T43" s="91">
        <f t="shared" si="18"/>
        <v>-318003161</v>
      </c>
      <c r="U43" s="92">
        <f t="shared" si="18"/>
        <v>846</v>
      </c>
      <c r="V43" s="93">
        <f t="shared" si="18"/>
        <v>-124844</v>
      </c>
      <c r="W43" s="90">
        <f t="shared" si="18"/>
        <v>718</v>
      </c>
      <c r="X43" s="91">
        <f t="shared" si="18"/>
        <v>47957</v>
      </c>
      <c r="Y43" s="90">
        <f t="shared" si="18"/>
        <v>-2617.600000000006</v>
      </c>
      <c r="Z43" s="91">
        <f t="shared" si="18"/>
        <v>-321043216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-160</v>
      </c>
      <c r="F44" s="97">
        <f t="shared" si="18"/>
        <v>-24371</v>
      </c>
      <c r="G44" s="94">
        <f t="shared" si="18"/>
        <v>63</v>
      </c>
      <c r="H44" s="95">
        <f t="shared" si="18"/>
        <v>10219</v>
      </c>
      <c r="I44" s="96">
        <f t="shared" si="18"/>
        <v>-269</v>
      </c>
      <c r="J44" s="97">
        <f t="shared" si="18"/>
        <v>-1414468</v>
      </c>
      <c r="K44" s="94">
        <f t="shared" si="18"/>
        <v>236</v>
      </c>
      <c r="L44" s="95">
        <f t="shared" si="18"/>
        <v>68026</v>
      </c>
      <c r="M44" s="96">
        <f t="shared" si="18"/>
        <v>-2867.315999999999</v>
      </c>
      <c r="N44" s="97">
        <f t="shared" si="18"/>
        <v>-816740</v>
      </c>
      <c r="O44" s="94">
        <f t="shared" si="18"/>
        <v>357</v>
      </c>
      <c r="P44" s="95">
        <f t="shared" si="18"/>
        <v>-84296</v>
      </c>
      <c r="Q44" s="96">
        <f t="shared" si="18"/>
        <v>-2867</v>
      </c>
      <c r="R44" s="97">
        <f t="shared" si="18"/>
        <v>-600167</v>
      </c>
      <c r="S44" s="94">
        <f t="shared" si="18"/>
        <v>-308</v>
      </c>
      <c r="T44" s="95">
        <f t="shared" si="18"/>
        <v>-318207046</v>
      </c>
      <c r="U44" s="96">
        <f t="shared" si="18"/>
        <v>327</v>
      </c>
      <c r="V44" s="97">
        <f t="shared" si="18"/>
        <v>541080</v>
      </c>
      <c r="W44" s="94">
        <f t="shared" si="18"/>
        <v>-27</v>
      </c>
      <c r="X44" s="95">
        <f t="shared" si="18"/>
        <v>-37913</v>
      </c>
      <c r="Y44" s="94">
        <f t="shared" si="18"/>
        <v>-5520.316000000006</v>
      </c>
      <c r="Z44" s="95">
        <f t="shared" si="18"/>
        <v>-320569167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62</v>
      </c>
      <c r="F45" s="97">
        <f t="shared" si="18"/>
        <v>3254</v>
      </c>
      <c r="G45" s="94">
        <f t="shared" si="18"/>
        <v>70</v>
      </c>
      <c r="H45" s="95">
        <f t="shared" si="18"/>
        <v>27933</v>
      </c>
      <c r="I45" s="96">
        <f t="shared" si="18"/>
        <v>65</v>
      </c>
      <c r="J45" s="97">
        <f t="shared" si="18"/>
        <v>551118</v>
      </c>
      <c r="K45" s="94">
        <f t="shared" si="18"/>
        <v>552</v>
      </c>
      <c r="L45" s="95">
        <f t="shared" si="18"/>
        <v>-64761</v>
      </c>
      <c r="M45" s="96">
        <f t="shared" si="18"/>
        <v>1939.9680000000008</v>
      </c>
      <c r="N45" s="97">
        <f t="shared" si="18"/>
        <v>-70891</v>
      </c>
      <c r="O45" s="94">
        <f t="shared" si="18"/>
        <v>129</v>
      </c>
      <c r="P45" s="95">
        <f t="shared" si="18"/>
        <v>90343</v>
      </c>
      <c r="Q45" s="96">
        <f t="shared" si="18"/>
        <v>1148</v>
      </c>
      <c r="R45" s="97">
        <f t="shared" si="18"/>
        <v>303673</v>
      </c>
      <c r="S45" s="94">
        <f t="shared" si="18"/>
        <v>-1062</v>
      </c>
      <c r="T45" s="95">
        <f t="shared" si="18"/>
        <v>-45728</v>
      </c>
      <c r="U45" s="96">
        <f t="shared" si="18"/>
        <v>747</v>
      </c>
      <c r="V45" s="97">
        <f t="shared" si="18"/>
        <v>-197954</v>
      </c>
      <c r="W45" s="94">
        <f t="shared" si="18"/>
        <v>255</v>
      </c>
      <c r="X45" s="95">
        <f t="shared" si="18"/>
        <v>54766</v>
      </c>
      <c r="Y45" s="94">
        <f t="shared" si="18"/>
        <v>3905.9679999999935</v>
      </c>
      <c r="Z45" s="95">
        <f t="shared" si="18"/>
        <v>651753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1.783697199810156</v>
      </c>
      <c r="F46" s="199"/>
      <c r="G46" s="157">
        <f>G23-G42</f>
        <v>8.647653518158364</v>
      </c>
      <c r="H46" s="199"/>
      <c r="I46" s="157">
        <f>I23-I42</f>
        <v>-16.291469487671648</v>
      </c>
      <c r="J46" s="199"/>
      <c r="K46" s="157">
        <f>K23-K42</f>
        <v>4.207425868758673</v>
      </c>
      <c r="L46" s="199"/>
      <c r="M46" s="157">
        <f>M23-M42</f>
        <v>-15.452206344482327</v>
      </c>
      <c r="N46" s="199"/>
      <c r="O46" s="157">
        <f t="shared" si="18"/>
        <v>7.554448293790671</v>
      </c>
      <c r="P46" s="199"/>
      <c r="Q46" s="157">
        <f t="shared" si="18"/>
        <v>-3.5565108376991077</v>
      </c>
      <c r="R46" s="199"/>
      <c r="S46" s="157">
        <f t="shared" si="18"/>
        <v>-5.505493638697459</v>
      </c>
      <c r="T46" s="199"/>
      <c r="U46" s="157">
        <f t="shared" si="18"/>
        <v>5.379381698512248</v>
      </c>
      <c r="V46" s="199"/>
      <c r="W46" s="157">
        <f t="shared" si="18"/>
        <v>5.536843656561871</v>
      </c>
      <c r="X46" s="199"/>
      <c r="Y46" s="157">
        <f t="shared" si="18"/>
        <v>-4.340413485224019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117.33639494833525</v>
      </c>
      <c r="F47" s="72">
        <f t="shared" si="19"/>
        <v>105.86855449271697</v>
      </c>
      <c r="G47" s="71">
        <f t="shared" si="19"/>
        <v>118.59617137648131</v>
      </c>
      <c r="H47" s="73">
        <f t="shared" si="19"/>
        <v>115.11263153586707</v>
      </c>
      <c r="I47" s="74">
        <f t="shared" si="19"/>
        <v>84.30784607696152</v>
      </c>
      <c r="J47" s="72">
        <f t="shared" si="19"/>
        <v>77.56723477200995</v>
      </c>
      <c r="K47" s="71">
        <f t="shared" si="19"/>
        <v>129.18403811792734</v>
      </c>
      <c r="L47" s="73">
        <f t="shared" si="19"/>
        <v>80.00628182512786</v>
      </c>
      <c r="M47" s="74">
        <f t="shared" si="19"/>
        <v>86.45454976756828</v>
      </c>
      <c r="N47" s="72">
        <f t="shared" si="19"/>
        <v>47.705163735082856</v>
      </c>
      <c r="O47" s="71">
        <f t="shared" si="19"/>
        <v>111.61604451657779</v>
      </c>
      <c r="P47" s="73">
        <f t="shared" si="19"/>
        <v>102.65576297658569</v>
      </c>
      <c r="Q47" s="74">
        <f t="shared" si="19"/>
        <v>95.49072586534248</v>
      </c>
      <c r="R47" s="72">
        <f t="shared" si="19"/>
        <v>95.05192391233098</v>
      </c>
      <c r="S47" s="71">
        <f t="shared" si="19"/>
        <v>95.24652658584618</v>
      </c>
      <c r="T47" s="73">
        <f t="shared" si="19"/>
        <v>2.788840311372442</v>
      </c>
      <c r="U47" s="74">
        <f t="shared" si="19"/>
        <v>127.39637305699483</v>
      </c>
      <c r="V47" s="72">
        <f t="shared" si="19"/>
        <v>88.52090472674578</v>
      </c>
      <c r="W47" s="71">
        <f t="shared" si="19"/>
        <v>110.38022263987277</v>
      </c>
      <c r="X47" s="73">
        <f t="shared" si="19"/>
        <v>103.0800701344243</v>
      </c>
      <c r="Y47" s="71">
        <f t="shared" si="19"/>
        <v>97.67637829754374</v>
      </c>
      <c r="Z47" s="73">
        <f t="shared" si="19"/>
        <v>7.547606055287774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85.71428571428571</v>
      </c>
      <c r="F48" s="66">
        <f t="shared" si="19"/>
        <v>74.7419368211591</v>
      </c>
      <c r="G48" s="63">
        <f t="shared" si="19"/>
        <v>105.39383561643835</v>
      </c>
      <c r="H48" s="64">
        <f t="shared" si="19"/>
        <v>102.32247888655557</v>
      </c>
      <c r="I48" s="65">
        <f t="shared" si="19"/>
        <v>85.77472236911687</v>
      </c>
      <c r="J48" s="66">
        <f t="shared" si="19"/>
        <v>69.18420051615726</v>
      </c>
      <c r="K48" s="63">
        <f t="shared" si="19"/>
        <v>117.0890658942795</v>
      </c>
      <c r="L48" s="64">
        <f t="shared" si="19"/>
        <v>102.61126352587753</v>
      </c>
      <c r="M48" s="65">
        <f t="shared" si="19"/>
        <v>69.90792651416659</v>
      </c>
      <c r="N48" s="66">
        <f t="shared" si="19"/>
        <v>56.23189368841979</v>
      </c>
      <c r="O48" s="63">
        <f t="shared" si="19"/>
        <v>108.24861367837337</v>
      </c>
      <c r="P48" s="64">
        <f t="shared" si="19"/>
        <v>94.42575989821735</v>
      </c>
      <c r="Q48" s="65">
        <f t="shared" si="19"/>
        <v>89.71369115958669</v>
      </c>
      <c r="R48" s="66">
        <f t="shared" si="19"/>
        <v>88.9465493362408</v>
      </c>
      <c r="S48" s="63">
        <f t="shared" si="19"/>
        <v>99.43055760982104</v>
      </c>
      <c r="T48" s="64">
        <f t="shared" si="19"/>
        <v>2.800681959996182</v>
      </c>
      <c r="U48" s="65">
        <f t="shared" si="19"/>
        <v>111.43356643356643</v>
      </c>
      <c r="V48" s="66">
        <f t="shared" si="19"/>
        <v>187.32632136176642</v>
      </c>
      <c r="W48" s="63">
        <f t="shared" si="19"/>
        <v>99.63547995139733</v>
      </c>
      <c r="X48" s="64">
        <f t="shared" si="19"/>
        <v>97.61270286641891</v>
      </c>
      <c r="Y48" s="63">
        <f t="shared" si="19"/>
        <v>95.05562798725528</v>
      </c>
      <c r="Z48" s="64">
        <f t="shared" si="19"/>
        <v>7.383856202328615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102.98651252408477</v>
      </c>
      <c r="F49" s="70">
        <f t="shared" si="19"/>
        <v>100.92358432461121</v>
      </c>
      <c r="G49" s="67">
        <f t="shared" si="19"/>
        <v>104.6265697290152</v>
      </c>
      <c r="H49" s="68">
        <f t="shared" si="19"/>
        <v>104.27516690185467</v>
      </c>
      <c r="I49" s="69">
        <f t="shared" si="19"/>
        <v>102.90697674418605</v>
      </c>
      <c r="J49" s="70">
        <f t="shared" si="19"/>
        <v>118.42139392351176</v>
      </c>
      <c r="K49" s="67">
        <f t="shared" si="19"/>
        <v>110.18638125115334</v>
      </c>
      <c r="L49" s="68">
        <f t="shared" si="19"/>
        <v>99.3731609997947</v>
      </c>
      <c r="M49" s="69">
        <f t="shared" si="19"/>
        <v>111.36343294737637</v>
      </c>
      <c r="N49" s="70">
        <f t="shared" si="19"/>
        <v>98.06584228529147</v>
      </c>
      <c r="O49" s="67">
        <f t="shared" si="19"/>
        <v>102.60553423550797</v>
      </c>
      <c r="P49" s="68">
        <f t="shared" si="19"/>
        <v>106.79175694226221</v>
      </c>
      <c r="Q49" s="69">
        <f t="shared" si="19"/>
        <v>101.87370448350717</v>
      </c>
      <c r="R49" s="70">
        <f t="shared" si="19"/>
        <v>102.83099375690333</v>
      </c>
      <c r="S49" s="67">
        <f t="shared" si="19"/>
        <v>96.52145430723878</v>
      </c>
      <c r="T49" s="68">
        <f t="shared" si="19"/>
        <v>98.06786473024978</v>
      </c>
      <c r="U49" s="69">
        <f t="shared" si="19"/>
        <v>115.20765472312704</v>
      </c>
      <c r="V49" s="70">
        <f t="shared" si="19"/>
        <v>90.59136552436095</v>
      </c>
      <c r="W49" s="67">
        <f t="shared" si="19"/>
        <v>103.20190858864893</v>
      </c>
      <c r="X49" s="68">
        <f t="shared" si="19"/>
        <v>102.71695829261154</v>
      </c>
      <c r="Y49" s="67">
        <f t="shared" si="19"/>
        <v>102.83160119500639</v>
      </c>
      <c r="Z49" s="68">
        <f t="shared" si="19"/>
        <v>101.78380195403622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94A1-FC88-486C-AF2D-F3A12DF6285F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65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723</v>
      </c>
      <c r="F5" s="14">
        <v>48046</v>
      </c>
      <c r="G5" s="15">
        <v>30</v>
      </c>
      <c r="H5" s="16">
        <v>5400</v>
      </c>
      <c r="I5" s="13">
        <v>1555</v>
      </c>
      <c r="J5" s="14">
        <v>4583664</v>
      </c>
      <c r="K5" s="17">
        <v>1640</v>
      </c>
      <c r="L5" s="18">
        <v>3249720</v>
      </c>
      <c r="M5" s="13">
        <v>486.6</v>
      </c>
      <c r="N5" s="75">
        <v>201502</v>
      </c>
      <c r="O5" s="19">
        <v>690</v>
      </c>
      <c r="P5" s="18">
        <v>49753</v>
      </c>
      <c r="Q5" s="13">
        <v>12226</v>
      </c>
      <c r="R5" s="14">
        <v>1976489</v>
      </c>
      <c r="S5" s="19">
        <v>19478</v>
      </c>
      <c r="T5" s="18">
        <v>322200281</v>
      </c>
      <c r="U5" s="13">
        <v>2765</v>
      </c>
      <c r="V5" s="14">
        <v>1059049</v>
      </c>
      <c r="W5" s="13">
        <v>328</v>
      </c>
      <c r="X5" s="18">
        <v>95954</v>
      </c>
      <c r="Y5" s="20">
        <f aca="true" t="shared" si="0" ref="Y5:Z19">+W5+U5+S5+Q5+O5+M5+K5+I5+G5+E5</f>
        <v>39921.6</v>
      </c>
      <c r="Z5" s="21">
        <f t="shared" si="0"/>
        <v>333469858</v>
      </c>
    </row>
    <row r="6" spans="1:26" ht="18.95" customHeight="1">
      <c r="A6" s="7"/>
      <c r="B6" s="22"/>
      <c r="C6" s="83"/>
      <c r="D6" s="81" t="s">
        <v>22</v>
      </c>
      <c r="E6" s="23">
        <v>871</v>
      </c>
      <c r="F6" s="24">
        <v>50178</v>
      </c>
      <c r="G6" s="25">
        <v>30</v>
      </c>
      <c r="H6" s="26">
        <v>5400</v>
      </c>
      <c r="I6" s="27">
        <v>1470</v>
      </c>
      <c r="J6" s="21">
        <v>4369395</v>
      </c>
      <c r="K6" s="25">
        <v>1290</v>
      </c>
      <c r="L6" s="26">
        <v>2538624</v>
      </c>
      <c r="M6" s="27">
        <v>493.3</v>
      </c>
      <c r="N6" s="76">
        <v>202515</v>
      </c>
      <c r="O6" s="25">
        <v>600</v>
      </c>
      <c r="P6" s="26">
        <v>37293</v>
      </c>
      <c r="Q6" s="27">
        <v>12895</v>
      </c>
      <c r="R6" s="21">
        <v>2077354</v>
      </c>
      <c r="S6" s="25">
        <v>18832</v>
      </c>
      <c r="T6" s="26">
        <v>322493403</v>
      </c>
      <c r="U6" s="27">
        <v>2124</v>
      </c>
      <c r="V6" s="21">
        <v>556079</v>
      </c>
      <c r="W6" s="27">
        <v>240</v>
      </c>
      <c r="X6" s="26">
        <v>47590</v>
      </c>
      <c r="Y6" s="20">
        <f t="shared" si="0"/>
        <v>38845.3</v>
      </c>
      <c r="Z6" s="21">
        <f t="shared" si="0"/>
        <v>332377831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1603</v>
      </c>
      <c r="F7" s="36">
        <v>249532</v>
      </c>
      <c r="G7" s="29">
        <v>151</v>
      </c>
      <c r="H7" s="30">
        <v>74238</v>
      </c>
      <c r="I7" s="31">
        <v>1530</v>
      </c>
      <c r="J7" s="32">
        <v>2731817</v>
      </c>
      <c r="K7" s="77">
        <v>5063</v>
      </c>
      <c r="L7" s="30">
        <v>10201285</v>
      </c>
      <c r="M7" s="23">
        <v>1141.7</v>
      </c>
      <c r="N7" s="24">
        <v>262885</v>
      </c>
      <c r="O7" s="33">
        <v>2988</v>
      </c>
      <c r="P7" s="34">
        <v>562714</v>
      </c>
      <c r="Q7" s="23">
        <v>33984</v>
      </c>
      <c r="R7" s="24">
        <v>5229520</v>
      </c>
      <c r="S7" s="33">
        <v>24591</v>
      </c>
      <c r="T7" s="34">
        <v>1535143</v>
      </c>
      <c r="U7" s="23">
        <v>3419</v>
      </c>
      <c r="V7" s="24">
        <v>1992793</v>
      </c>
      <c r="W7" s="23">
        <v>1158</v>
      </c>
      <c r="X7" s="34">
        <v>301343</v>
      </c>
      <c r="Y7" s="31">
        <f t="shared" si="0"/>
        <v>75628.7</v>
      </c>
      <c r="Z7" s="24">
        <f t="shared" si="0"/>
        <v>23141270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23147</v>
      </c>
      <c r="G8" s="15">
        <v>151</v>
      </c>
      <c r="H8" s="16">
        <v>91400</v>
      </c>
      <c r="I8" s="13">
        <v>88</v>
      </c>
      <c r="J8" s="14">
        <v>21606</v>
      </c>
      <c r="K8" s="17">
        <v>22</v>
      </c>
      <c r="L8" s="18">
        <v>5734</v>
      </c>
      <c r="M8" s="13">
        <v>7030</v>
      </c>
      <c r="N8" s="75">
        <v>1291429</v>
      </c>
      <c r="O8" s="19">
        <v>0</v>
      </c>
      <c r="P8" s="18">
        <v>0</v>
      </c>
      <c r="Q8" s="13">
        <v>7707</v>
      </c>
      <c r="R8" s="14">
        <v>1682449</v>
      </c>
      <c r="S8" s="19">
        <v>35616</v>
      </c>
      <c r="T8" s="18">
        <v>4867381</v>
      </c>
      <c r="U8" s="13">
        <v>316</v>
      </c>
      <c r="V8" s="14">
        <v>27575</v>
      </c>
      <c r="W8" s="13">
        <v>18</v>
      </c>
      <c r="X8" s="18">
        <v>900</v>
      </c>
      <c r="Y8" s="13">
        <f t="shared" si="0"/>
        <v>51096</v>
      </c>
      <c r="Z8" s="14">
        <f t="shared" si="0"/>
        <v>8011621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158</v>
      </c>
      <c r="H9" s="26">
        <v>85200</v>
      </c>
      <c r="I9" s="27">
        <v>78</v>
      </c>
      <c r="J9" s="21">
        <v>22460</v>
      </c>
      <c r="K9" s="25">
        <v>5</v>
      </c>
      <c r="L9" s="26">
        <v>90</v>
      </c>
      <c r="M9" s="27">
        <v>6529</v>
      </c>
      <c r="N9" s="76">
        <v>1214990</v>
      </c>
      <c r="O9" s="25">
        <v>0</v>
      </c>
      <c r="P9" s="26">
        <v>0</v>
      </c>
      <c r="Q9" s="27">
        <v>7606</v>
      </c>
      <c r="R9" s="21">
        <v>1629478</v>
      </c>
      <c r="S9" s="25">
        <v>35007</v>
      </c>
      <c r="T9" s="26">
        <v>4825790</v>
      </c>
      <c r="U9" s="27">
        <v>724</v>
      </c>
      <c r="V9" s="21">
        <v>63055</v>
      </c>
      <c r="W9" s="27">
        <v>18</v>
      </c>
      <c r="X9" s="26">
        <v>900</v>
      </c>
      <c r="Y9" s="20">
        <f t="shared" si="0"/>
        <v>50290</v>
      </c>
      <c r="Z9" s="21">
        <f t="shared" si="0"/>
        <v>7869027</v>
      </c>
    </row>
    <row r="10" spans="1:26" ht="18.95" customHeight="1" thickBot="1">
      <c r="A10" s="7"/>
      <c r="B10" s="22"/>
      <c r="C10" s="84"/>
      <c r="D10" s="28" t="s">
        <v>24</v>
      </c>
      <c r="E10" s="35">
        <v>121</v>
      </c>
      <c r="F10" s="36">
        <v>17524</v>
      </c>
      <c r="G10" s="29">
        <v>222</v>
      </c>
      <c r="H10" s="30">
        <v>110400</v>
      </c>
      <c r="I10" s="37">
        <v>164</v>
      </c>
      <c r="J10" s="38">
        <v>34260</v>
      </c>
      <c r="K10" s="77">
        <v>199</v>
      </c>
      <c r="L10" s="30">
        <v>10511</v>
      </c>
      <c r="M10" s="35">
        <v>9487</v>
      </c>
      <c r="N10" s="36">
        <v>2049789</v>
      </c>
      <c r="O10" s="29">
        <v>0</v>
      </c>
      <c r="P10" s="30">
        <v>0</v>
      </c>
      <c r="Q10" s="35">
        <v>12327</v>
      </c>
      <c r="R10" s="36">
        <v>1519254</v>
      </c>
      <c r="S10" s="29">
        <v>5775</v>
      </c>
      <c r="T10" s="30">
        <v>792441</v>
      </c>
      <c r="U10" s="35">
        <v>1384</v>
      </c>
      <c r="V10" s="36">
        <v>91660</v>
      </c>
      <c r="W10" s="35">
        <v>15</v>
      </c>
      <c r="X10" s="30">
        <v>100</v>
      </c>
      <c r="Y10" s="37">
        <f t="shared" si="0"/>
        <v>29694</v>
      </c>
      <c r="Z10" s="36">
        <f t="shared" si="0"/>
        <v>4625939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21</v>
      </c>
      <c r="J11" s="14">
        <v>5354</v>
      </c>
      <c r="K11" s="17">
        <v>0</v>
      </c>
      <c r="L11" s="18">
        <v>0</v>
      </c>
      <c r="M11" s="13">
        <v>62</v>
      </c>
      <c r="N11" s="75">
        <v>22800</v>
      </c>
      <c r="O11" s="19">
        <v>0</v>
      </c>
      <c r="P11" s="18">
        <v>0</v>
      </c>
      <c r="Q11" s="13">
        <v>2660</v>
      </c>
      <c r="R11" s="14">
        <v>633290</v>
      </c>
      <c r="S11" s="19">
        <v>2</v>
      </c>
      <c r="T11" s="18">
        <v>2250</v>
      </c>
      <c r="U11" s="13">
        <v>7</v>
      </c>
      <c r="V11" s="14">
        <v>953</v>
      </c>
      <c r="W11" s="13">
        <v>4</v>
      </c>
      <c r="X11" s="18">
        <v>22750</v>
      </c>
      <c r="Y11" s="13">
        <f>+W11+U11+S11+Q11+O11+M11+K11+I11+G11+E11</f>
        <v>2831</v>
      </c>
      <c r="Z11" s="14">
        <f t="shared" si="0"/>
        <v>762397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</v>
      </c>
      <c r="J12" s="21">
        <v>1351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2587</v>
      </c>
      <c r="R12" s="21">
        <v>619734</v>
      </c>
      <c r="S12" s="25">
        <v>0</v>
      </c>
      <c r="T12" s="26">
        <v>0</v>
      </c>
      <c r="U12" s="27">
        <v>7</v>
      </c>
      <c r="V12" s="21">
        <v>953</v>
      </c>
      <c r="W12" s="27">
        <v>0</v>
      </c>
      <c r="X12" s="26">
        <v>0</v>
      </c>
      <c r="Y12" s="20">
        <f aca="true" t="shared" si="1" ref="Y12:Y19">+W12+U12+S12+Q12+O12+M12+K12+I12+G12+E12</f>
        <v>2685</v>
      </c>
      <c r="Z12" s="21">
        <f t="shared" si="0"/>
        <v>712038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103</v>
      </c>
      <c r="J13" s="38">
        <v>34013</v>
      </c>
      <c r="K13" s="77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7557</v>
      </c>
      <c r="R13" s="36">
        <v>1984102</v>
      </c>
      <c r="S13" s="29">
        <v>2</v>
      </c>
      <c r="T13" s="30">
        <v>2250</v>
      </c>
      <c r="U13" s="35">
        <v>48</v>
      </c>
      <c r="V13" s="36">
        <v>6088</v>
      </c>
      <c r="W13" s="35">
        <v>4</v>
      </c>
      <c r="X13" s="30">
        <v>22750</v>
      </c>
      <c r="Y13" s="37">
        <f t="shared" si="1"/>
        <v>7975.1</v>
      </c>
      <c r="Z13" s="36">
        <f t="shared" si="0"/>
        <v>2271003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1582</v>
      </c>
      <c r="N14" s="75">
        <v>209073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1582</v>
      </c>
      <c r="Z14" s="14">
        <f t="shared" si="0"/>
        <v>209073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1487</v>
      </c>
      <c r="N15" s="76">
        <v>98301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1487</v>
      </c>
      <c r="Z15" s="24">
        <f t="shared" si="0"/>
        <v>98301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4488</v>
      </c>
      <c r="N16" s="36">
        <v>590343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4488</v>
      </c>
      <c r="Z16" s="36">
        <f t="shared" si="0"/>
        <v>590343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841</v>
      </c>
      <c r="H17" s="18">
        <v>243581</v>
      </c>
      <c r="I17" s="13">
        <v>337</v>
      </c>
      <c r="J17" s="14">
        <v>193884</v>
      </c>
      <c r="K17" s="19">
        <v>17</v>
      </c>
      <c r="L17" s="18">
        <v>4745</v>
      </c>
      <c r="M17" s="13">
        <v>788.1279999999999</v>
      </c>
      <c r="N17" s="75">
        <v>326192</v>
      </c>
      <c r="O17" s="19">
        <v>3623</v>
      </c>
      <c r="P17" s="18">
        <v>1429257</v>
      </c>
      <c r="Q17" s="13">
        <v>4795</v>
      </c>
      <c r="R17" s="14">
        <v>1108174</v>
      </c>
      <c r="S17" s="19">
        <v>253</v>
      </c>
      <c r="T17" s="18">
        <v>56276</v>
      </c>
      <c r="U17" s="13">
        <v>0</v>
      </c>
      <c r="V17" s="14">
        <v>0</v>
      </c>
      <c r="W17" s="13">
        <v>6567</v>
      </c>
      <c r="X17" s="18">
        <v>1437406</v>
      </c>
      <c r="Y17" s="41">
        <f t="shared" si="1"/>
        <v>17221.128</v>
      </c>
      <c r="Z17" s="42">
        <f t="shared" si="0"/>
        <v>4799515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83</v>
      </c>
      <c r="F18" s="21">
        <v>19246</v>
      </c>
      <c r="G18" s="25">
        <v>905</v>
      </c>
      <c r="H18" s="26">
        <v>274404</v>
      </c>
      <c r="I18" s="27">
        <v>342</v>
      </c>
      <c r="J18" s="21">
        <v>195168</v>
      </c>
      <c r="K18" s="25">
        <v>86</v>
      </c>
      <c r="L18" s="26">
        <v>65335</v>
      </c>
      <c r="M18" s="27">
        <v>1008.1759999999999</v>
      </c>
      <c r="N18" s="21">
        <v>334846</v>
      </c>
      <c r="O18" s="25">
        <v>3727</v>
      </c>
      <c r="P18" s="26">
        <v>1474949</v>
      </c>
      <c r="Q18" s="27">
        <v>4787</v>
      </c>
      <c r="R18" s="21">
        <v>1107556</v>
      </c>
      <c r="S18" s="25">
        <v>249</v>
      </c>
      <c r="T18" s="26">
        <v>56607</v>
      </c>
      <c r="U18" s="27">
        <v>5</v>
      </c>
      <c r="V18" s="21">
        <v>1100</v>
      </c>
      <c r="W18" s="27">
        <v>7149</v>
      </c>
      <c r="X18" s="26">
        <v>1540254</v>
      </c>
      <c r="Y18" s="23">
        <f t="shared" si="1"/>
        <v>18341.176</v>
      </c>
      <c r="Z18" s="24">
        <f t="shared" si="0"/>
        <v>5069465</v>
      </c>
    </row>
    <row r="19" spans="1:26" ht="18.95" customHeight="1" thickBot="1">
      <c r="A19" s="7"/>
      <c r="B19" s="22"/>
      <c r="C19" s="84"/>
      <c r="D19" s="43" t="s">
        <v>24</v>
      </c>
      <c r="E19" s="23">
        <v>352</v>
      </c>
      <c r="F19" s="24">
        <v>85267</v>
      </c>
      <c r="G19" s="33">
        <v>945</v>
      </c>
      <c r="H19" s="34">
        <v>273740</v>
      </c>
      <c r="I19" s="23">
        <v>439</v>
      </c>
      <c r="J19" s="24">
        <v>191638</v>
      </c>
      <c r="K19" s="78">
        <v>157</v>
      </c>
      <c r="L19" s="34">
        <v>119565</v>
      </c>
      <c r="M19" s="23">
        <v>1889.224</v>
      </c>
      <c r="N19" s="24">
        <v>735396</v>
      </c>
      <c r="O19" s="33">
        <v>1963</v>
      </c>
      <c r="P19" s="34">
        <v>767472</v>
      </c>
      <c r="Q19" s="23">
        <v>7401</v>
      </c>
      <c r="R19" s="24">
        <v>1993852</v>
      </c>
      <c r="S19" s="33">
        <v>162</v>
      </c>
      <c r="T19" s="34">
        <v>36874</v>
      </c>
      <c r="U19" s="23">
        <v>61</v>
      </c>
      <c r="V19" s="24">
        <v>13420</v>
      </c>
      <c r="W19" s="23">
        <v>6787</v>
      </c>
      <c r="X19" s="34">
        <v>1691517</v>
      </c>
      <c r="Y19" s="35">
        <f t="shared" si="1"/>
        <v>20156.224</v>
      </c>
      <c r="Z19" s="36">
        <f t="shared" si="0"/>
        <v>5908741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v>871</v>
      </c>
      <c r="F20" s="14">
        <v>71193</v>
      </c>
      <c r="G20" s="19">
        <v>1097</v>
      </c>
      <c r="H20" s="18">
        <v>415381</v>
      </c>
      <c r="I20" s="13">
        <v>2001</v>
      </c>
      <c r="J20" s="14">
        <v>4804508</v>
      </c>
      <c r="K20" s="19">
        <v>1679</v>
      </c>
      <c r="L20" s="18">
        <v>3260199</v>
      </c>
      <c r="M20" s="13">
        <v>9948.728000000001</v>
      </c>
      <c r="N20" s="14">
        <v>2050996</v>
      </c>
      <c r="O20" s="19">
        <v>4313</v>
      </c>
      <c r="P20" s="18">
        <v>1479010</v>
      </c>
      <c r="Q20" s="13">
        <v>27388</v>
      </c>
      <c r="R20" s="14">
        <v>5400402</v>
      </c>
      <c r="S20" s="19">
        <v>55349</v>
      </c>
      <c r="T20" s="18">
        <v>327126188</v>
      </c>
      <c r="U20" s="13">
        <v>3088</v>
      </c>
      <c r="V20" s="14">
        <v>1087577</v>
      </c>
      <c r="W20" s="13">
        <v>6917</v>
      </c>
      <c r="X20" s="18">
        <v>1557010</v>
      </c>
      <c r="Y20" s="31">
        <f aca="true" t="shared" si="2" ref="Y20:Z20">+Y17+Y14+Y11+Y8+Y5</f>
        <v>112651.728</v>
      </c>
      <c r="Z20" s="32">
        <f t="shared" si="2"/>
        <v>347252464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v>1120</v>
      </c>
      <c r="F21" s="21">
        <v>96488</v>
      </c>
      <c r="G21" s="25">
        <v>1168</v>
      </c>
      <c r="H21" s="26">
        <v>440004</v>
      </c>
      <c r="I21" s="27">
        <v>1891</v>
      </c>
      <c r="J21" s="21">
        <v>4590074</v>
      </c>
      <c r="K21" s="25">
        <v>1381</v>
      </c>
      <c r="L21" s="26">
        <v>2605099</v>
      </c>
      <c r="M21" s="27">
        <v>9528.475999999999</v>
      </c>
      <c r="N21" s="21">
        <v>1866062</v>
      </c>
      <c r="O21" s="25">
        <v>4328</v>
      </c>
      <c r="P21" s="26">
        <v>1512242</v>
      </c>
      <c r="Q21" s="27">
        <v>27872</v>
      </c>
      <c r="R21" s="21">
        <v>5429680</v>
      </c>
      <c r="S21" s="25">
        <v>54088</v>
      </c>
      <c r="T21" s="26">
        <v>327375801</v>
      </c>
      <c r="U21" s="27">
        <v>2860</v>
      </c>
      <c r="V21" s="21">
        <v>619607</v>
      </c>
      <c r="W21" s="27">
        <v>7407</v>
      </c>
      <c r="X21" s="26">
        <v>1588114</v>
      </c>
      <c r="Y21" s="23">
        <f aca="true" t="shared" si="3" ref="Y21:Z22">+Y18+Y15+Y12+Y9+Y6</f>
        <v>111648.47600000001</v>
      </c>
      <c r="Z21" s="24">
        <f t="shared" si="3"/>
        <v>346126662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v>2076</v>
      </c>
      <c r="F22" s="24">
        <v>352323</v>
      </c>
      <c r="G22" s="33">
        <v>1513</v>
      </c>
      <c r="H22" s="34">
        <v>653378</v>
      </c>
      <c r="I22" s="23">
        <v>2236</v>
      </c>
      <c r="J22" s="24">
        <v>2991728</v>
      </c>
      <c r="K22" s="33">
        <v>5419</v>
      </c>
      <c r="L22" s="34">
        <v>10331361</v>
      </c>
      <c r="M22" s="23">
        <v>17072.024</v>
      </c>
      <c r="N22" s="24">
        <v>3665213</v>
      </c>
      <c r="O22" s="33">
        <v>4951</v>
      </c>
      <c r="P22" s="34">
        <v>1330186</v>
      </c>
      <c r="Q22" s="23">
        <v>61269</v>
      </c>
      <c r="R22" s="24">
        <v>10726728</v>
      </c>
      <c r="S22" s="33">
        <v>30530</v>
      </c>
      <c r="T22" s="34">
        <v>2366708</v>
      </c>
      <c r="U22" s="23">
        <v>4912</v>
      </c>
      <c r="V22" s="24">
        <v>2103961</v>
      </c>
      <c r="W22" s="23">
        <v>7964</v>
      </c>
      <c r="X22" s="34">
        <v>2015710</v>
      </c>
      <c r="Y22" s="23">
        <f t="shared" si="3"/>
        <v>137942.024</v>
      </c>
      <c r="Z22" s="24">
        <f t="shared" si="3"/>
        <v>36537296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45.25</v>
      </c>
      <c r="F23" s="174"/>
      <c r="G23" s="173">
        <f>(G20+G21)/(G22+G41)*100</f>
        <v>73.13529221827575</v>
      </c>
      <c r="H23" s="174"/>
      <c r="I23" s="173">
        <f>(I20+I21)/(I22+I41)*100</f>
        <v>89.22512608895002</v>
      </c>
      <c r="J23" s="174"/>
      <c r="K23" s="173">
        <f>(K20+K21)/(K22+K41)*100</f>
        <v>29.03225806451613</v>
      </c>
      <c r="L23" s="174"/>
      <c r="M23" s="173">
        <f>(M20+M21)/(M22+M41)*100</f>
        <v>57.74874007842147</v>
      </c>
      <c r="N23" s="174"/>
      <c r="O23" s="173">
        <f>(O20+O21)/(O22+O41)*100</f>
        <v>87.14199273900766</v>
      </c>
      <c r="P23" s="174"/>
      <c r="Q23" s="173">
        <f>(Q20+Q21)/(Q22+Q41)*100</f>
        <v>44.91769965454176</v>
      </c>
      <c r="R23" s="174"/>
      <c r="S23" s="173">
        <f>(S20+S21)/(S22+S41)*100</f>
        <v>183.00807705814478</v>
      </c>
      <c r="T23" s="174"/>
      <c r="U23" s="173">
        <f>(U20+U21)/(U22+U41)*100</f>
        <v>61.98416006669446</v>
      </c>
      <c r="V23" s="174"/>
      <c r="W23" s="173">
        <f>(W20+W21)/(W22+W41)*100</f>
        <v>87.24570593251309</v>
      </c>
      <c r="X23" s="174"/>
      <c r="Y23" s="173">
        <f>(Y20+Y21)/(Y22+Y41)*100</f>
        <v>81.59917028089181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169712.42774566475</v>
      </c>
      <c r="F24" s="176"/>
      <c r="G24" s="169">
        <f>H22/G22*1000</f>
        <v>431842.6966292135</v>
      </c>
      <c r="H24" s="170"/>
      <c r="I24" s="171">
        <f>J22/I22*1000</f>
        <v>1337982.1109123435</v>
      </c>
      <c r="J24" s="172"/>
      <c r="K24" s="169">
        <f>L22/K22*1000</f>
        <v>1906506.9200959587</v>
      </c>
      <c r="L24" s="170"/>
      <c r="M24" s="171">
        <f>N22/M22*1000</f>
        <v>214691.18131511527</v>
      </c>
      <c r="N24" s="172"/>
      <c r="O24" s="169">
        <f>P22/O22*1000</f>
        <v>268670.16764290043</v>
      </c>
      <c r="P24" s="170"/>
      <c r="Q24" s="171">
        <f>R22/Q22*1000</f>
        <v>175075.9437888655</v>
      </c>
      <c r="R24" s="172"/>
      <c r="S24" s="169">
        <f>T22/S22*1000</f>
        <v>77520.7337045529</v>
      </c>
      <c r="T24" s="170"/>
      <c r="U24" s="171">
        <f>V22/U22*1000</f>
        <v>428330.82247557</v>
      </c>
      <c r="V24" s="172"/>
      <c r="W24" s="169">
        <f>X22/W22*1000</f>
        <v>253102.71220492214</v>
      </c>
      <c r="X24" s="170"/>
      <c r="Y24" s="171">
        <f>Z22/Y22*1000</f>
        <v>264874.29240562685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1.5049800922161327</v>
      </c>
      <c r="F25" s="49"/>
      <c r="G25" s="50">
        <f>G22/Y22*100</f>
        <v>1.0968376105602162</v>
      </c>
      <c r="H25" s="51"/>
      <c r="I25" s="48">
        <f>I22/Y22*100</f>
        <v>1.620970850768436</v>
      </c>
      <c r="J25" s="49"/>
      <c r="K25" s="50">
        <f>K22/Y22*100</f>
        <v>3.928462003718316</v>
      </c>
      <c r="L25" s="51"/>
      <c r="M25" s="48">
        <f>M22/Y22*100</f>
        <v>12.376231336144524</v>
      </c>
      <c r="N25" s="49"/>
      <c r="O25" s="50">
        <f>O22/Y22*100</f>
        <v>3.5891890349528293</v>
      </c>
      <c r="P25" s="51"/>
      <c r="Q25" s="48">
        <f>Q22/Y22*100</f>
        <v>44.41648616088162</v>
      </c>
      <c r="R25" s="49"/>
      <c r="S25" s="50">
        <f>S22/Y22*100</f>
        <v>22.132486616261335</v>
      </c>
      <c r="T25" s="51"/>
      <c r="U25" s="48">
        <f>U22/Y22*100</f>
        <v>3.560916287555705</v>
      </c>
      <c r="V25" s="49"/>
      <c r="W25" s="50">
        <f>W22/Y22*100</f>
        <v>5.773440006940887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1048</v>
      </c>
      <c r="F27" s="99">
        <v>62965</v>
      </c>
      <c r="G27" s="100">
        <v>558</v>
      </c>
      <c r="H27" s="101">
        <v>195977</v>
      </c>
      <c r="I27" s="102">
        <v>2372</v>
      </c>
      <c r="J27" s="99">
        <v>1092548</v>
      </c>
      <c r="K27" s="103">
        <v>1056</v>
      </c>
      <c r="L27" s="101">
        <v>1832925</v>
      </c>
      <c r="M27" s="102">
        <v>9846</v>
      </c>
      <c r="N27" s="99">
        <v>1633317</v>
      </c>
      <c r="O27" s="103">
        <v>4714</v>
      </c>
      <c r="P27" s="101">
        <v>1634158</v>
      </c>
      <c r="Q27" s="102">
        <v>28620</v>
      </c>
      <c r="R27" s="99">
        <v>5816454</v>
      </c>
      <c r="S27" s="103">
        <v>53258</v>
      </c>
      <c r="T27" s="101">
        <v>12563463</v>
      </c>
      <c r="U27" s="102">
        <v>2753</v>
      </c>
      <c r="V27" s="99">
        <v>819636</v>
      </c>
      <c r="W27" s="102">
        <v>7921</v>
      </c>
      <c r="X27" s="101">
        <v>1548189</v>
      </c>
      <c r="Y27" s="124">
        <v>112146</v>
      </c>
      <c r="Z27" s="125">
        <v>27199632</v>
      </c>
    </row>
    <row r="28" spans="1:26" ht="18.95" customHeight="1">
      <c r="A28" s="22"/>
      <c r="B28" s="167"/>
      <c r="C28" s="7"/>
      <c r="D28" s="55" t="s">
        <v>22</v>
      </c>
      <c r="E28" s="126">
        <v>921</v>
      </c>
      <c r="F28" s="107">
        <v>81822</v>
      </c>
      <c r="G28" s="108">
        <v>544</v>
      </c>
      <c r="H28" s="109">
        <v>182796</v>
      </c>
      <c r="I28" s="106">
        <v>2205</v>
      </c>
      <c r="J28" s="107">
        <v>1044821</v>
      </c>
      <c r="K28" s="108">
        <v>776</v>
      </c>
      <c r="L28" s="109">
        <v>1353865</v>
      </c>
      <c r="M28" s="106">
        <v>7886</v>
      </c>
      <c r="N28" s="107">
        <v>1542502</v>
      </c>
      <c r="O28" s="110">
        <v>4634</v>
      </c>
      <c r="P28" s="109">
        <v>1655284</v>
      </c>
      <c r="Q28" s="106">
        <v>29892</v>
      </c>
      <c r="R28" s="107">
        <v>5951544</v>
      </c>
      <c r="S28" s="110">
        <v>51862</v>
      </c>
      <c r="T28" s="109">
        <v>12257105</v>
      </c>
      <c r="U28" s="106">
        <v>3167</v>
      </c>
      <c r="V28" s="107">
        <v>643453</v>
      </c>
      <c r="W28" s="106">
        <v>8210</v>
      </c>
      <c r="X28" s="109">
        <v>1574898</v>
      </c>
      <c r="Y28" s="113">
        <v>110097</v>
      </c>
      <c r="Z28" s="114">
        <v>26288090</v>
      </c>
    </row>
    <row r="29" spans="1:26" ht="18.95" customHeight="1" thickBot="1">
      <c r="A29" s="22"/>
      <c r="B29" s="167"/>
      <c r="C29" s="7"/>
      <c r="D29" s="55" t="s">
        <v>24</v>
      </c>
      <c r="E29" s="113">
        <v>2531</v>
      </c>
      <c r="F29" s="114">
        <v>396137</v>
      </c>
      <c r="G29" s="115">
        <v>882</v>
      </c>
      <c r="H29" s="116">
        <v>395612</v>
      </c>
      <c r="I29" s="113">
        <v>2211</v>
      </c>
      <c r="J29" s="114">
        <v>2231123</v>
      </c>
      <c r="K29" s="117">
        <v>1518</v>
      </c>
      <c r="L29" s="116">
        <v>2399462</v>
      </c>
      <c r="M29" s="113">
        <v>17408</v>
      </c>
      <c r="N29" s="114">
        <v>3233984</v>
      </c>
      <c r="O29" s="117">
        <v>4334</v>
      </c>
      <c r="P29" s="116">
        <v>1168382</v>
      </c>
      <c r="Q29" s="113">
        <v>58343</v>
      </c>
      <c r="R29" s="114">
        <v>9811583</v>
      </c>
      <c r="S29" s="117">
        <v>30063</v>
      </c>
      <c r="T29" s="116">
        <v>2779700</v>
      </c>
      <c r="U29" s="113">
        <v>5179</v>
      </c>
      <c r="V29" s="114">
        <v>2446705</v>
      </c>
      <c r="W29" s="113">
        <v>9651</v>
      </c>
      <c r="X29" s="116">
        <v>2175988</v>
      </c>
      <c r="Y29" s="113">
        <v>132120</v>
      </c>
      <c r="Z29" s="114">
        <v>27038676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0">
        <v>39.9</v>
      </c>
      <c r="F30" s="202"/>
      <c r="G30" s="200">
        <v>63</v>
      </c>
      <c r="H30" s="202"/>
      <c r="I30" s="200">
        <v>107.6</v>
      </c>
      <c r="J30" s="202"/>
      <c r="K30" s="200">
        <v>66.5</v>
      </c>
      <c r="L30" s="202"/>
      <c r="M30" s="200">
        <v>54</v>
      </c>
      <c r="N30" s="202"/>
      <c r="O30" s="200">
        <v>108.8</v>
      </c>
      <c r="P30" s="202"/>
      <c r="Q30" s="200">
        <v>49.6</v>
      </c>
      <c r="R30" s="202"/>
      <c r="S30" s="200">
        <v>179</v>
      </c>
      <c r="T30" s="202"/>
      <c r="U30" s="200">
        <v>55</v>
      </c>
      <c r="V30" s="202"/>
      <c r="W30" s="200">
        <v>82.3</v>
      </c>
      <c r="X30" s="202"/>
      <c r="Y30" s="200">
        <v>86.8</v>
      </c>
      <c r="Z30" s="201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-177</v>
      </c>
      <c r="F31" s="91">
        <f aca="true" t="shared" si="4" ref="F31:Z33">F20-F27</f>
        <v>8228</v>
      </c>
      <c r="G31" s="92">
        <f t="shared" si="4"/>
        <v>539</v>
      </c>
      <c r="H31" s="93">
        <f t="shared" si="4"/>
        <v>219404</v>
      </c>
      <c r="I31" s="90">
        <f t="shared" si="4"/>
        <v>-371</v>
      </c>
      <c r="J31" s="91">
        <f t="shared" si="4"/>
        <v>3711960</v>
      </c>
      <c r="K31" s="92">
        <f t="shared" si="4"/>
        <v>623</v>
      </c>
      <c r="L31" s="93">
        <f t="shared" si="4"/>
        <v>1427274</v>
      </c>
      <c r="M31" s="90">
        <f t="shared" si="4"/>
        <v>102.72800000000097</v>
      </c>
      <c r="N31" s="91">
        <f t="shared" si="4"/>
        <v>417679</v>
      </c>
      <c r="O31" s="92">
        <f t="shared" si="4"/>
        <v>-401</v>
      </c>
      <c r="P31" s="93">
        <f t="shared" si="4"/>
        <v>-155148</v>
      </c>
      <c r="Q31" s="90">
        <f t="shared" si="4"/>
        <v>-1232</v>
      </c>
      <c r="R31" s="91">
        <f t="shared" si="4"/>
        <v>-416052</v>
      </c>
      <c r="S31" s="92">
        <f t="shared" si="4"/>
        <v>2091</v>
      </c>
      <c r="T31" s="93">
        <f t="shared" si="4"/>
        <v>314562725</v>
      </c>
      <c r="U31" s="90">
        <f t="shared" si="4"/>
        <v>335</v>
      </c>
      <c r="V31" s="91">
        <f t="shared" si="4"/>
        <v>267941</v>
      </c>
      <c r="W31" s="92">
        <f t="shared" si="4"/>
        <v>-1004</v>
      </c>
      <c r="X31" s="93">
        <f t="shared" si="4"/>
        <v>8821</v>
      </c>
      <c r="Y31" s="90">
        <f t="shared" si="4"/>
        <v>505.7280000000028</v>
      </c>
      <c r="Z31" s="91">
        <f t="shared" si="4"/>
        <v>320052832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5" ref="E32:T33">E21-E28</f>
        <v>199</v>
      </c>
      <c r="F32" s="95">
        <f t="shared" si="5"/>
        <v>14666</v>
      </c>
      <c r="G32" s="96">
        <f t="shared" si="5"/>
        <v>624</v>
      </c>
      <c r="H32" s="97">
        <f t="shared" si="5"/>
        <v>257208</v>
      </c>
      <c r="I32" s="94">
        <f t="shared" si="5"/>
        <v>-314</v>
      </c>
      <c r="J32" s="95">
        <f t="shared" si="5"/>
        <v>3545253</v>
      </c>
      <c r="K32" s="96">
        <f t="shared" si="5"/>
        <v>605</v>
      </c>
      <c r="L32" s="97">
        <f t="shared" si="5"/>
        <v>1251234</v>
      </c>
      <c r="M32" s="94">
        <f t="shared" si="5"/>
        <v>1642.4759999999987</v>
      </c>
      <c r="N32" s="95">
        <f t="shared" si="5"/>
        <v>323560</v>
      </c>
      <c r="O32" s="96">
        <f t="shared" si="5"/>
        <v>-306</v>
      </c>
      <c r="P32" s="97">
        <f t="shared" si="5"/>
        <v>-143042</v>
      </c>
      <c r="Q32" s="94">
        <f t="shared" si="5"/>
        <v>-2020</v>
      </c>
      <c r="R32" s="95">
        <f t="shared" si="5"/>
        <v>-521864</v>
      </c>
      <c r="S32" s="96">
        <f t="shared" si="5"/>
        <v>2226</v>
      </c>
      <c r="T32" s="97">
        <f t="shared" si="5"/>
        <v>315118696</v>
      </c>
      <c r="U32" s="94">
        <f t="shared" si="4"/>
        <v>-307</v>
      </c>
      <c r="V32" s="95">
        <f t="shared" si="4"/>
        <v>-23846</v>
      </c>
      <c r="W32" s="96">
        <f t="shared" si="4"/>
        <v>-803</v>
      </c>
      <c r="X32" s="97">
        <f t="shared" si="4"/>
        <v>13216</v>
      </c>
      <c r="Y32" s="94">
        <f t="shared" si="4"/>
        <v>1551.4760000000097</v>
      </c>
      <c r="Z32" s="95">
        <f t="shared" si="4"/>
        <v>319838572</v>
      </c>
    </row>
    <row r="33" spans="1:26" ht="18.95" customHeight="1">
      <c r="A33" s="22"/>
      <c r="B33" s="167"/>
      <c r="C33" s="7"/>
      <c r="D33" s="81" t="s">
        <v>24</v>
      </c>
      <c r="E33" s="94">
        <f t="shared" si="5"/>
        <v>-455</v>
      </c>
      <c r="F33" s="95">
        <f t="shared" si="4"/>
        <v>-43814</v>
      </c>
      <c r="G33" s="96">
        <f t="shared" si="4"/>
        <v>631</v>
      </c>
      <c r="H33" s="97">
        <f t="shared" si="4"/>
        <v>257766</v>
      </c>
      <c r="I33" s="94">
        <f t="shared" si="4"/>
        <v>25</v>
      </c>
      <c r="J33" s="95">
        <f t="shared" si="4"/>
        <v>760605</v>
      </c>
      <c r="K33" s="96">
        <f t="shared" si="4"/>
        <v>3901</v>
      </c>
      <c r="L33" s="97">
        <f t="shared" si="4"/>
        <v>7931899</v>
      </c>
      <c r="M33" s="94">
        <f t="shared" si="4"/>
        <v>-335.97599999999875</v>
      </c>
      <c r="N33" s="95">
        <f t="shared" si="4"/>
        <v>431229</v>
      </c>
      <c r="O33" s="96">
        <f t="shared" si="4"/>
        <v>617</v>
      </c>
      <c r="P33" s="97">
        <f t="shared" si="4"/>
        <v>161804</v>
      </c>
      <c r="Q33" s="94">
        <f t="shared" si="4"/>
        <v>2926</v>
      </c>
      <c r="R33" s="95">
        <f t="shared" si="4"/>
        <v>915145</v>
      </c>
      <c r="S33" s="96">
        <f t="shared" si="4"/>
        <v>467</v>
      </c>
      <c r="T33" s="97">
        <f t="shared" si="4"/>
        <v>-412992</v>
      </c>
      <c r="U33" s="94">
        <f t="shared" si="4"/>
        <v>-267</v>
      </c>
      <c r="V33" s="95">
        <f t="shared" si="4"/>
        <v>-342744</v>
      </c>
      <c r="W33" s="96">
        <f t="shared" si="4"/>
        <v>-1687</v>
      </c>
      <c r="X33" s="97">
        <f t="shared" si="4"/>
        <v>-160278</v>
      </c>
      <c r="Y33" s="94">
        <f t="shared" si="4"/>
        <v>5822.024000000005</v>
      </c>
      <c r="Z33" s="95">
        <f t="shared" si="4"/>
        <v>9498620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5.350000000000001</v>
      </c>
      <c r="F34" s="199"/>
      <c r="G34" s="205">
        <f aca="true" t="shared" si="6" ref="G34">+G23-G30</f>
        <v>10.135292218275751</v>
      </c>
      <c r="H34" s="206"/>
      <c r="I34" s="159">
        <f aca="true" t="shared" si="7" ref="I34">+I23-I30</f>
        <v>-18.374873911049974</v>
      </c>
      <c r="J34" s="199"/>
      <c r="K34" s="205">
        <f aca="true" t="shared" si="8" ref="K34">+K23-K30</f>
        <v>-37.46774193548387</v>
      </c>
      <c r="L34" s="206"/>
      <c r="M34" s="159">
        <f aca="true" t="shared" si="9" ref="M34">+M23-M30</f>
        <v>3.74874007842147</v>
      </c>
      <c r="N34" s="199"/>
      <c r="O34" s="205">
        <f aca="true" t="shared" si="10" ref="O34">+O23-O30</f>
        <v>-21.658007260992335</v>
      </c>
      <c r="P34" s="206"/>
      <c r="Q34" s="159">
        <f aca="true" t="shared" si="11" ref="Q34">+Q23-Q30</f>
        <v>-4.682300345458245</v>
      </c>
      <c r="R34" s="199"/>
      <c r="S34" s="205">
        <f aca="true" t="shared" si="12" ref="S34">+S23-S30</f>
        <v>4.008077058144778</v>
      </c>
      <c r="T34" s="206"/>
      <c r="U34" s="159">
        <f aca="true" t="shared" si="13" ref="U34">+U23-U30</f>
        <v>6.984160066694457</v>
      </c>
      <c r="V34" s="199"/>
      <c r="W34" s="205">
        <f aca="true" t="shared" si="14" ref="W34">+W23-W30</f>
        <v>4.945705932513093</v>
      </c>
      <c r="X34" s="206"/>
      <c r="Y34" s="159">
        <f aca="true" t="shared" si="15" ref="Y34">+Y23-Y30</f>
        <v>-5.200829719108185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6" ref="E35:Z37">E20/E27*100</f>
        <v>83.11068702290076</v>
      </c>
      <c r="F35" s="60">
        <f t="shared" si="16"/>
        <v>113.06757722544272</v>
      </c>
      <c r="G35" s="61">
        <f t="shared" si="16"/>
        <v>196.59498207885304</v>
      </c>
      <c r="H35" s="62">
        <f t="shared" si="16"/>
        <v>211.95395378029053</v>
      </c>
      <c r="I35" s="59">
        <f t="shared" si="16"/>
        <v>84.35919055649241</v>
      </c>
      <c r="J35" s="60">
        <f t="shared" si="16"/>
        <v>439.75257837641914</v>
      </c>
      <c r="K35" s="61">
        <f t="shared" si="16"/>
        <v>158.99621212121212</v>
      </c>
      <c r="L35" s="62">
        <f t="shared" si="16"/>
        <v>177.8686525635255</v>
      </c>
      <c r="M35" s="59">
        <f t="shared" si="16"/>
        <v>101.0433475523055</v>
      </c>
      <c r="N35" s="60">
        <f t="shared" si="16"/>
        <v>125.57243939786335</v>
      </c>
      <c r="O35" s="61">
        <f t="shared" si="16"/>
        <v>91.49342384386932</v>
      </c>
      <c r="P35" s="62">
        <f t="shared" si="16"/>
        <v>90.50593639048367</v>
      </c>
      <c r="Q35" s="59">
        <f t="shared" si="16"/>
        <v>95.69531795946891</v>
      </c>
      <c r="R35" s="60">
        <f t="shared" si="16"/>
        <v>92.84698202719389</v>
      </c>
      <c r="S35" s="61">
        <f t="shared" si="16"/>
        <v>103.92617071613654</v>
      </c>
      <c r="T35" s="62">
        <f t="shared" si="16"/>
        <v>2603.789958230466</v>
      </c>
      <c r="U35" s="59">
        <f t="shared" si="16"/>
        <v>112.16854340719216</v>
      </c>
      <c r="V35" s="60">
        <f t="shared" si="16"/>
        <v>132.6902429859108</v>
      </c>
      <c r="W35" s="61">
        <f t="shared" si="16"/>
        <v>87.32483272314101</v>
      </c>
      <c r="X35" s="62">
        <f t="shared" si="16"/>
        <v>100.56976247732028</v>
      </c>
      <c r="Y35" s="59">
        <f t="shared" si="16"/>
        <v>100.45095500508265</v>
      </c>
      <c r="Z35" s="60">
        <f t="shared" si="16"/>
        <v>1276.680743327704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6"/>
        <v>121.6069489685125</v>
      </c>
      <c r="F36" s="64">
        <f t="shared" si="16"/>
        <v>117.924274644961</v>
      </c>
      <c r="G36" s="65">
        <f t="shared" si="16"/>
        <v>214.70588235294116</v>
      </c>
      <c r="H36" s="66">
        <f t="shared" si="16"/>
        <v>240.70767412853672</v>
      </c>
      <c r="I36" s="63">
        <f t="shared" si="16"/>
        <v>85.75963718820861</v>
      </c>
      <c r="J36" s="64">
        <f t="shared" si="16"/>
        <v>439.3167824919292</v>
      </c>
      <c r="K36" s="65">
        <f t="shared" si="16"/>
        <v>177.96391752577318</v>
      </c>
      <c r="L36" s="66">
        <f t="shared" si="16"/>
        <v>192.41940666166863</v>
      </c>
      <c r="M36" s="63">
        <f t="shared" si="16"/>
        <v>120.82774537154451</v>
      </c>
      <c r="N36" s="64">
        <f t="shared" si="16"/>
        <v>120.97630991726429</v>
      </c>
      <c r="O36" s="65">
        <f t="shared" si="16"/>
        <v>93.39663357790245</v>
      </c>
      <c r="P36" s="66">
        <f t="shared" si="16"/>
        <v>91.35846175037034</v>
      </c>
      <c r="Q36" s="63">
        <f t="shared" si="16"/>
        <v>93.24233908738124</v>
      </c>
      <c r="R36" s="64">
        <f t="shared" si="16"/>
        <v>91.23145187198482</v>
      </c>
      <c r="S36" s="65">
        <f t="shared" si="16"/>
        <v>104.29215996297867</v>
      </c>
      <c r="T36" s="66">
        <f t="shared" si="16"/>
        <v>2670.9063926596045</v>
      </c>
      <c r="U36" s="63">
        <f t="shared" si="16"/>
        <v>90.3062835491001</v>
      </c>
      <c r="V36" s="64">
        <f t="shared" si="16"/>
        <v>96.29405721940842</v>
      </c>
      <c r="W36" s="65">
        <f t="shared" si="16"/>
        <v>90.21924482338612</v>
      </c>
      <c r="X36" s="66">
        <f t="shared" si="16"/>
        <v>100.83916545706452</v>
      </c>
      <c r="Y36" s="63">
        <f t="shared" si="16"/>
        <v>101.40919007784046</v>
      </c>
      <c r="Z36" s="64">
        <f t="shared" si="16"/>
        <v>1316.6672131752441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6"/>
        <v>82.0229158435401</v>
      </c>
      <c r="F37" s="68">
        <f t="shared" si="16"/>
        <v>88.93968500796441</v>
      </c>
      <c r="G37" s="69">
        <f t="shared" si="16"/>
        <v>171.5419501133787</v>
      </c>
      <c r="H37" s="70">
        <f t="shared" si="16"/>
        <v>165.15626421847668</v>
      </c>
      <c r="I37" s="67">
        <f t="shared" si="16"/>
        <v>101.13071008593397</v>
      </c>
      <c r="J37" s="68">
        <f t="shared" si="16"/>
        <v>134.09067989528143</v>
      </c>
      <c r="K37" s="69">
        <f t="shared" si="16"/>
        <v>356.9828722002635</v>
      </c>
      <c r="L37" s="70">
        <f t="shared" si="16"/>
        <v>430.56989441799874</v>
      </c>
      <c r="M37" s="67">
        <f t="shared" si="16"/>
        <v>98.06999080882353</v>
      </c>
      <c r="N37" s="68">
        <f t="shared" si="16"/>
        <v>113.33429602620173</v>
      </c>
      <c r="O37" s="69">
        <f t="shared" si="16"/>
        <v>114.23627134287034</v>
      </c>
      <c r="P37" s="70">
        <f t="shared" si="16"/>
        <v>113.84855295613934</v>
      </c>
      <c r="Q37" s="67">
        <f t="shared" si="16"/>
        <v>105.01516891486553</v>
      </c>
      <c r="R37" s="68">
        <f t="shared" si="16"/>
        <v>109.32719011804721</v>
      </c>
      <c r="S37" s="69">
        <f t="shared" si="16"/>
        <v>101.55340451718058</v>
      </c>
      <c r="T37" s="70">
        <f t="shared" si="16"/>
        <v>85.14256934201534</v>
      </c>
      <c r="U37" s="67">
        <f t="shared" si="16"/>
        <v>94.84456458775826</v>
      </c>
      <c r="V37" s="68">
        <f t="shared" si="16"/>
        <v>85.9916091232903</v>
      </c>
      <c r="W37" s="69">
        <f t="shared" si="16"/>
        <v>82.5199461195731</v>
      </c>
      <c r="X37" s="70">
        <f t="shared" si="16"/>
        <v>92.6342424682489</v>
      </c>
      <c r="Y37" s="67">
        <f t="shared" si="16"/>
        <v>104.40661822585528</v>
      </c>
      <c r="Z37" s="68">
        <f t="shared" si="16"/>
        <v>135.12975265504866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+'(令和4年6月) '!E20</f>
        <v>1176</v>
      </c>
      <c r="F39" s="119">
        <f>+'(令和4年6月) '!F20</f>
        <v>94180</v>
      </c>
      <c r="G39" s="118">
        <f>+'(令和4年6月) '!G20</f>
        <v>1399</v>
      </c>
      <c r="H39" s="119">
        <f>+'(令和4年6月) '!H20</f>
        <v>494412</v>
      </c>
      <c r="I39" s="118">
        <f>+'(令和4年6月) '!I20</f>
        <v>2232</v>
      </c>
      <c r="J39" s="119">
        <f>+'(令和4年6月) '!J20</f>
        <v>5352269</v>
      </c>
      <c r="K39" s="118">
        <f>+'(令和4年6月) '!K20</f>
        <v>3176</v>
      </c>
      <c r="L39" s="119">
        <f>+'(令和4年6月) '!L20</f>
        <v>6167468</v>
      </c>
      <c r="M39" s="118">
        <f>+'(令和4年6月) '!M20</f>
        <v>8800.256</v>
      </c>
      <c r="N39" s="119">
        <f>+'(令和4年6月) '!N20</f>
        <v>2415658</v>
      </c>
      <c r="O39" s="118">
        <f>+'(令和4年6月) '!O20</f>
        <v>3930</v>
      </c>
      <c r="P39" s="119">
        <f>+'(令和4年6月) '!P20</f>
        <v>1371196</v>
      </c>
      <c r="Q39" s="118">
        <f>+'(令和4年6月) '!Q20</f>
        <v>29400</v>
      </c>
      <c r="R39" s="119">
        <f>+'(令和4年6月) '!R20</f>
        <v>5698258</v>
      </c>
      <c r="S39" s="120">
        <f>+'(令和4年6月) '!S20</f>
        <v>50065</v>
      </c>
      <c r="T39" s="121">
        <f>+'(令和4年6月) '!T20</f>
        <v>11860887</v>
      </c>
      <c r="U39" s="118">
        <f>+'(令和4年6月) '!U20</f>
        <v>3284</v>
      </c>
      <c r="V39" s="119">
        <f>+'(令和4年6月) '!V20</f>
        <v>890348</v>
      </c>
      <c r="W39" s="118">
        <f>+'(令和4年6月) '!W20</f>
        <v>7885</v>
      </c>
      <c r="X39" s="119">
        <f>+'(令和4年6月) '!X20</f>
        <v>1667613</v>
      </c>
      <c r="Y39" s="104">
        <f>+'(令和4年6月) '!Y20</f>
        <v>111347.256</v>
      </c>
      <c r="Z39" s="105">
        <f>+'(令和4年6月) '!Z20</f>
        <v>36012289</v>
      </c>
    </row>
    <row r="40" spans="1:26" ht="18.95" customHeight="1">
      <c r="A40" s="22"/>
      <c r="B40" s="162"/>
      <c r="C40" s="22"/>
      <c r="D40" s="82" t="s">
        <v>22</v>
      </c>
      <c r="E40" s="122">
        <f>+'(令和4年6月) '!E21</f>
        <v>1303</v>
      </c>
      <c r="F40" s="123">
        <f>+'(令和4年6月) '!F21</f>
        <v>154440</v>
      </c>
      <c r="G40" s="122">
        <f>+'(令和4年6月) '!G21</f>
        <v>1399</v>
      </c>
      <c r="H40" s="123">
        <f>+'(令和4年6月) '!H21</f>
        <v>505069</v>
      </c>
      <c r="I40" s="122">
        <f>+'(令和4年6月) '!I21</f>
        <v>2070</v>
      </c>
      <c r="J40" s="123">
        <f>+'(令和4年6月) '!J21</f>
        <v>4940771</v>
      </c>
      <c r="K40" s="122">
        <f>+'(令和4年6月) '!K21</f>
        <v>2111</v>
      </c>
      <c r="L40" s="123">
        <f>+'(令和4年6月) '!L21</f>
        <v>3736665</v>
      </c>
      <c r="M40" s="122">
        <f>+'(令和4年6月) '!M21</f>
        <v>9225.484</v>
      </c>
      <c r="N40" s="123">
        <f>+'(令和4年6月) '!N21</f>
        <v>2269609</v>
      </c>
      <c r="O40" s="122">
        <f>+'(令和4年6月) '!O21</f>
        <v>3851</v>
      </c>
      <c r="P40" s="123">
        <f>+'(令和4年6月) '!P21</f>
        <v>1356174</v>
      </c>
      <c r="Q40" s="122">
        <f>+'(令和4年6月) '!Q21</f>
        <v>28961</v>
      </c>
      <c r="R40" s="123">
        <f>+'(令和4年6月) '!R21</f>
        <v>5493695</v>
      </c>
      <c r="S40" s="120">
        <f>+'(令和4年6月) '!S21</f>
        <v>49972</v>
      </c>
      <c r="T40" s="121">
        <f>+'(令和4年6月) '!T21</f>
        <v>11809890</v>
      </c>
      <c r="U40" s="122">
        <f>+'(令和4年6月) '!U21</f>
        <v>3069</v>
      </c>
      <c r="V40" s="123">
        <f>+'(令和4年6月) '!V21</f>
        <v>754793</v>
      </c>
      <c r="W40" s="122">
        <f>+'(令和4年6月) '!W21</f>
        <v>7971</v>
      </c>
      <c r="X40" s="123">
        <f>+'(令和4年6月) '!X21</f>
        <v>1602428</v>
      </c>
      <c r="Y40" s="111">
        <f>+'(令和4年6月) '!Y21</f>
        <v>109932.48400000001</v>
      </c>
      <c r="Z40" s="112">
        <f>+'(令和4年6月) '!Z21</f>
        <v>32623534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+'(令和4年6月) '!E22</f>
        <v>2324</v>
      </c>
      <c r="F41" s="123">
        <f>+'(令和4年6月) '!F22</f>
        <v>377618</v>
      </c>
      <c r="G41" s="122">
        <f>+'(令和4年6月) '!G22</f>
        <v>1584</v>
      </c>
      <c r="H41" s="123">
        <f>+'(令和4年6月) '!H22</f>
        <v>678001</v>
      </c>
      <c r="I41" s="122">
        <f>+'(令和4年6月) '!I22</f>
        <v>2126</v>
      </c>
      <c r="J41" s="123">
        <f>+'(令和4年6月) '!J22</f>
        <v>2775594</v>
      </c>
      <c r="K41" s="122">
        <f>+'(令和4年6月) '!K22</f>
        <v>5121</v>
      </c>
      <c r="L41" s="123">
        <f>+'(令和4年6月) '!L22</f>
        <v>9675211</v>
      </c>
      <c r="M41" s="122">
        <f>+'(令和4年6月) '!M22</f>
        <v>16655.471999999998</v>
      </c>
      <c r="N41" s="123">
        <f>+'(令和4年6月) '!N22</f>
        <v>3479869</v>
      </c>
      <c r="O41" s="122">
        <f>+'(令和4年6月) '!O22</f>
        <v>4965</v>
      </c>
      <c r="P41" s="123">
        <f>+'(令和4年6月) '!P22</f>
        <v>1363418</v>
      </c>
      <c r="Q41" s="122">
        <f>+'(令和4年6月) '!Q22</f>
        <v>61756</v>
      </c>
      <c r="R41" s="123">
        <f>+'(令和4年6月) '!R22</f>
        <v>10760448</v>
      </c>
      <c r="S41" s="120">
        <f>+'(令和4年6月) '!S22</f>
        <v>29269</v>
      </c>
      <c r="T41" s="121">
        <f>+'(令和4年6月) '!T22</f>
        <v>2616320</v>
      </c>
      <c r="U41" s="122">
        <f>+'(令和4年6月) '!U22</f>
        <v>4684</v>
      </c>
      <c r="V41" s="123">
        <f>+'(令和4年6月) '!V22</f>
        <v>1637571</v>
      </c>
      <c r="W41" s="122">
        <f>+'(令和4年6月) '!W22</f>
        <v>8454</v>
      </c>
      <c r="X41" s="123">
        <f>+'(令和4年6月) '!X22</f>
        <v>2047444</v>
      </c>
      <c r="Y41" s="111">
        <f>+'(令和4年6月) '!Y22</f>
        <v>136938.472</v>
      </c>
      <c r="Z41" s="112">
        <f>+'(令和4年6月) '!Z22</f>
        <v>35411494</v>
      </c>
    </row>
    <row r="42" spans="1:26" ht="18.95" customHeight="1" thickBot="1">
      <c r="A42" s="22"/>
      <c r="B42" s="162"/>
      <c r="C42" s="22"/>
      <c r="D42" s="89" t="s">
        <v>44</v>
      </c>
      <c r="E42" s="203">
        <f>+(E39+E40)/(E41+'(令和4年6月) '!E41)*100</f>
        <v>51.85107718050617</v>
      </c>
      <c r="F42" s="204"/>
      <c r="G42" s="203">
        <f>+(G39+G40)/(G41+'(令和4年6月) '!G41)*100</f>
        <v>88.09823677581863</v>
      </c>
      <c r="H42" s="204"/>
      <c r="I42" s="203">
        <f>+(I39+I40)/(I41+'(令和4年6月) '!I41)*100</f>
        <v>94.13566739606128</v>
      </c>
      <c r="J42" s="204"/>
      <c r="K42" s="203">
        <f>+(K39+K40)/(K41+'(令和4年6月) '!K41)*100</f>
        <v>57.61141985398278</v>
      </c>
      <c r="L42" s="204"/>
      <c r="M42" s="203">
        <f>+(M39+M40)/(M41+'(令和4年6月) '!M41)*100</f>
        <v>53.432125400894925</v>
      </c>
      <c r="N42" s="204"/>
      <c r="O42" s="203">
        <f>+(O39+O40)/(O41+'(令和4年6月) '!O41)*100</f>
        <v>78.98690488275302</v>
      </c>
      <c r="P42" s="204"/>
      <c r="Q42" s="203">
        <f>+(Q39+Q40)/(Q41+'(令和4年6月) '!Q41)*100</f>
        <v>47.41866814001105</v>
      </c>
      <c r="R42" s="204"/>
      <c r="S42" s="203">
        <f>+(S39+S40)/(S41+'(令和4年6月) '!S41)*100</f>
        <v>171.16727123400176</v>
      </c>
      <c r="T42" s="204"/>
      <c r="U42" s="203">
        <f>+(U39+U40)/(U41+'(令和4年6月) '!U41)*100</f>
        <v>69.49245241741413</v>
      </c>
      <c r="V42" s="204"/>
      <c r="W42" s="203">
        <f>+(W39+W40)/(W41+'(令和4年6月) '!W41)*100</f>
        <v>93.29802883200942</v>
      </c>
      <c r="X42" s="204"/>
      <c r="Y42" s="203">
        <f>+(Y39+Y40)/(Y41+'(令和4年6月) '!Y41)*100</f>
        <v>81.07035949720081</v>
      </c>
      <c r="Z42" s="204"/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7" ref="E43:Z46">E20-E39</f>
        <v>-305</v>
      </c>
      <c r="F43" s="93">
        <f t="shared" si="17"/>
        <v>-22987</v>
      </c>
      <c r="G43" s="90">
        <f t="shared" si="17"/>
        <v>-302</v>
      </c>
      <c r="H43" s="91">
        <f t="shared" si="17"/>
        <v>-79031</v>
      </c>
      <c r="I43" s="92">
        <f t="shared" si="17"/>
        <v>-231</v>
      </c>
      <c r="J43" s="93">
        <f t="shared" si="17"/>
        <v>-547761</v>
      </c>
      <c r="K43" s="90">
        <f t="shared" si="17"/>
        <v>-1497</v>
      </c>
      <c r="L43" s="91">
        <f t="shared" si="17"/>
        <v>-2907269</v>
      </c>
      <c r="M43" s="92">
        <f t="shared" si="17"/>
        <v>1148.4720000000016</v>
      </c>
      <c r="N43" s="93">
        <f t="shared" si="17"/>
        <v>-364662</v>
      </c>
      <c r="O43" s="90">
        <f t="shared" si="17"/>
        <v>383</v>
      </c>
      <c r="P43" s="91">
        <f t="shared" si="17"/>
        <v>107814</v>
      </c>
      <c r="Q43" s="92">
        <f t="shared" si="17"/>
        <v>-2012</v>
      </c>
      <c r="R43" s="93">
        <f t="shared" si="17"/>
        <v>-297856</v>
      </c>
      <c r="S43" s="90">
        <f t="shared" si="17"/>
        <v>5284</v>
      </c>
      <c r="T43" s="91">
        <f t="shared" si="17"/>
        <v>315265301</v>
      </c>
      <c r="U43" s="92">
        <f t="shared" si="17"/>
        <v>-196</v>
      </c>
      <c r="V43" s="93">
        <f t="shared" si="17"/>
        <v>197229</v>
      </c>
      <c r="W43" s="90">
        <f t="shared" si="17"/>
        <v>-968</v>
      </c>
      <c r="X43" s="91">
        <f t="shared" si="17"/>
        <v>-110603</v>
      </c>
      <c r="Y43" s="90">
        <f t="shared" si="17"/>
        <v>1304.4720000000088</v>
      </c>
      <c r="Z43" s="91">
        <f t="shared" si="17"/>
        <v>311240175</v>
      </c>
    </row>
    <row r="44" spans="1:26" ht="18.95" customHeight="1">
      <c r="A44" s="22"/>
      <c r="B44" s="162"/>
      <c r="C44" s="22"/>
      <c r="D44" s="82" t="s">
        <v>22</v>
      </c>
      <c r="E44" s="94">
        <f t="shared" si="17"/>
        <v>-183</v>
      </c>
      <c r="F44" s="97">
        <f t="shared" si="17"/>
        <v>-57952</v>
      </c>
      <c r="G44" s="94">
        <f t="shared" si="17"/>
        <v>-231</v>
      </c>
      <c r="H44" s="95">
        <f t="shared" si="17"/>
        <v>-65065</v>
      </c>
      <c r="I44" s="96">
        <f t="shared" si="17"/>
        <v>-179</v>
      </c>
      <c r="J44" s="97">
        <f t="shared" si="17"/>
        <v>-350697</v>
      </c>
      <c r="K44" s="94">
        <f t="shared" si="17"/>
        <v>-730</v>
      </c>
      <c r="L44" s="95">
        <f t="shared" si="17"/>
        <v>-1131566</v>
      </c>
      <c r="M44" s="96">
        <f t="shared" si="17"/>
        <v>302.99199999999837</v>
      </c>
      <c r="N44" s="97">
        <f t="shared" si="17"/>
        <v>-403547</v>
      </c>
      <c r="O44" s="94">
        <f t="shared" si="17"/>
        <v>477</v>
      </c>
      <c r="P44" s="95">
        <f t="shared" si="17"/>
        <v>156068</v>
      </c>
      <c r="Q44" s="96">
        <f t="shared" si="17"/>
        <v>-1089</v>
      </c>
      <c r="R44" s="97">
        <f t="shared" si="17"/>
        <v>-64015</v>
      </c>
      <c r="S44" s="94">
        <f t="shared" si="17"/>
        <v>4116</v>
      </c>
      <c r="T44" s="95">
        <f t="shared" si="17"/>
        <v>315565911</v>
      </c>
      <c r="U44" s="96">
        <f t="shared" si="17"/>
        <v>-209</v>
      </c>
      <c r="V44" s="97">
        <f t="shared" si="17"/>
        <v>-135186</v>
      </c>
      <c r="W44" s="94">
        <f t="shared" si="17"/>
        <v>-564</v>
      </c>
      <c r="X44" s="95">
        <f t="shared" si="17"/>
        <v>-14314</v>
      </c>
      <c r="Y44" s="94">
        <f t="shared" si="17"/>
        <v>1715.9919999999984</v>
      </c>
      <c r="Z44" s="95">
        <f t="shared" si="17"/>
        <v>313503128</v>
      </c>
    </row>
    <row r="45" spans="1:26" ht="18.95" customHeight="1">
      <c r="A45" s="22"/>
      <c r="B45" s="162"/>
      <c r="C45" s="22"/>
      <c r="D45" s="82" t="s">
        <v>24</v>
      </c>
      <c r="E45" s="94">
        <f t="shared" si="17"/>
        <v>-248</v>
      </c>
      <c r="F45" s="97">
        <f t="shared" si="17"/>
        <v>-25295</v>
      </c>
      <c r="G45" s="94">
        <f t="shared" si="17"/>
        <v>-71</v>
      </c>
      <c r="H45" s="95">
        <f t="shared" si="17"/>
        <v>-24623</v>
      </c>
      <c r="I45" s="96">
        <f t="shared" si="17"/>
        <v>110</v>
      </c>
      <c r="J45" s="97">
        <f t="shared" si="17"/>
        <v>216134</v>
      </c>
      <c r="K45" s="94">
        <f t="shared" si="17"/>
        <v>298</v>
      </c>
      <c r="L45" s="95">
        <f t="shared" si="17"/>
        <v>656150</v>
      </c>
      <c r="M45" s="96">
        <f t="shared" si="17"/>
        <v>416.5520000000033</v>
      </c>
      <c r="N45" s="97">
        <f t="shared" si="17"/>
        <v>185344</v>
      </c>
      <c r="O45" s="94">
        <f t="shared" si="17"/>
        <v>-14</v>
      </c>
      <c r="P45" s="95">
        <f t="shared" si="17"/>
        <v>-33232</v>
      </c>
      <c r="Q45" s="96">
        <f t="shared" si="17"/>
        <v>-487</v>
      </c>
      <c r="R45" s="97">
        <f t="shared" si="17"/>
        <v>-33720</v>
      </c>
      <c r="S45" s="94">
        <f t="shared" si="17"/>
        <v>1261</v>
      </c>
      <c r="T45" s="95">
        <f t="shared" si="17"/>
        <v>-249612</v>
      </c>
      <c r="U45" s="96">
        <f t="shared" si="17"/>
        <v>228</v>
      </c>
      <c r="V45" s="97">
        <f t="shared" si="17"/>
        <v>466390</v>
      </c>
      <c r="W45" s="94">
        <f t="shared" si="17"/>
        <v>-490</v>
      </c>
      <c r="X45" s="95">
        <f t="shared" si="17"/>
        <v>-31734</v>
      </c>
      <c r="Y45" s="94">
        <f t="shared" si="17"/>
        <v>1003.551999999996</v>
      </c>
      <c r="Z45" s="95">
        <f t="shared" si="17"/>
        <v>1125802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-6.6010771805061665</v>
      </c>
      <c r="F46" s="199"/>
      <c r="G46" s="157">
        <f>G23-G42</f>
        <v>-14.962944557542883</v>
      </c>
      <c r="H46" s="199"/>
      <c r="I46" s="157">
        <f>I23-I42</f>
        <v>-4.910541307111259</v>
      </c>
      <c r="J46" s="199"/>
      <c r="K46" s="157">
        <f>K23-K42</f>
        <v>-28.57916178946665</v>
      </c>
      <c r="L46" s="199"/>
      <c r="M46" s="157">
        <f>M23-M42</f>
        <v>4.316614677526545</v>
      </c>
      <c r="N46" s="199"/>
      <c r="O46" s="157">
        <f t="shared" si="17"/>
        <v>8.155087856254639</v>
      </c>
      <c r="P46" s="199"/>
      <c r="Q46" s="157">
        <f t="shared" si="17"/>
        <v>-2.5009684854692935</v>
      </c>
      <c r="R46" s="199"/>
      <c r="S46" s="157">
        <f t="shared" si="17"/>
        <v>11.840805824143018</v>
      </c>
      <c r="T46" s="199"/>
      <c r="U46" s="157">
        <f t="shared" si="17"/>
        <v>-7.508292350719671</v>
      </c>
      <c r="V46" s="199"/>
      <c r="W46" s="157">
        <f t="shared" si="17"/>
        <v>-6.052322899496332</v>
      </c>
      <c r="X46" s="199"/>
      <c r="Y46" s="157">
        <f t="shared" si="17"/>
        <v>0.5288107836910001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8" ref="E47:Z49">E20/E39*100</f>
        <v>74.06462585034014</v>
      </c>
      <c r="F47" s="72">
        <f t="shared" si="18"/>
        <v>75.59248248035676</v>
      </c>
      <c r="G47" s="71">
        <f t="shared" si="18"/>
        <v>78.41315225160828</v>
      </c>
      <c r="H47" s="73">
        <f t="shared" si="18"/>
        <v>84.015153353883</v>
      </c>
      <c r="I47" s="74">
        <f t="shared" si="18"/>
        <v>89.65053763440861</v>
      </c>
      <c r="J47" s="72">
        <f t="shared" si="18"/>
        <v>89.76581707683228</v>
      </c>
      <c r="K47" s="71">
        <f t="shared" si="18"/>
        <v>52.86523929471033</v>
      </c>
      <c r="L47" s="73">
        <f t="shared" si="18"/>
        <v>52.86122279029255</v>
      </c>
      <c r="M47" s="74">
        <f t="shared" si="18"/>
        <v>113.05043853269726</v>
      </c>
      <c r="N47" s="72">
        <f t="shared" si="18"/>
        <v>84.90423727199794</v>
      </c>
      <c r="O47" s="71">
        <f t="shared" si="18"/>
        <v>109.74554707379134</v>
      </c>
      <c r="P47" s="73">
        <f t="shared" si="18"/>
        <v>107.8627708948976</v>
      </c>
      <c r="Q47" s="74">
        <f t="shared" si="18"/>
        <v>93.15646258503402</v>
      </c>
      <c r="R47" s="72">
        <f t="shared" si="18"/>
        <v>94.77285865259172</v>
      </c>
      <c r="S47" s="71">
        <f t="shared" si="18"/>
        <v>110.55427943673224</v>
      </c>
      <c r="T47" s="73">
        <f t="shared" si="18"/>
        <v>2758.02465700921</v>
      </c>
      <c r="U47" s="74">
        <f t="shared" si="18"/>
        <v>94.03166869671132</v>
      </c>
      <c r="V47" s="72">
        <f t="shared" si="18"/>
        <v>122.1519001558941</v>
      </c>
      <c r="W47" s="71">
        <f t="shared" si="18"/>
        <v>87.72352568167406</v>
      </c>
      <c r="X47" s="73">
        <f t="shared" si="18"/>
        <v>93.36758588473465</v>
      </c>
      <c r="Y47" s="71">
        <f t="shared" si="18"/>
        <v>101.17153493212263</v>
      </c>
      <c r="Z47" s="73">
        <f t="shared" si="18"/>
        <v>964.2610165657617</v>
      </c>
    </row>
    <row r="48" spans="1:26" ht="18.95" customHeight="1">
      <c r="A48" s="22"/>
      <c r="B48" s="162"/>
      <c r="C48" s="22"/>
      <c r="D48" s="55" t="s">
        <v>22</v>
      </c>
      <c r="E48" s="63">
        <f t="shared" si="18"/>
        <v>85.95548733691481</v>
      </c>
      <c r="F48" s="66">
        <f t="shared" si="18"/>
        <v>62.47604247604248</v>
      </c>
      <c r="G48" s="63">
        <f t="shared" si="18"/>
        <v>83.48820586132952</v>
      </c>
      <c r="H48" s="64">
        <f t="shared" si="18"/>
        <v>87.11760175342378</v>
      </c>
      <c r="I48" s="65">
        <f t="shared" si="18"/>
        <v>91.35265700483092</v>
      </c>
      <c r="J48" s="66">
        <f t="shared" si="18"/>
        <v>92.90197825400125</v>
      </c>
      <c r="K48" s="63">
        <f t="shared" si="18"/>
        <v>65.41923259118902</v>
      </c>
      <c r="L48" s="64">
        <f t="shared" si="18"/>
        <v>69.71722110491575</v>
      </c>
      <c r="M48" s="65">
        <f t="shared" si="18"/>
        <v>103.28429381049273</v>
      </c>
      <c r="N48" s="66">
        <f t="shared" si="18"/>
        <v>82.21953649284966</v>
      </c>
      <c r="O48" s="63">
        <f t="shared" si="18"/>
        <v>112.38639314463776</v>
      </c>
      <c r="P48" s="64">
        <f t="shared" si="18"/>
        <v>111.50796284252611</v>
      </c>
      <c r="Q48" s="65">
        <f t="shared" si="18"/>
        <v>96.23977072614895</v>
      </c>
      <c r="R48" s="66">
        <f t="shared" si="18"/>
        <v>98.83475511472697</v>
      </c>
      <c r="S48" s="63">
        <f t="shared" si="18"/>
        <v>108.23661250300167</v>
      </c>
      <c r="T48" s="64">
        <f t="shared" si="18"/>
        <v>2772.0478429519667</v>
      </c>
      <c r="U48" s="65">
        <f t="shared" si="18"/>
        <v>93.1899641577061</v>
      </c>
      <c r="V48" s="66">
        <f t="shared" si="18"/>
        <v>82.08965901909531</v>
      </c>
      <c r="W48" s="63">
        <f t="shared" si="18"/>
        <v>92.92435077154686</v>
      </c>
      <c r="X48" s="64">
        <f t="shared" si="18"/>
        <v>99.10673053641099</v>
      </c>
      <c r="Y48" s="63">
        <f t="shared" si="18"/>
        <v>101.56095081049929</v>
      </c>
      <c r="Z48" s="64">
        <f t="shared" si="18"/>
        <v>1060.9723091311935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8"/>
        <v>89.328743545611</v>
      </c>
      <c r="F49" s="70">
        <f t="shared" si="18"/>
        <v>93.30143160548491</v>
      </c>
      <c r="G49" s="67">
        <f t="shared" si="18"/>
        <v>95.51767676767676</v>
      </c>
      <c r="H49" s="68">
        <f t="shared" si="18"/>
        <v>96.3682944420436</v>
      </c>
      <c r="I49" s="69">
        <f t="shared" si="18"/>
        <v>105.17403574788335</v>
      </c>
      <c r="J49" s="70">
        <f t="shared" si="18"/>
        <v>107.78694578529857</v>
      </c>
      <c r="K49" s="67">
        <f t="shared" si="18"/>
        <v>105.81917594219878</v>
      </c>
      <c r="L49" s="68">
        <f t="shared" si="18"/>
        <v>106.78176424266097</v>
      </c>
      <c r="M49" s="69">
        <f t="shared" si="18"/>
        <v>102.50099186621672</v>
      </c>
      <c r="N49" s="70">
        <f t="shared" si="18"/>
        <v>105.3261775084062</v>
      </c>
      <c r="O49" s="67">
        <f t="shared" si="18"/>
        <v>99.71802618328299</v>
      </c>
      <c r="P49" s="68">
        <f t="shared" si="18"/>
        <v>97.56259635709665</v>
      </c>
      <c r="Q49" s="69">
        <f t="shared" si="18"/>
        <v>99.21141265626012</v>
      </c>
      <c r="R49" s="70">
        <f t="shared" si="18"/>
        <v>99.68663014774106</v>
      </c>
      <c r="S49" s="67">
        <f t="shared" si="18"/>
        <v>104.3083125491134</v>
      </c>
      <c r="T49" s="68">
        <f t="shared" si="18"/>
        <v>90.45942392367905</v>
      </c>
      <c r="U49" s="69">
        <f t="shared" si="18"/>
        <v>104.86763450042697</v>
      </c>
      <c r="V49" s="70">
        <f t="shared" si="18"/>
        <v>128.48059717716055</v>
      </c>
      <c r="W49" s="67">
        <f t="shared" si="18"/>
        <v>94.20392713508399</v>
      </c>
      <c r="X49" s="68">
        <f t="shared" si="18"/>
        <v>98.45006749879362</v>
      </c>
      <c r="Y49" s="67">
        <f t="shared" si="18"/>
        <v>100.7328488373961</v>
      </c>
      <c r="Z49" s="68">
        <f t="shared" si="18"/>
        <v>103.17919938650428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23DED-AAF4-4298-AC3A-F0E18F9464D9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63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992</v>
      </c>
      <c r="F5" s="14">
        <v>62739</v>
      </c>
      <c r="G5" s="15">
        <v>30</v>
      </c>
      <c r="H5" s="16">
        <v>5400</v>
      </c>
      <c r="I5" s="13">
        <v>1767</v>
      </c>
      <c r="J5" s="14">
        <v>5189077</v>
      </c>
      <c r="K5" s="17">
        <v>3056</v>
      </c>
      <c r="L5" s="18">
        <v>6073158</v>
      </c>
      <c r="M5" s="13">
        <v>632</v>
      </c>
      <c r="N5" s="75">
        <v>222708</v>
      </c>
      <c r="O5" s="19">
        <v>551</v>
      </c>
      <c r="P5" s="18">
        <v>42492</v>
      </c>
      <c r="Q5" s="13">
        <v>13714</v>
      </c>
      <c r="R5" s="14">
        <v>2182358</v>
      </c>
      <c r="S5" s="19">
        <v>18507</v>
      </c>
      <c r="T5" s="18">
        <v>7372063</v>
      </c>
      <c r="U5" s="13">
        <v>2747</v>
      </c>
      <c r="V5" s="14">
        <v>842240</v>
      </c>
      <c r="W5" s="13">
        <v>254</v>
      </c>
      <c r="X5" s="18">
        <v>41702</v>
      </c>
      <c r="Y5" s="20">
        <f aca="true" t="shared" si="0" ref="Y5:Z19">+W5+U5+S5+Q5+O5+M5+K5+I5+G5+E5</f>
        <v>42250</v>
      </c>
      <c r="Z5" s="21">
        <f t="shared" si="0"/>
        <v>22033937</v>
      </c>
    </row>
    <row r="6" spans="1:26" ht="18.95" customHeight="1">
      <c r="A6" s="7"/>
      <c r="B6" s="22"/>
      <c r="C6" s="83"/>
      <c r="D6" s="81" t="s">
        <v>22</v>
      </c>
      <c r="E6" s="23">
        <v>1075</v>
      </c>
      <c r="F6" s="24">
        <v>114654</v>
      </c>
      <c r="G6" s="25">
        <v>30</v>
      </c>
      <c r="H6" s="26">
        <v>5400</v>
      </c>
      <c r="I6" s="27">
        <v>1569</v>
      </c>
      <c r="J6" s="21">
        <v>4778429</v>
      </c>
      <c r="K6" s="25">
        <v>1841</v>
      </c>
      <c r="L6" s="26">
        <v>3638319</v>
      </c>
      <c r="M6" s="27">
        <v>625.3</v>
      </c>
      <c r="N6" s="76">
        <v>213758</v>
      </c>
      <c r="O6" s="25">
        <v>476</v>
      </c>
      <c r="P6" s="26">
        <v>27824</v>
      </c>
      <c r="Q6" s="27">
        <v>13042</v>
      </c>
      <c r="R6" s="21">
        <v>2029436</v>
      </c>
      <c r="S6" s="25">
        <v>18798</v>
      </c>
      <c r="T6" s="26">
        <v>7400078</v>
      </c>
      <c r="U6" s="27">
        <v>2330</v>
      </c>
      <c r="V6" s="21">
        <v>689453</v>
      </c>
      <c r="W6" s="27">
        <v>384</v>
      </c>
      <c r="X6" s="26">
        <v>48975</v>
      </c>
      <c r="Y6" s="20">
        <f t="shared" si="0"/>
        <v>40170.3</v>
      </c>
      <c r="Z6" s="21">
        <f t="shared" si="0"/>
        <v>18946326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1751</v>
      </c>
      <c r="F7" s="36">
        <v>251664</v>
      </c>
      <c r="G7" s="29">
        <v>151</v>
      </c>
      <c r="H7" s="30">
        <v>74238</v>
      </c>
      <c r="I7" s="31">
        <v>1445</v>
      </c>
      <c r="J7" s="32">
        <v>2517548</v>
      </c>
      <c r="K7" s="77">
        <v>4713</v>
      </c>
      <c r="L7" s="30">
        <v>9490189</v>
      </c>
      <c r="M7" s="23">
        <v>1150.1</v>
      </c>
      <c r="N7" s="24">
        <v>264093</v>
      </c>
      <c r="O7" s="33">
        <v>2897</v>
      </c>
      <c r="P7" s="34">
        <v>550254</v>
      </c>
      <c r="Q7" s="23">
        <v>34653</v>
      </c>
      <c r="R7" s="24">
        <v>5330439</v>
      </c>
      <c r="S7" s="33">
        <v>23945</v>
      </c>
      <c r="T7" s="34">
        <v>1828265</v>
      </c>
      <c r="U7" s="23">
        <v>2778</v>
      </c>
      <c r="V7" s="24">
        <v>1489823</v>
      </c>
      <c r="W7" s="23">
        <v>1070</v>
      </c>
      <c r="X7" s="34">
        <v>252979</v>
      </c>
      <c r="Y7" s="31">
        <f t="shared" si="0"/>
        <v>74553.1</v>
      </c>
      <c r="Z7" s="24">
        <f t="shared" si="0"/>
        <v>22049492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184</v>
      </c>
      <c r="F8" s="14">
        <v>31441</v>
      </c>
      <c r="G8" s="15">
        <v>128</v>
      </c>
      <c r="H8" s="16">
        <v>71400</v>
      </c>
      <c r="I8" s="13">
        <v>92</v>
      </c>
      <c r="J8" s="14">
        <v>22362</v>
      </c>
      <c r="K8" s="17">
        <v>0</v>
      </c>
      <c r="L8" s="18">
        <v>0</v>
      </c>
      <c r="M8" s="13">
        <v>5960</v>
      </c>
      <c r="N8" s="75">
        <v>1699845</v>
      </c>
      <c r="O8" s="19">
        <v>0</v>
      </c>
      <c r="P8" s="18">
        <v>0</v>
      </c>
      <c r="Q8" s="13">
        <v>7299</v>
      </c>
      <c r="R8" s="14">
        <v>1594023</v>
      </c>
      <c r="S8" s="19">
        <v>31318</v>
      </c>
      <c r="T8" s="18">
        <v>4435561</v>
      </c>
      <c r="U8" s="13">
        <v>528</v>
      </c>
      <c r="V8" s="14">
        <v>45995</v>
      </c>
      <c r="W8" s="13">
        <v>18</v>
      </c>
      <c r="X8" s="18">
        <v>900</v>
      </c>
      <c r="Y8" s="13">
        <f t="shared" si="0"/>
        <v>45527</v>
      </c>
      <c r="Z8" s="14">
        <f t="shared" si="0"/>
        <v>7901527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175</v>
      </c>
      <c r="F9" s="24">
        <v>28543</v>
      </c>
      <c r="G9" s="25">
        <v>137</v>
      </c>
      <c r="H9" s="26">
        <v>81400</v>
      </c>
      <c r="I9" s="27">
        <v>79</v>
      </c>
      <c r="J9" s="21">
        <v>21884</v>
      </c>
      <c r="K9" s="25">
        <v>149</v>
      </c>
      <c r="L9" s="26">
        <v>2376</v>
      </c>
      <c r="M9" s="27">
        <v>6206</v>
      </c>
      <c r="N9" s="76">
        <v>1463112</v>
      </c>
      <c r="O9" s="25">
        <v>0</v>
      </c>
      <c r="P9" s="26">
        <v>0</v>
      </c>
      <c r="Q9" s="27">
        <v>8064</v>
      </c>
      <c r="R9" s="21">
        <v>1682085</v>
      </c>
      <c r="S9" s="25">
        <v>30934</v>
      </c>
      <c r="T9" s="26">
        <v>4355835</v>
      </c>
      <c r="U9" s="27">
        <v>725</v>
      </c>
      <c r="V9" s="21">
        <v>63140</v>
      </c>
      <c r="W9" s="27">
        <v>18</v>
      </c>
      <c r="X9" s="26">
        <v>900</v>
      </c>
      <c r="Y9" s="20">
        <f t="shared" si="0"/>
        <v>46487</v>
      </c>
      <c r="Z9" s="21">
        <f t="shared" si="0"/>
        <v>7699275</v>
      </c>
    </row>
    <row r="10" spans="1:26" ht="18.95" customHeight="1" thickBot="1">
      <c r="A10" s="7"/>
      <c r="B10" s="22"/>
      <c r="C10" s="84"/>
      <c r="D10" s="28" t="s">
        <v>24</v>
      </c>
      <c r="E10" s="35">
        <v>138</v>
      </c>
      <c r="F10" s="36">
        <v>21441</v>
      </c>
      <c r="G10" s="29">
        <v>229</v>
      </c>
      <c r="H10" s="30">
        <v>104200</v>
      </c>
      <c r="I10" s="37">
        <v>154</v>
      </c>
      <c r="J10" s="38">
        <v>35114</v>
      </c>
      <c r="K10" s="77">
        <v>182</v>
      </c>
      <c r="L10" s="30">
        <v>4867</v>
      </c>
      <c r="M10" s="35">
        <v>8986</v>
      </c>
      <c r="N10" s="36">
        <v>1973350</v>
      </c>
      <c r="O10" s="29">
        <v>0</v>
      </c>
      <c r="P10" s="30">
        <v>0</v>
      </c>
      <c r="Q10" s="35">
        <v>12226</v>
      </c>
      <c r="R10" s="36">
        <v>1466283</v>
      </c>
      <c r="S10" s="29">
        <v>5166</v>
      </c>
      <c r="T10" s="30">
        <v>750850</v>
      </c>
      <c r="U10" s="35">
        <v>1792</v>
      </c>
      <c r="V10" s="36">
        <v>127140</v>
      </c>
      <c r="W10" s="35">
        <v>15</v>
      </c>
      <c r="X10" s="30">
        <v>100</v>
      </c>
      <c r="Y10" s="37">
        <f t="shared" si="0"/>
        <v>28888</v>
      </c>
      <c r="Z10" s="36">
        <f t="shared" si="0"/>
        <v>4483345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25</v>
      </c>
      <c r="J11" s="14">
        <v>3471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3015</v>
      </c>
      <c r="R11" s="14">
        <v>715803</v>
      </c>
      <c r="S11" s="19">
        <v>0</v>
      </c>
      <c r="T11" s="18">
        <v>0</v>
      </c>
      <c r="U11" s="13">
        <v>3</v>
      </c>
      <c r="V11" s="14">
        <v>793</v>
      </c>
      <c r="W11" s="13">
        <v>0</v>
      </c>
      <c r="X11" s="18">
        <v>0</v>
      </c>
      <c r="Y11" s="13">
        <f>+W11+U11+S11+Q11+O11+M11+K11+I11+G11+E11</f>
        <v>3133</v>
      </c>
      <c r="Z11" s="14">
        <f t="shared" si="0"/>
        <v>810067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29</v>
      </c>
      <c r="J12" s="21">
        <v>8877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3013</v>
      </c>
      <c r="R12" s="21">
        <v>662857</v>
      </c>
      <c r="S12" s="25">
        <v>0</v>
      </c>
      <c r="T12" s="26">
        <v>0</v>
      </c>
      <c r="U12" s="27">
        <v>8</v>
      </c>
      <c r="V12" s="21">
        <v>880</v>
      </c>
      <c r="W12" s="27">
        <v>0</v>
      </c>
      <c r="X12" s="26">
        <v>0</v>
      </c>
      <c r="Y12" s="20">
        <f aca="true" t="shared" si="1" ref="Y12:Y19">+W12+U12+S12+Q12+O12+M12+K12+I12+G12+E12</f>
        <v>3140</v>
      </c>
      <c r="Z12" s="21">
        <f t="shared" si="0"/>
        <v>762614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83</v>
      </c>
      <c r="J13" s="38">
        <v>30010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7484</v>
      </c>
      <c r="R13" s="36">
        <v>1970546</v>
      </c>
      <c r="S13" s="29">
        <v>0</v>
      </c>
      <c r="T13" s="30">
        <v>0</v>
      </c>
      <c r="U13" s="35">
        <v>48</v>
      </c>
      <c r="V13" s="36">
        <v>6088</v>
      </c>
      <c r="W13" s="35">
        <v>0</v>
      </c>
      <c r="X13" s="30">
        <v>0</v>
      </c>
      <c r="Y13" s="37">
        <f t="shared" si="1"/>
        <v>7829.1</v>
      </c>
      <c r="Z13" s="36">
        <f t="shared" si="0"/>
        <v>2220644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1296</v>
      </c>
      <c r="N14" s="75">
        <v>139750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1296</v>
      </c>
      <c r="Z14" s="14">
        <f t="shared" si="0"/>
        <v>139750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1380</v>
      </c>
      <c r="N15" s="76">
        <v>141367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1380</v>
      </c>
      <c r="Z15" s="24">
        <f t="shared" si="0"/>
        <v>141367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4393</v>
      </c>
      <c r="N16" s="36">
        <v>479571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4393</v>
      </c>
      <c r="Z16" s="36">
        <f t="shared" si="0"/>
        <v>479571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1166</v>
      </c>
      <c r="H17" s="18">
        <v>342612</v>
      </c>
      <c r="I17" s="13">
        <v>348</v>
      </c>
      <c r="J17" s="14">
        <v>137359</v>
      </c>
      <c r="K17" s="19">
        <v>120</v>
      </c>
      <c r="L17" s="18">
        <v>94310</v>
      </c>
      <c r="M17" s="13">
        <v>897.256</v>
      </c>
      <c r="N17" s="75">
        <v>338355</v>
      </c>
      <c r="O17" s="19">
        <v>3379</v>
      </c>
      <c r="P17" s="18">
        <v>1328704</v>
      </c>
      <c r="Q17" s="13">
        <v>5372</v>
      </c>
      <c r="R17" s="14">
        <v>1206074</v>
      </c>
      <c r="S17" s="19">
        <v>240</v>
      </c>
      <c r="T17" s="18">
        <v>53263</v>
      </c>
      <c r="U17" s="13">
        <v>6</v>
      </c>
      <c r="V17" s="14">
        <v>1320</v>
      </c>
      <c r="W17" s="13">
        <v>7613</v>
      </c>
      <c r="X17" s="18">
        <v>1625011</v>
      </c>
      <c r="Y17" s="41">
        <f t="shared" si="1"/>
        <v>19141.256</v>
      </c>
      <c r="Z17" s="42">
        <f t="shared" si="0"/>
        <v>5127008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53</v>
      </c>
      <c r="F18" s="21">
        <v>11243</v>
      </c>
      <c r="G18" s="25">
        <v>1157</v>
      </c>
      <c r="H18" s="26">
        <v>343269</v>
      </c>
      <c r="I18" s="27">
        <v>393</v>
      </c>
      <c r="J18" s="21">
        <v>131581</v>
      </c>
      <c r="K18" s="25">
        <v>121</v>
      </c>
      <c r="L18" s="26">
        <v>95970</v>
      </c>
      <c r="M18" s="27">
        <v>999.184</v>
      </c>
      <c r="N18" s="21">
        <v>436372</v>
      </c>
      <c r="O18" s="25">
        <v>3375</v>
      </c>
      <c r="P18" s="26">
        <v>1328350</v>
      </c>
      <c r="Q18" s="27">
        <v>4842</v>
      </c>
      <c r="R18" s="21">
        <v>1119317</v>
      </c>
      <c r="S18" s="25">
        <v>240</v>
      </c>
      <c r="T18" s="26">
        <v>53977</v>
      </c>
      <c r="U18" s="27">
        <v>6</v>
      </c>
      <c r="V18" s="21">
        <v>1320</v>
      </c>
      <c r="W18" s="27">
        <v>7569</v>
      </c>
      <c r="X18" s="26">
        <v>1552553</v>
      </c>
      <c r="Y18" s="23">
        <f t="shared" si="1"/>
        <v>18755.184</v>
      </c>
      <c r="Z18" s="24">
        <f t="shared" si="0"/>
        <v>5073952</v>
      </c>
    </row>
    <row r="19" spans="1:26" ht="18.95" customHeight="1" thickBot="1">
      <c r="A19" s="7"/>
      <c r="B19" s="22"/>
      <c r="C19" s="84"/>
      <c r="D19" s="43" t="s">
        <v>24</v>
      </c>
      <c r="E19" s="23">
        <v>435</v>
      </c>
      <c r="F19" s="24">
        <v>104513</v>
      </c>
      <c r="G19" s="33">
        <v>1009</v>
      </c>
      <c r="H19" s="34">
        <v>304563</v>
      </c>
      <c r="I19" s="23">
        <v>444</v>
      </c>
      <c r="J19" s="24">
        <v>192922</v>
      </c>
      <c r="K19" s="78">
        <v>226</v>
      </c>
      <c r="L19" s="34">
        <v>180155</v>
      </c>
      <c r="M19" s="23">
        <v>2107.272</v>
      </c>
      <c r="N19" s="24">
        <v>743855</v>
      </c>
      <c r="O19" s="33">
        <v>2068</v>
      </c>
      <c r="P19" s="34">
        <v>813164</v>
      </c>
      <c r="Q19" s="23">
        <v>7393</v>
      </c>
      <c r="R19" s="24">
        <v>1993180</v>
      </c>
      <c r="S19" s="33">
        <v>158</v>
      </c>
      <c r="T19" s="34">
        <v>37205</v>
      </c>
      <c r="U19" s="23">
        <v>66</v>
      </c>
      <c r="V19" s="24">
        <v>14520</v>
      </c>
      <c r="W19" s="23">
        <v>7369</v>
      </c>
      <c r="X19" s="34">
        <v>1794365</v>
      </c>
      <c r="Y19" s="35">
        <f t="shared" si="1"/>
        <v>21275.272</v>
      </c>
      <c r="Z19" s="36">
        <f t="shared" si="0"/>
        <v>6178442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+E17+E14+E11+E8+E5</f>
        <v>1176</v>
      </c>
      <c r="F20" s="14">
        <f aca="true" t="shared" si="2" ref="F20:Z20">+F17+F14+F11+F8+F5</f>
        <v>94180</v>
      </c>
      <c r="G20" s="19">
        <f t="shared" si="2"/>
        <v>1399</v>
      </c>
      <c r="H20" s="18">
        <f t="shared" si="2"/>
        <v>494412</v>
      </c>
      <c r="I20" s="13">
        <f t="shared" si="2"/>
        <v>2232</v>
      </c>
      <c r="J20" s="14">
        <f t="shared" si="2"/>
        <v>5352269</v>
      </c>
      <c r="K20" s="19">
        <f t="shared" si="2"/>
        <v>3176</v>
      </c>
      <c r="L20" s="18">
        <f t="shared" si="2"/>
        <v>6167468</v>
      </c>
      <c r="M20" s="13">
        <f t="shared" si="2"/>
        <v>8800.256</v>
      </c>
      <c r="N20" s="14">
        <f t="shared" si="2"/>
        <v>2415658</v>
      </c>
      <c r="O20" s="19">
        <f t="shared" si="2"/>
        <v>3930</v>
      </c>
      <c r="P20" s="18">
        <f t="shared" si="2"/>
        <v>1371196</v>
      </c>
      <c r="Q20" s="13">
        <f t="shared" si="2"/>
        <v>29400</v>
      </c>
      <c r="R20" s="14">
        <f t="shared" si="2"/>
        <v>5698258</v>
      </c>
      <c r="S20" s="19">
        <f t="shared" si="2"/>
        <v>50065</v>
      </c>
      <c r="T20" s="18">
        <f t="shared" si="2"/>
        <v>11860887</v>
      </c>
      <c r="U20" s="13">
        <f t="shared" si="2"/>
        <v>3284</v>
      </c>
      <c r="V20" s="14">
        <f t="shared" si="2"/>
        <v>890348</v>
      </c>
      <c r="W20" s="13">
        <f t="shared" si="2"/>
        <v>7885</v>
      </c>
      <c r="X20" s="18">
        <f t="shared" si="2"/>
        <v>1667613</v>
      </c>
      <c r="Y20" s="31">
        <f t="shared" si="2"/>
        <v>111347.256</v>
      </c>
      <c r="Z20" s="32">
        <f t="shared" si="2"/>
        <v>36012289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3" ref="E21:Z22">+E18+E15+E12+E9+E6</f>
        <v>1303</v>
      </c>
      <c r="F21" s="21">
        <f t="shared" si="3"/>
        <v>154440</v>
      </c>
      <c r="G21" s="25">
        <f t="shared" si="3"/>
        <v>1399</v>
      </c>
      <c r="H21" s="26">
        <f t="shared" si="3"/>
        <v>505069</v>
      </c>
      <c r="I21" s="27">
        <f t="shared" si="3"/>
        <v>2070</v>
      </c>
      <c r="J21" s="21">
        <f t="shared" si="3"/>
        <v>4940771</v>
      </c>
      <c r="K21" s="25">
        <f t="shared" si="3"/>
        <v>2111</v>
      </c>
      <c r="L21" s="26">
        <f t="shared" si="3"/>
        <v>3736665</v>
      </c>
      <c r="M21" s="27">
        <f t="shared" si="3"/>
        <v>9225.484</v>
      </c>
      <c r="N21" s="21">
        <f t="shared" si="3"/>
        <v>2269609</v>
      </c>
      <c r="O21" s="25">
        <f t="shared" si="3"/>
        <v>3851</v>
      </c>
      <c r="P21" s="26">
        <f t="shared" si="3"/>
        <v>1356174</v>
      </c>
      <c r="Q21" s="27">
        <f t="shared" si="3"/>
        <v>28961</v>
      </c>
      <c r="R21" s="21">
        <f t="shared" si="3"/>
        <v>5493695</v>
      </c>
      <c r="S21" s="25">
        <f t="shared" si="3"/>
        <v>49972</v>
      </c>
      <c r="T21" s="26">
        <f t="shared" si="3"/>
        <v>11809890</v>
      </c>
      <c r="U21" s="27">
        <f t="shared" si="3"/>
        <v>3069</v>
      </c>
      <c r="V21" s="21">
        <f t="shared" si="3"/>
        <v>754793</v>
      </c>
      <c r="W21" s="27">
        <f t="shared" si="3"/>
        <v>7971</v>
      </c>
      <c r="X21" s="26">
        <f t="shared" si="3"/>
        <v>1602428</v>
      </c>
      <c r="Y21" s="23">
        <f t="shared" si="3"/>
        <v>109932.48400000001</v>
      </c>
      <c r="Z21" s="24">
        <f t="shared" si="3"/>
        <v>32623534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3"/>
        <v>2324</v>
      </c>
      <c r="F22" s="24">
        <f t="shared" si="3"/>
        <v>377618</v>
      </c>
      <c r="G22" s="33">
        <f t="shared" si="3"/>
        <v>1584</v>
      </c>
      <c r="H22" s="34">
        <f t="shared" si="3"/>
        <v>678001</v>
      </c>
      <c r="I22" s="23">
        <f t="shared" si="3"/>
        <v>2126</v>
      </c>
      <c r="J22" s="24">
        <f t="shared" si="3"/>
        <v>2775594</v>
      </c>
      <c r="K22" s="33">
        <f t="shared" si="3"/>
        <v>5121</v>
      </c>
      <c r="L22" s="34">
        <f t="shared" si="3"/>
        <v>9675211</v>
      </c>
      <c r="M22" s="23">
        <f t="shared" si="3"/>
        <v>16655.471999999998</v>
      </c>
      <c r="N22" s="24">
        <f t="shared" si="3"/>
        <v>3479869</v>
      </c>
      <c r="O22" s="33">
        <f t="shared" si="3"/>
        <v>4965</v>
      </c>
      <c r="P22" s="34">
        <f t="shared" si="3"/>
        <v>1363418</v>
      </c>
      <c r="Q22" s="23">
        <f t="shared" si="3"/>
        <v>61756</v>
      </c>
      <c r="R22" s="24">
        <f t="shared" si="3"/>
        <v>10760448</v>
      </c>
      <c r="S22" s="33">
        <f t="shared" si="3"/>
        <v>29269</v>
      </c>
      <c r="T22" s="34">
        <f t="shared" si="3"/>
        <v>2616320</v>
      </c>
      <c r="U22" s="23">
        <f t="shared" si="3"/>
        <v>4684</v>
      </c>
      <c r="V22" s="24">
        <f t="shared" si="3"/>
        <v>1637571</v>
      </c>
      <c r="W22" s="23">
        <f t="shared" si="3"/>
        <v>8454</v>
      </c>
      <c r="X22" s="34">
        <f t="shared" si="3"/>
        <v>2047444</v>
      </c>
      <c r="Y22" s="23">
        <f t="shared" si="3"/>
        <v>136938.472</v>
      </c>
      <c r="Z22" s="24">
        <f t="shared" si="3"/>
        <v>35411494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51.85107718050617</v>
      </c>
      <c r="F23" s="174"/>
      <c r="G23" s="173">
        <f>(G20+G21)/(G22+G41)*100</f>
        <v>88.09823677581863</v>
      </c>
      <c r="H23" s="174"/>
      <c r="I23" s="173">
        <f>(I20+I21)/(I22+I41)*100</f>
        <v>94.13566739606128</v>
      </c>
      <c r="J23" s="174"/>
      <c r="K23" s="173">
        <f>(K20+K21)/(K22+K41)*100</f>
        <v>57.61141985398278</v>
      </c>
      <c r="L23" s="174"/>
      <c r="M23" s="173">
        <f>(M20+M21)/(M22+M41)*100</f>
        <v>53.432125400894925</v>
      </c>
      <c r="N23" s="174"/>
      <c r="O23" s="173">
        <f>(O20+O21)/(O22+O41)*100</f>
        <v>78.98690488275302</v>
      </c>
      <c r="P23" s="174"/>
      <c r="Q23" s="173">
        <f>(Q20+Q21)/(Q22+Q41)*100</f>
        <v>47.41866814001105</v>
      </c>
      <c r="R23" s="174"/>
      <c r="S23" s="173">
        <f>(S20+S21)/(S22+S41)*100</f>
        <v>171.16727123400176</v>
      </c>
      <c r="T23" s="174"/>
      <c r="U23" s="173">
        <f>(U20+U21)/(U22+U41)*100</f>
        <v>69.49245241741413</v>
      </c>
      <c r="V23" s="174"/>
      <c r="W23" s="173">
        <f>(W20+W21)/(W22+W41)*100</f>
        <v>93.29802883200942</v>
      </c>
      <c r="X23" s="174"/>
      <c r="Y23" s="173">
        <f>(Y20+Y21)/(Y22+Y41)*100</f>
        <v>81.07035949720081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162486.23063683306</v>
      </c>
      <c r="F24" s="176"/>
      <c r="G24" s="169">
        <f>H22/G22*1000</f>
        <v>428030.93434343435</v>
      </c>
      <c r="H24" s="170"/>
      <c r="I24" s="171">
        <f>J22/I22*1000</f>
        <v>1305547.5070555033</v>
      </c>
      <c r="J24" s="172"/>
      <c r="K24" s="169">
        <f>L22/K22*1000</f>
        <v>1889320.6404999024</v>
      </c>
      <c r="L24" s="170"/>
      <c r="M24" s="171">
        <f>N22/M22*1000</f>
        <v>208932.47576532207</v>
      </c>
      <c r="N24" s="172"/>
      <c r="O24" s="169">
        <f>P22/O22*1000</f>
        <v>274605.8408862034</v>
      </c>
      <c r="P24" s="170"/>
      <c r="Q24" s="171">
        <f>R22/Q22*1000</f>
        <v>174241.33687414989</v>
      </c>
      <c r="R24" s="172"/>
      <c r="S24" s="169">
        <f>T22/S22*1000</f>
        <v>89388.77310464997</v>
      </c>
      <c r="T24" s="170"/>
      <c r="U24" s="171">
        <f>V22/U22*1000</f>
        <v>349609.5217762596</v>
      </c>
      <c r="V24" s="172"/>
      <c r="W24" s="169">
        <f>X22/W22*1000</f>
        <v>242186.4206292879</v>
      </c>
      <c r="X24" s="170"/>
      <c r="Y24" s="171">
        <f>Z22/Y22*1000</f>
        <v>258594.19550117367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1.6971125543156342</v>
      </c>
      <c r="F25" s="49"/>
      <c r="G25" s="50">
        <f>G22/Y22*100</f>
        <v>1.1567238752306217</v>
      </c>
      <c r="H25" s="51"/>
      <c r="I25" s="48">
        <f>I22/Y22*100</f>
        <v>1.5525220699118067</v>
      </c>
      <c r="J25" s="49"/>
      <c r="K25" s="50">
        <f>K22/Y22*100</f>
        <v>3.739635710262635</v>
      </c>
      <c r="L25" s="51"/>
      <c r="M25" s="48">
        <f>M22/Y22*100</f>
        <v>12.162741234618126</v>
      </c>
      <c r="N25" s="49"/>
      <c r="O25" s="50">
        <f>O22/Y22*100</f>
        <v>3.62571593467174</v>
      </c>
      <c r="P25" s="51"/>
      <c r="Q25" s="48">
        <f>Q22/Y22*100</f>
        <v>45.09762603455952</v>
      </c>
      <c r="R25" s="49"/>
      <c r="S25" s="50">
        <f>S22/Y22*100</f>
        <v>21.373832767755722</v>
      </c>
      <c r="T25" s="51"/>
      <c r="U25" s="48">
        <f>U22/Y22*100</f>
        <v>3.420514287613783</v>
      </c>
      <c r="V25" s="49"/>
      <c r="W25" s="50">
        <f>W22/Y22*100</f>
        <v>6.1735755310604015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1286</v>
      </c>
      <c r="F27" s="99">
        <v>88981</v>
      </c>
      <c r="G27" s="100">
        <v>659</v>
      </c>
      <c r="H27" s="101">
        <v>199392</v>
      </c>
      <c r="I27" s="102">
        <v>2536</v>
      </c>
      <c r="J27" s="99">
        <v>1919161</v>
      </c>
      <c r="K27" s="103">
        <v>1054</v>
      </c>
      <c r="L27" s="101">
        <v>260620</v>
      </c>
      <c r="M27" s="102">
        <v>7622</v>
      </c>
      <c r="N27" s="99">
        <v>1946419</v>
      </c>
      <c r="O27" s="103">
        <v>4631</v>
      </c>
      <c r="P27" s="101">
        <v>1595167</v>
      </c>
      <c r="Q27" s="102">
        <v>29468</v>
      </c>
      <c r="R27" s="99">
        <v>5714343</v>
      </c>
      <c r="S27" s="103">
        <v>44564</v>
      </c>
      <c r="T27" s="101">
        <v>10773964</v>
      </c>
      <c r="U27" s="102">
        <v>3933</v>
      </c>
      <c r="V27" s="99">
        <v>1491077</v>
      </c>
      <c r="W27" s="102">
        <v>8844</v>
      </c>
      <c r="X27" s="101">
        <v>1837472</v>
      </c>
      <c r="Y27" s="124">
        <v>104597</v>
      </c>
      <c r="Z27" s="125">
        <v>25826596</v>
      </c>
    </row>
    <row r="28" spans="1:26" ht="18.95" customHeight="1">
      <c r="A28" s="22"/>
      <c r="B28" s="167"/>
      <c r="C28" s="7"/>
      <c r="D28" s="55" t="s">
        <v>22</v>
      </c>
      <c r="E28" s="106">
        <v>1332</v>
      </c>
      <c r="F28" s="107">
        <v>176209</v>
      </c>
      <c r="G28" s="108">
        <v>636</v>
      </c>
      <c r="H28" s="109">
        <v>203219</v>
      </c>
      <c r="I28" s="106">
        <v>2515</v>
      </c>
      <c r="J28" s="107">
        <v>1329456</v>
      </c>
      <c r="K28" s="108">
        <v>927</v>
      </c>
      <c r="L28" s="109">
        <v>240330</v>
      </c>
      <c r="M28" s="106">
        <v>7612</v>
      </c>
      <c r="N28" s="107">
        <v>1638853</v>
      </c>
      <c r="O28" s="110">
        <v>4471</v>
      </c>
      <c r="P28" s="109">
        <v>1582532</v>
      </c>
      <c r="Q28" s="106">
        <v>29639</v>
      </c>
      <c r="R28" s="107">
        <v>5856115</v>
      </c>
      <c r="S28" s="110">
        <v>45299</v>
      </c>
      <c r="T28" s="109">
        <v>10768350</v>
      </c>
      <c r="U28" s="106">
        <v>3116</v>
      </c>
      <c r="V28" s="107">
        <v>632178</v>
      </c>
      <c r="W28" s="106">
        <v>8932</v>
      </c>
      <c r="X28" s="109">
        <v>1820984</v>
      </c>
      <c r="Y28" s="113">
        <v>104479</v>
      </c>
      <c r="Z28" s="114">
        <v>24248226</v>
      </c>
    </row>
    <row r="29" spans="1:26" ht="18.95" customHeight="1" thickBot="1">
      <c r="A29" s="22"/>
      <c r="B29" s="167"/>
      <c r="C29" s="7"/>
      <c r="D29" s="55" t="s">
        <v>24</v>
      </c>
      <c r="E29" s="113">
        <v>2404</v>
      </c>
      <c r="F29" s="114">
        <v>414994</v>
      </c>
      <c r="G29" s="115">
        <v>868</v>
      </c>
      <c r="H29" s="116">
        <v>382431</v>
      </c>
      <c r="I29" s="113">
        <v>2044</v>
      </c>
      <c r="J29" s="114">
        <v>2183396</v>
      </c>
      <c r="K29" s="117">
        <v>1238</v>
      </c>
      <c r="L29" s="116">
        <v>1920402</v>
      </c>
      <c r="M29" s="113">
        <v>15448</v>
      </c>
      <c r="N29" s="114">
        <v>3143169</v>
      </c>
      <c r="O29" s="117">
        <v>4254</v>
      </c>
      <c r="P29" s="116">
        <v>1189508</v>
      </c>
      <c r="Q29" s="113">
        <v>59615</v>
      </c>
      <c r="R29" s="114">
        <v>9946673</v>
      </c>
      <c r="S29" s="117">
        <v>28667</v>
      </c>
      <c r="T29" s="116">
        <v>2473342</v>
      </c>
      <c r="U29" s="113">
        <v>5593</v>
      </c>
      <c r="V29" s="114">
        <v>2270522</v>
      </c>
      <c r="W29" s="113">
        <v>9940</v>
      </c>
      <c r="X29" s="116">
        <v>2202697</v>
      </c>
      <c r="Y29" s="113">
        <v>130071</v>
      </c>
      <c r="Z29" s="114">
        <v>26127134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0">
        <v>53.9</v>
      </c>
      <c r="F30" s="202"/>
      <c r="G30" s="200">
        <v>75.6</v>
      </c>
      <c r="H30" s="202"/>
      <c r="I30" s="200">
        <v>124.2</v>
      </c>
      <c r="J30" s="202"/>
      <c r="K30" s="200">
        <v>84.3</v>
      </c>
      <c r="L30" s="202"/>
      <c r="M30" s="200">
        <v>49.3</v>
      </c>
      <c r="N30" s="202"/>
      <c r="O30" s="200">
        <v>109</v>
      </c>
      <c r="P30" s="202"/>
      <c r="Q30" s="200">
        <v>49.5</v>
      </c>
      <c r="R30" s="202"/>
      <c r="S30" s="200">
        <v>154.8</v>
      </c>
      <c r="T30" s="202"/>
      <c r="U30" s="200">
        <v>68</v>
      </c>
      <c r="V30" s="202"/>
      <c r="W30" s="200">
        <v>89</v>
      </c>
      <c r="X30" s="202"/>
      <c r="Y30" s="200">
        <v>82.3</v>
      </c>
      <c r="Z30" s="201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-110</v>
      </c>
      <c r="F31" s="91">
        <f aca="true" t="shared" si="4" ref="F31:Z33">F20-F27</f>
        <v>5199</v>
      </c>
      <c r="G31" s="92">
        <f t="shared" si="4"/>
        <v>740</v>
      </c>
      <c r="H31" s="93">
        <f t="shared" si="4"/>
        <v>295020</v>
      </c>
      <c r="I31" s="90">
        <f t="shared" si="4"/>
        <v>-304</v>
      </c>
      <c r="J31" s="91">
        <f t="shared" si="4"/>
        <v>3433108</v>
      </c>
      <c r="K31" s="92">
        <f t="shared" si="4"/>
        <v>2122</v>
      </c>
      <c r="L31" s="93">
        <f t="shared" si="4"/>
        <v>5906848</v>
      </c>
      <c r="M31" s="90">
        <f t="shared" si="4"/>
        <v>1178.2559999999994</v>
      </c>
      <c r="N31" s="91">
        <f t="shared" si="4"/>
        <v>469239</v>
      </c>
      <c r="O31" s="92">
        <f t="shared" si="4"/>
        <v>-701</v>
      </c>
      <c r="P31" s="93">
        <f t="shared" si="4"/>
        <v>-223971</v>
      </c>
      <c r="Q31" s="90">
        <f t="shared" si="4"/>
        <v>-68</v>
      </c>
      <c r="R31" s="91">
        <f t="shared" si="4"/>
        <v>-16085</v>
      </c>
      <c r="S31" s="92">
        <f t="shared" si="4"/>
        <v>5501</v>
      </c>
      <c r="T31" s="93">
        <f t="shared" si="4"/>
        <v>1086923</v>
      </c>
      <c r="U31" s="90">
        <f t="shared" si="4"/>
        <v>-649</v>
      </c>
      <c r="V31" s="91">
        <f t="shared" si="4"/>
        <v>-600729</v>
      </c>
      <c r="W31" s="92">
        <f t="shared" si="4"/>
        <v>-959</v>
      </c>
      <c r="X31" s="93">
        <f t="shared" si="4"/>
        <v>-169859</v>
      </c>
      <c r="Y31" s="90">
        <f t="shared" si="4"/>
        <v>6750.255999999994</v>
      </c>
      <c r="Z31" s="91">
        <f t="shared" si="4"/>
        <v>10185693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5" ref="E32:T33">E21-E28</f>
        <v>-29</v>
      </c>
      <c r="F32" s="95">
        <f t="shared" si="5"/>
        <v>-21769</v>
      </c>
      <c r="G32" s="96">
        <f t="shared" si="5"/>
        <v>763</v>
      </c>
      <c r="H32" s="97">
        <f t="shared" si="5"/>
        <v>301850</v>
      </c>
      <c r="I32" s="94">
        <f t="shared" si="5"/>
        <v>-445</v>
      </c>
      <c r="J32" s="95">
        <f t="shared" si="5"/>
        <v>3611315</v>
      </c>
      <c r="K32" s="96">
        <f t="shared" si="5"/>
        <v>1184</v>
      </c>
      <c r="L32" s="97">
        <f t="shared" si="5"/>
        <v>3496335</v>
      </c>
      <c r="M32" s="94">
        <f t="shared" si="5"/>
        <v>1613.4840000000004</v>
      </c>
      <c r="N32" s="95">
        <f t="shared" si="5"/>
        <v>630756</v>
      </c>
      <c r="O32" s="96">
        <f t="shared" si="5"/>
        <v>-620</v>
      </c>
      <c r="P32" s="97">
        <f t="shared" si="5"/>
        <v>-226358</v>
      </c>
      <c r="Q32" s="94">
        <f t="shared" si="5"/>
        <v>-678</v>
      </c>
      <c r="R32" s="95">
        <f t="shared" si="5"/>
        <v>-362420</v>
      </c>
      <c r="S32" s="96">
        <f t="shared" si="5"/>
        <v>4673</v>
      </c>
      <c r="T32" s="97">
        <f t="shared" si="5"/>
        <v>1041540</v>
      </c>
      <c r="U32" s="94">
        <f t="shared" si="4"/>
        <v>-47</v>
      </c>
      <c r="V32" s="95">
        <f t="shared" si="4"/>
        <v>122615</v>
      </c>
      <c r="W32" s="96">
        <f t="shared" si="4"/>
        <v>-961</v>
      </c>
      <c r="X32" s="97">
        <f t="shared" si="4"/>
        <v>-218556</v>
      </c>
      <c r="Y32" s="94">
        <f t="shared" si="4"/>
        <v>5453.484000000011</v>
      </c>
      <c r="Z32" s="95">
        <f t="shared" si="4"/>
        <v>8375308</v>
      </c>
    </row>
    <row r="33" spans="1:26" ht="18.95" customHeight="1">
      <c r="A33" s="22"/>
      <c r="B33" s="167"/>
      <c r="C33" s="7"/>
      <c r="D33" s="81" t="s">
        <v>24</v>
      </c>
      <c r="E33" s="94">
        <f t="shared" si="5"/>
        <v>-80</v>
      </c>
      <c r="F33" s="95">
        <f t="shared" si="4"/>
        <v>-37376</v>
      </c>
      <c r="G33" s="96">
        <f t="shared" si="4"/>
        <v>716</v>
      </c>
      <c r="H33" s="97">
        <f t="shared" si="4"/>
        <v>295570</v>
      </c>
      <c r="I33" s="94">
        <f t="shared" si="4"/>
        <v>82</v>
      </c>
      <c r="J33" s="95">
        <f t="shared" si="4"/>
        <v>592198</v>
      </c>
      <c r="K33" s="96">
        <f t="shared" si="4"/>
        <v>3883</v>
      </c>
      <c r="L33" s="97">
        <f t="shared" si="4"/>
        <v>7754809</v>
      </c>
      <c r="M33" s="94">
        <f t="shared" si="4"/>
        <v>1207.471999999998</v>
      </c>
      <c r="N33" s="95">
        <f t="shared" si="4"/>
        <v>336700</v>
      </c>
      <c r="O33" s="96">
        <f t="shared" si="4"/>
        <v>711</v>
      </c>
      <c r="P33" s="97">
        <f t="shared" si="4"/>
        <v>173910</v>
      </c>
      <c r="Q33" s="94">
        <f t="shared" si="4"/>
        <v>2141</v>
      </c>
      <c r="R33" s="95">
        <f t="shared" si="4"/>
        <v>813775</v>
      </c>
      <c r="S33" s="96">
        <f t="shared" si="4"/>
        <v>602</v>
      </c>
      <c r="T33" s="97">
        <f t="shared" si="4"/>
        <v>142978</v>
      </c>
      <c r="U33" s="94">
        <f t="shared" si="4"/>
        <v>-909</v>
      </c>
      <c r="V33" s="95">
        <f t="shared" si="4"/>
        <v>-632951</v>
      </c>
      <c r="W33" s="96">
        <f t="shared" si="4"/>
        <v>-1486</v>
      </c>
      <c r="X33" s="97">
        <f t="shared" si="4"/>
        <v>-155253</v>
      </c>
      <c r="Y33" s="94">
        <f t="shared" si="4"/>
        <v>6867.472000000009</v>
      </c>
      <c r="Z33" s="95">
        <f t="shared" si="4"/>
        <v>9284360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-2.048922819493832</v>
      </c>
      <c r="F34" s="199"/>
      <c r="G34" s="205">
        <f aca="true" t="shared" si="6" ref="G34">+G23-G30</f>
        <v>12.49823677581864</v>
      </c>
      <c r="H34" s="206"/>
      <c r="I34" s="159">
        <f aca="true" t="shared" si="7" ref="I34">+I23-I30</f>
        <v>-30.064332603938723</v>
      </c>
      <c r="J34" s="199"/>
      <c r="K34" s="205">
        <f aca="true" t="shared" si="8" ref="K34">+K23-K30</f>
        <v>-26.688580146017216</v>
      </c>
      <c r="L34" s="206"/>
      <c r="M34" s="159">
        <f aca="true" t="shared" si="9" ref="M34">+M23-M30</f>
        <v>4.132125400894928</v>
      </c>
      <c r="N34" s="199"/>
      <c r="O34" s="205">
        <f aca="true" t="shared" si="10" ref="O34">+O23-O30</f>
        <v>-30.013095117246976</v>
      </c>
      <c r="P34" s="206"/>
      <c r="Q34" s="159">
        <f aca="true" t="shared" si="11" ref="Q34">+Q23-Q30</f>
        <v>-2.08133185998895</v>
      </c>
      <c r="R34" s="199"/>
      <c r="S34" s="205">
        <f aca="true" t="shared" si="12" ref="S34">+S23-S30</f>
        <v>16.36727123400175</v>
      </c>
      <c r="T34" s="206"/>
      <c r="U34" s="159">
        <f aca="true" t="shared" si="13" ref="U34">+U23-U30</f>
        <v>1.4924524174141283</v>
      </c>
      <c r="V34" s="199"/>
      <c r="W34" s="205">
        <f aca="true" t="shared" si="14" ref="W34">+W23-W30</f>
        <v>4.298028832009422</v>
      </c>
      <c r="X34" s="206"/>
      <c r="Y34" s="159">
        <f aca="true" t="shared" si="15" ref="Y34">+Y23-Y30</f>
        <v>-1.2296405027991852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6" ref="E35:Z37">E20/E27*100</f>
        <v>91.44634525660965</v>
      </c>
      <c r="F35" s="60">
        <f t="shared" si="16"/>
        <v>105.84282037738393</v>
      </c>
      <c r="G35" s="61">
        <f t="shared" si="16"/>
        <v>212.29135053110775</v>
      </c>
      <c r="H35" s="62">
        <f t="shared" si="16"/>
        <v>247.95979778526723</v>
      </c>
      <c r="I35" s="59">
        <f t="shared" si="16"/>
        <v>88.01261829652996</v>
      </c>
      <c r="J35" s="60">
        <f t="shared" si="16"/>
        <v>278.8858777351145</v>
      </c>
      <c r="K35" s="61">
        <f t="shared" si="16"/>
        <v>301.32827324478177</v>
      </c>
      <c r="L35" s="62">
        <f t="shared" si="16"/>
        <v>2366.459980047579</v>
      </c>
      <c r="M35" s="59">
        <f t="shared" si="16"/>
        <v>115.45861978483336</v>
      </c>
      <c r="N35" s="60">
        <f t="shared" si="16"/>
        <v>124.10781029161757</v>
      </c>
      <c r="O35" s="61">
        <f t="shared" si="16"/>
        <v>84.86288058734614</v>
      </c>
      <c r="P35" s="62">
        <f t="shared" si="16"/>
        <v>85.959401115996</v>
      </c>
      <c r="Q35" s="59">
        <f t="shared" si="16"/>
        <v>99.76924121080494</v>
      </c>
      <c r="R35" s="60">
        <f t="shared" si="16"/>
        <v>99.7185153218839</v>
      </c>
      <c r="S35" s="61">
        <f t="shared" si="16"/>
        <v>112.34404452024056</v>
      </c>
      <c r="T35" s="62">
        <f t="shared" si="16"/>
        <v>110.08842242279628</v>
      </c>
      <c r="U35" s="59">
        <f t="shared" si="16"/>
        <v>83.49860157640478</v>
      </c>
      <c r="V35" s="60">
        <f t="shared" si="16"/>
        <v>59.71173856212657</v>
      </c>
      <c r="W35" s="61">
        <f t="shared" si="16"/>
        <v>89.15649027589326</v>
      </c>
      <c r="X35" s="62">
        <f t="shared" si="16"/>
        <v>90.75583192560212</v>
      </c>
      <c r="Y35" s="59">
        <f t="shared" si="16"/>
        <v>106.45358471084256</v>
      </c>
      <c r="Z35" s="60">
        <f t="shared" si="16"/>
        <v>139.4387746646906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6"/>
        <v>97.82282282282281</v>
      </c>
      <c r="F36" s="64">
        <f t="shared" si="16"/>
        <v>87.64592046944254</v>
      </c>
      <c r="G36" s="65">
        <f t="shared" si="16"/>
        <v>219.9685534591195</v>
      </c>
      <c r="H36" s="66">
        <f t="shared" si="16"/>
        <v>248.53433980090443</v>
      </c>
      <c r="I36" s="63">
        <f t="shared" si="16"/>
        <v>82.30616302186878</v>
      </c>
      <c r="J36" s="64">
        <f t="shared" si="16"/>
        <v>371.6385499031183</v>
      </c>
      <c r="K36" s="65">
        <f t="shared" si="16"/>
        <v>227.72384034519953</v>
      </c>
      <c r="L36" s="66">
        <f t="shared" si="16"/>
        <v>1554.8058918986394</v>
      </c>
      <c r="M36" s="63">
        <f t="shared" si="16"/>
        <v>121.19658434051499</v>
      </c>
      <c r="N36" s="64">
        <f t="shared" si="16"/>
        <v>138.48764959395382</v>
      </c>
      <c r="O36" s="65">
        <f t="shared" si="16"/>
        <v>86.13285618429882</v>
      </c>
      <c r="P36" s="66">
        <f t="shared" si="16"/>
        <v>85.69646616940447</v>
      </c>
      <c r="Q36" s="63">
        <f t="shared" si="16"/>
        <v>97.71247343027768</v>
      </c>
      <c r="R36" s="64">
        <f t="shared" si="16"/>
        <v>93.81125541421233</v>
      </c>
      <c r="S36" s="65">
        <f t="shared" si="16"/>
        <v>110.3159010132674</v>
      </c>
      <c r="T36" s="66">
        <f t="shared" si="16"/>
        <v>109.67223390770174</v>
      </c>
      <c r="U36" s="63">
        <f t="shared" si="16"/>
        <v>98.49165596919127</v>
      </c>
      <c r="V36" s="64">
        <f t="shared" si="16"/>
        <v>119.3956448974814</v>
      </c>
      <c r="W36" s="65">
        <f t="shared" si="16"/>
        <v>89.2409314823108</v>
      </c>
      <c r="X36" s="66">
        <f t="shared" si="16"/>
        <v>87.99791760938042</v>
      </c>
      <c r="Y36" s="63">
        <f t="shared" si="16"/>
        <v>105.21969390978091</v>
      </c>
      <c r="Z36" s="64">
        <f t="shared" si="16"/>
        <v>134.5398793297291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6"/>
        <v>96.67221297836939</v>
      </c>
      <c r="F37" s="68">
        <f t="shared" si="16"/>
        <v>90.99360472681532</v>
      </c>
      <c r="G37" s="69">
        <f t="shared" si="16"/>
        <v>182.48847926267283</v>
      </c>
      <c r="H37" s="70">
        <f t="shared" si="16"/>
        <v>177.28714460909288</v>
      </c>
      <c r="I37" s="67">
        <f t="shared" si="16"/>
        <v>104.01174168297456</v>
      </c>
      <c r="J37" s="68">
        <f t="shared" si="16"/>
        <v>127.12279403278195</v>
      </c>
      <c r="K37" s="69">
        <f t="shared" si="16"/>
        <v>413.65105008077546</v>
      </c>
      <c r="L37" s="70">
        <f t="shared" si="16"/>
        <v>503.8117539973402</v>
      </c>
      <c r="M37" s="67">
        <f t="shared" si="16"/>
        <v>107.81636457793888</v>
      </c>
      <c r="N37" s="68">
        <f t="shared" si="16"/>
        <v>110.71211888383985</v>
      </c>
      <c r="O37" s="69">
        <f t="shared" si="16"/>
        <v>116.71368124118477</v>
      </c>
      <c r="P37" s="70">
        <f t="shared" si="16"/>
        <v>114.62033042232586</v>
      </c>
      <c r="Q37" s="67">
        <f t="shared" si="16"/>
        <v>103.59137800889037</v>
      </c>
      <c r="R37" s="68">
        <f t="shared" si="16"/>
        <v>108.18137883893439</v>
      </c>
      <c r="S37" s="69">
        <f t="shared" si="16"/>
        <v>102.09997558167929</v>
      </c>
      <c r="T37" s="70">
        <f t="shared" si="16"/>
        <v>105.78076141512172</v>
      </c>
      <c r="U37" s="67">
        <f t="shared" si="16"/>
        <v>83.74754156981942</v>
      </c>
      <c r="V37" s="68">
        <f t="shared" si="16"/>
        <v>72.12310649269199</v>
      </c>
      <c r="W37" s="69">
        <f t="shared" si="16"/>
        <v>85.0503018108652</v>
      </c>
      <c r="X37" s="70">
        <f t="shared" si="16"/>
        <v>92.9516860466964</v>
      </c>
      <c r="Y37" s="67">
        <f t="shared" si="16"/>
        <v>105.27978719314837</v>
      </c>
      <c r="Z37" s="68">
        <f t="shared" si="16"/>
        <v>135.53531742134442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+'(令和4年5月) '!E20</f>
        <v>828</v>
      </c>
      <c r="F39" s="119">
        <f>+'(令和4年5月) '!F20</f>
        <v>64910</v>
      </c>
      <c r="G39" s="118">
        <f>+'(令和4年5月) '!G20</f>
        <v>1166</v>
      </c>
      <c r="H39" s="119">
        <f>+'(令和4年5月) '!H20</f>
        <v>423015</v>
      </c>
      <c r="I39" s="118">
        <f>+'(令和4年5月) '!I20</f>
        <v>2371</v>
      </c>
      <c r="J39" s="119">
        <f>+'(令和4年5月) '!J20</f>
        <v>5974330</v>
      </c>
      <c r="K39" s="118">
        <f>+'(令和4年5月) '!K20</f>
        <v>2099</v>
      </c>
      <c r="L39" s="119">
        <f>+'(令和4年5月) '!L20</f>
        <v>4620748</v>
      </c>
      <c r="M39" s="118">
        <f>+'(令和4年5月) '!M20</f>
        <v>10227</v>
      </c>
      <c r="N39" s="119">
        <f>+'(令和4年5月) '!N20</f>
        <v>1960892</v>
      </c>
      <c r="O39" s="118">
        <f>+'(令和4年5月) '!O20</f>
        <v>3717</v>
      </c>
      <c r="P39" s="119">
        <f>+'(令和4年5月) '!P20</f>
        <v>1298719</v>
      </c>
      <c r="Q39" s="118">
        <f>+'(令和4年5月) '!Q20</f>
        <v>29613</v>
      </c>
      <c r="R39" s="119">
        <f>+'(令和4年5月) '!R20</f>
        <v>5478326</v>
      </c>
      <c r="S39" s="120">
        <f>+'(令和4年5月) '!S20</f>
        <v>42276</v>
      </c>
      <c r="T39" s="121">
        <f>+'(令和4年5月) '!T20</f>
        <v>9754849</v>
      </c>
      <c r="U39" s="118">
        <f>+'(令和4年5月) '!U20</f>
        <v>2778</v>
      </c>
      <c r="V39" s="119">
        <f>+'(令和4年5月) '!V20</f>
        <v>656241</v>
      </c>
      <c r="W39" s="118">
        <f>+'(令和4年5月) '!W20</f>
        <v>7177</v>
      </c>
      <c r="X39" s="119">
        <f>+'(令和4年5月) '!X20</f>
        <v>1402290</v>
      </c>
      <c r="Y39" s="104">
        <f>+'(令和4年5月) '!Y20</f>
        <v>102252</v>
      </c>
      <c r="Z39" s="105">
        <f>+'(令和4年5月) '!Z20</f>
        <v>31634320</v>
      </c>
    </row>
    <row r="40" spans="1:26" ht="18.95" customHeight="1">
      <c r="A40" s="22"/>
      <c r="B40" s="162"/>
      <c r="C40" s="22"/>
      <c r="D40" s="82" t="s">
        <v>22</v>
      </c>
      <c r="E40" s="122">
        <f>+'(令和4年5月) '!E21</f>
        <v>1322</v>
      </c>
      <c r="F40" s="123">
        <f>+'(令和4年5月) '!F21</f>
        <v>188029</v>
      </c>
      <c r="G40" s="122">
        <f>+'(令和4年5月) '!G21</f>
        <v>1068</v>
      </c>
      <c r="H40" s="123">
        <f>+'(令和4年5月) '!H21</f>
        <v>392500</v>
      </c>
      <c r="I40" s="122">
        <f>+'(令和4年5月) '!I21</f>
        <v>2302</v>
      </c>
      <c r="J40" s="123">
        <f>+'(令和4年5月) '!J21</f>
        <v>5662966</v>
      </c>
      <c r="K40" s="122">
        <f>+'(令和4年5月) '!K21</f>
        <v>2552</v>
      </c>
      <c r="L40" s="123">
        <f>+'(令和4年5月) '!L21</f>
        <v>4031296</v>
      </c>
      <c r="M40" s="122">
        <f>+'(令和4年5月) '!M21</f>
        <v>8446.248</v>
      </c>
      <c r="N40" s="123">
        <f>+'(令和4年5月) '!N21</f>
        <v>1808423</v>
      </c>
      <c r="O40" s="122">
        <f>+'(令和4年5月) '!O21</f>
        <v>3466</v>
      </c>
      <c r="P40" s="123">
        <f>+'(令和4年5月) '!P21</f>
        <v>1261430</v>
      </c>
      <c r="Q40" s="122">
        <f>+'(令和4年5月) '!Q21</f>
        <v>28366</v>
      </c>
      <c r="R40" s="123">
        <f>+'(令和4年5月) '!R21</f>
        <v>5373156</v>
      </c>
      <c r="S40" s="120">
        <f>+'(令和4年5月) '!S21</f>
        <v>43544</v>
      </c>
      <c r="T40" s="121">
        <f>+'(令和4年5月) '!T21</f>
        <v>10046258</v>
      </c>
      <c r="U40" s="122">
        <f>+'(令和4年5月) '!U21</f>
        <v>2894</v>
      </c>
      <c r="V40" s="123">
        <f>+'(令和4年5月) '!V21</f>
        <v>540556</v>
      </c>
      <c r="W40" s="122">
        <f>+'(令和4年5月) '!W21</f>
        <v>6666</v>
      </c>
      <c r="X40" s="123">
        <f>+'(令和4年5月) '!X21</f>
        <v>1364807</v>
      </c>
      <c r="Y40" s="111">
        <f>+'(令和4年5月) '!Y21</f>
        <v>100626.24799999999</v>
      </c>
      <c r="Z40" s="112">
        <f>+'(令和4年5月) '!Z21</f>
        <v>30669421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+'(令和4年5月) '!E22</f>
        <v>2457</v>
      </c>
      <c r="F41" s="123">
        <f>+'(令和4年5月) '!F22</f>
        <v>439378</v>
      </c>
      <c r="G41" s="122">
        <f>+'(令和4年5月) '!G22</f>
        <v>1592</v>
      </c>
      <c r="H41" s="123">
        <f>+'(令和4年5月) '!H22</f>
        <v>705658</v>
      </c>
      <c r="I41" s="122">
        <f>+'(令和4年5月) '!I22</f>
        <v>2444</v>
      </c>
      <c r="J41" s="123">
        <f>+'(令和4年5月) '!J22</f>
        <v>2507292</v>
      </c>
      <c r="K41" s="122">
        <f>+'(令和4年5月) '!K22</f>
        <v>4056</v>
      </c>
      <c r="L41" s="123">
        <f>+'(令和4年5月) '!L22</f>
        <v>7245808</v>
      </c>
      <c r="M41" s="122">
        <f>+'(令和4年5月) '!M22</f>
        <v>17080.3</v>
      </c>
      <c r="N41" s="123">
        <f>+'(令和4年5月) '!N22</f>
        <v>3329323</v>
      </c>
      <c r="O41" s="122">
        <f>+'(令和4年5月) '!O22</f>
        <v>4886</v>
      </c>
      <c r="P41" s="123">
        <f>+'(令和4年5月) '!P22</f>
        <v>1348397</v>
      </c>
      <c r="Q41" s="122">
        <f>+'(令和4年5月) '!Q22</f>
        <v>61320</v>
      </c>
      <c r="R41" s="123">
        <f>+'(令和4年5月) '!R22</f>
        <v>10564309</v>
      </c>
      <c r="S41" s="120">
        <f>+'(令和4年5月) '!S22</f>
        <v>29175</v>
      </c>
      <c r="T41" s="121">
        <f>+'(令和4年5月) '!T22</f>
        <v>2565323</v>
      </c>
      <c r="U41" s="122">
        <f>+'(令和4年5月) '!U22</f>
        <v>4458</v>
      </c>
      <c r="V41" s="123">
        <f>+'(令和4年5月) '!V22</f>
        <v>1500837</v>
      </c>
      <c r="W41" s="122">
        <f>+'(令和4年5月) '!W22</f>
        <v>8541</v>
      </c>
      <c r="X41" s="123">
        <f>+'(令和4年5月) '!X22</f>
        <v>1982634</v>
      </c>
      <c r="Y41" s="111">
        <f>+'(令和4年5月) '!Y22</f>
        <v>136009.3</v>
      </c>
      <c r="Z41" s="112">
        <f>+'(令和4年5月) '!Z22</f>
        <v>32188959</v>
      </c>
    </row>
    <row r="42" spans="1:26" ht="18.95" customHeight="1" thickBot="1">
      <c r="A42" s="22"/>
      <c r="B42" s="162"/>
      <c r="C42" s="22"/>
      <c r="D42" s="89" t="s">
        <v>44</v>
      </c>
      <c r="E42" s="203">
        <f>+(E39+E40)/(E41+'(令和4年5月) '!E41)*100</f>
        <v>34.577034416211</v>
      </c>
      <c r="F42" s="204"/>
      <c r="G42" s="203">
        <f>+(G39+G40)/(G41+'(令和4年5月) '!G41)*100</f>
        <v>79.38877043354655</v>
      </c>
      <c r="H42" s="204"/>
      <c r="I42" s="203">
        <f>+(I39+I40)/(I41+'(令和4年5月) '!I41)*100</f>
        <v>106.86027898467871</v>
      </c>
      <c r="J42" s="204"/>
      <c r="K42" s="203">
        <f>+(K39+K40)/(K41+'(令和4年5月) '!K41)*100</f>
        <v>54.30239346176299</v>
      </c>
      <c r="L42" s="204"/>
      <c r="M42" s="203">
        <f>+(M39+M40)/(M41+'(令和4年5月) '!M41)*100</f>
        <v>57.64006383445023</v>
      </c>
      <c r="N42" s="204"/>
      <c r="O42" s="203">
        <f>+(O39+O40)/(O41+'(令和4年5月) '!O41)*100</f>
        <v>75.61052631578947</v>
      </c>
      <c r="P42" s="204"/>
      <c r="Q42" s="203">
        <f>+(Q39+Q40)/(Q41+'(令和4年5月) '!Q41)*100</f>
        <v>47.68284358474583</v>
      </c>
      <c r="R42" s="204"/>
      <c r="S42" s="203">
        <f>+(S39+S40)/(S41+'(令和4年5月) '!S41)*100</f>
        <v>143.9522283912307</v>
      </c>
      <c r="T42" s="204"/>
      <c r="U42" s="203">
        <f>+(U39+U40)/(U41+'(令和4年5月) '!U41)*100</f>
        <v>61.53846153846154</v>
      </c>
      <c r="V42" s="204"/>
      <c r="W42" s="203">
        <f>+(W39+W40)/(W41+'(令和4年5月) '!W41)*100</f>
        <v>82.62997672058736</v>
      </c>
      <c r="X42" s="204"/>
      <c r="Y42" s="203">
        <f>+(Y39+Y40)/(Y41+'(令和4年5月) '!Y41)*100</f>
        <v>74.85003410856375</v>
      </c>
      <c r="Z42" s="204"/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7" ref="E43:Z46">E20-E39</f>
        <v>348</v>
      </c>
      <c r="F43" s="93">
        <f t="shared" si="17"/>
        <v>29270</v>
      </c>
      <c r="G43" s="90">
        <f t="shared" si="17"/>
        <v>233</v>
      </c>
      <c r="H43" s="91">
        <f t="shared" si="17"/>
        <v>71397</v>
      </c>
      <c r="I43" s="92">
        <f t="shared" si="17"/>
        <v>-139</v>
      </c>
      <c r="J43" s="93">
        <f t="shared" si="17"/>
        <v>-622061</v>
      </c>
      <c r="K43" s="90">
        <f t="shared" si="17"/>
        <v>1077</v>
      </c>
      <c r="L43" s="91">
        <f t="shared" si="17"/>
        <v>1546720</v>
      </c>
      <c r="M43" s="92">
        <f t="shared" si="17"/>
        <v>-1426.7440000000006</v>
      </c>
      <c r="N43" s="93">
        <f t="shared" si="17"/>
        <v>454766</v>
      </c>
      <c r="O43" s="90">
        <f t="shared" si="17"/>
        <v>213</v>
      </c>
      <c r="P43" s="91">
        <f t="shared" si="17"/>
        <v>72477</v>
      </c>
      <c r="Q43" s="92">
        <f t="shared" si="17"/>
        <v>-213</v>
      </c>
      <c r="R43" s="93">
        <f t="shared" si="17"/>
        <v>219932</v>
      </c>
      <c r="S43" s="90">
        <f t="shared" si="17"/>
        <v>7789</v>
      </c>
      <c r="T43" s="91">
        <f t="shared" si="17"/>
        <v>2106038</v>
      </c>
      <c r="U43" s="92">
        <f t="shared" si="17"/>
        <v>506</v>
      </c>
      <c r="V43" s="93">
        <f t="shared" si="17"/>
        <v>234107</v>
      </c>
      <c r="W43" s="90">
        <f t="shared" si="17"/>
        <v>708</v>
      </c>
      <c r="X43" s="91">
        <f t="shared" si="17"/>
        <v>265323</v>
      </c>
      <c r="Y43" s="90">
        <f t="shared" si="17"/>
        <v>9095.255999999994</v>
      </c>
      <c r="Z43" s="91">
        <f t="shared" si="17"/>
        <v>4377969</v>
      </c>
    </row>
    <row r="44" spans="1:26" ht="18.95" customHeight="1">
      <c r="A44" s="22"/>
      <c r="B44" s="162"/>
      <c r="C44" s="22"/>
      <c r="D44" s="82" t="s">
        <v>22</v>
      </c>
      <c r="E44" s="94">
        <f t="shared" si="17"/>
        <v>-19</v>
      </c>
      <c r="F44" s="97">
        <f t="shared" si="17"/>
        <v>-33589</v>
      </c>
      <c r="G44" s="94">
        <f t="shared" si="17"/>
        <v>331</v>
      </c>
      <c r="H44" s="95">
        <f t="shared" si="17"/>
        <v>112569</v>
      </c>
      <c r="I44" s="96">
        <f t="shared" si="17"/>
        <v>-232</v>
      </c>
      <c r="J44" s="97">
        <f t="shared" si="17"/>
        <v>-722195</v>
      </c>
      <c r="K44" s="94">
        <f t="shared" si="17"/>
        <v>-441</v>
      </c>
      <c r="L44" s="95">
        <f t="shared" si="17"/>
        <v>-294631</v>
      </c>
      <c r="M44" s="96">
        <f t="shared" si="17"/>
        <v>779.2360000000008</v>
      </c>
      <c r="N44" s="97">
        <f t="shared" si="17"/>
        <v>461186</v>
      </c>
      <c r="O44" s="94">
        <f t="shared" si="17"/>
        <v>385</v>
      </c>
      <c r="P44" s="95">
        <f t="shared" si="17"/>
        <v>94744</v>
      </c>
      <c r="Q44" s="96">
        <f t="shared" si="17"/>
        <v>595</v>
      </c>
      <c r="R44" s="97">
        <f t="shared" si="17"/>
        <v>120539</v>
      </c>
      <c r="S44" s="94">
        <f t="shared" si="17"/>
        <v>6428</v>
      </c>
      <c r="T44" s="95">
        <f t="shared" si="17"/>
        <v>1763632</v>
      </c>
      <c r="U44" s="96">
        <f t="shared" si="17"/>
        <v>175</v>
      </c>
      <c r="V44" s="97">
        <f t="shared" si="17"/>
        <v>214237</v>
      </c>
      <c r="W44" s="94">
        <f t="shared" si="17"/>
        <v>1305</v>
      </c>
      <c r="X44" s="95">
        <f t="shared" si="17"/>
        <v>237621</v>
      </c>
      <c r="Y44" s="94">
        <f t="shared" si="17"/>
        <v>9306.236000000019</v>
      </c>
      <c r="Z44" s="95">
        <f t="shared" si="17"/>
        <v>1954113</v>
      </c>
    </row>
    <row r="45" spans="1:26" ht="18.95" customHeight="1">
      <c r="A45" s="22"/>
      <c r="B45" s="162"/>
      <c r="C45" s="22"/>
      <c r="D45" s="82" t="s">
        <v>24</v>
      </c>
      <c r="E45" s="94">
        <f t="shared" si="17"/>
        <v>-133</v>
      </c>
      <c r="F45" s="97">
        <f t="shared" si="17"/>
        <v>-61760</v>
      </c>
      <c r="G45" s="94">
        <f t="shared" si="17"/>
        <v>-8</v>
      </c>
      <c r="H45" s="95">
        <f t="shared" si="17"/>
        <v>-27657</v>
      </c>
      <c r="I45" s="96">
        <f t="shared" si="17"/>
        <v>-318</v>
      </c>
      <c r="J45" s="97">
        <f t="shared" si="17"/>
        <v>268302</v>
      </c>
      <c r="K45" s="94">
        <f t="shared" si="17"/>
        <v>1065</v>
      </c>
      <c r="L45" s="95">
        <f t="shared" si="17"/>
        <v>2429403</v>
      </c>
      <c r="M45" s="96">
        <f t="shared" si="17"/>
        <v>-424.82800000000134</v>
      </c>
      <c r="N45" s="97">
        <f t="shared" si="17"/>
        <v>150546</v>
      </c>
      <c r="O45" s="94">
        <f t="shared" si="17"/>
        <v>79</v>
      </c>
      <c r="P45" s="95">
        <f t="shared" si="17"/>
        <v>15021</v>
      </c>
      <c r="Q45" s="96">
        <f t="shared" si="17"/>
        <v>436</v>
      </c>
      <c r="R45" s="97">
        <f t="shared" si="17"/>
        <v>196139</v>
      </c>
      <c r="S45" s="94">
        <f t="shared" si="17"/>
        <v>94</v>
      </c>
      <c r="T45" s="95">
        <f t="shared" si="17"/>
        <v>50997</v>
      </c>
      <c r="U45" s="96">
        <f t="shared" si="17"/>
        <v>226</v>
      </c>
      <c r="V45" s="97">
        <f t="shared" si="17"/>
        <v>136734</v>
      </c>
      <c r="W45" s="94">
        <f t="shared" si="17"/>
        <v>-87</v>
      </c>
      <c r="X45" s="95">
        <f t="shared" si="17"/>
        <v>64810</v>
      </c>
      <c r="Y45" s="94">
        <f t="shared" si="17"/>
        <v>929.1720000000205</v>
      </c>
      <c r="Z45" s="95">
        <f t="shared" si="17"/>
        <v>3222535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17.274042764295167</v>
      </c>
      <c r="F46" s="199"/>
      <c r="G46" s="157">
        <f>G23-G42</f>
        <v>8.70946634227208</v>
      </c>
      <c r="H46" s="199"/>
      <c r="I46" s="157">
        <f>I23-I42</f>
        <v>-12.724611588617435</v>
      </c>
      <c r="J46" s="199"/>
      <c r="K46" s="157">
        <f>K23-K42</f>
        <v>3.309026392219792</v>
      </c>
      <c r="L46" s="199"/>
      <c r="M46" s="157">
        <f>M23-M42</f>
        <v>-4.207938433555306</v>
      </c>
      <c r="N46" s="199"/>
      <c r="O46" s="157">
        <f t="shared" si="17"/>
        <v>3.3763785669635524</v>
      </c>
      <c r="P46" s="199"/>
      <c r="Q46" s="157">
        <f t="shared" si="17"/>
        <v>-0.26417544473478216</v>
      </c>
      <c r="R46" s="199"/>
      <c r="S46" s="157">
        <f t="shared" si="17"/>
        <v>27.215042842771055</v>
      </c>
      <c r="T46" s="199"/>
      <c r="U46" s="157">
        <f t="shared" si="17"/>
        <v>7.953990878952588</v>
      </c>
      <c r="V46" s="199"/>
      <c r="W46" s="157">
        <f t="shared" si="17"/>
        <v>10.668052111422057</v>
      </c>
      <c r="X46" s="199"/>
      <c r="Y46" s="157">
        <f t="shared" si="17"/>
        <v>6.220325388637065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8" ref="E47:Z49">E20/E39*100</f>
        <v>142.02898550724638</v>
      </c>
      <c r="F47" s="72">
        <f t="shared" si="18"/>
        <v>145.09320597750732</v>
      </c>
      <c r="G47" s="71">
        <f t="shared" si="18"/>
        <v>119.9828473413379</v>
      </c>
      <c r="H47" s="73">
        <f t="shared" si="18"/>
        <v>116.87812488918831</v>
      </c>
      <c r="I47" s="74">
        <f t="shared" si="18"/>
        <v>94.13749472796289</v>
      </c>
      <c r="J47" s="72">
        <f t="shared" si="18"/>
        <v>89.58776967459113</v>
      </c>
      <c r="K47" s="71">
        <f t="shared" si="18"/>
        <v>151.3101476893759</v>
      </c>
      <c r="L47" s="73">
        <f t="shared" si="18"/>
        <v>133.47336838105</v>
      </c>
      <c r="M47" s="74">
        <f t="shared" si="18"/>
        <v>86.04924220201427</v>
      </c>
      <c r="N47" s="72">
        <f t="shared" si="18"/>
        <v>123.19179230676652</v>
      </c>
      <c r="O47" s="71">
        <f t="shared" si="18"/>
        <v>105.73042776432607</v>
      </c>
      <c r="P47" s="73">
        <f t="shared" si="18"/>
        <v>105.5806529357005</v>
      </c>
      <c r="Q47" s="74">
        <f t="shared" si="18"/>
        <v>99.28072130483234</v>
      </c>
      <c r="R47" s="72">
        <f t="shared" si="18"/>
        <v>104.01458401708842</v>
      </c>
      <c r="S47" s="71">
        <f t="shared" si="18"/>
        <v>118.42416501088088</v>
      </c>
      <c r="T47" s="73">
        <f t="shared" si="18"/>
        <v>121.58965248975151</v>
      </c>
      <c r="U47" s="74">
        <f t="shared" si="18"/>
        <v>118.21454283657306</v>
      </c>
      <c r="V47" s="72">
        <f t="shared" si="18"/>
        <v>135.6739368616103</v>
      </c>
      <c r="W47" s="71">
        <f t="shared" si="18"/>
        <v>109.86484603594818</v>
      </c>
      <c r="X47" s="73">
        <f t="shared" si="18"/>
        <v>118.9206940076589</v>
      </c>
      <c r="Y47" s="71">
        <f t="shared" si="18"/>
        <v>108.89494190822673</v>
      </c>
      <c r="Z47" s="73">
        <f t="shared" si="18"/>
        <v>113.83930174569899</v>
      </c>
    </row>
    <row r="48" spans="1:26" ht="18.95" customHeight="1">
      <c r="A48" s="22"/>
      <c r="B48" s="162"/>
      <c r="C48" s="22"/>
      <c r="D48" s="55" t="s">
        <v>22</v>
      </c>
      <c r="E48" s="63">
        <f t="shared" si="18"/>
        <v>98.56278366111951</v>
      </c>
      <c r="F48" s="66">
        <f t="shared" si="18"/>
        <v>82.13626621425418</v>
      </c>
      <c r="G48" s="63">
        <f t="shared" si="18"/>
        <v>130.99250936329588</v>
      </c>
      <c r="H48" s="64">
        <f t="shared" si="18"/>
        <v>128.68</v>
      </c>
      <c r="I48" s="65">
        <f t="shared" si="18"/>
        <v>89.92180712423979</v>
      </c>
      <c r="J48" s="66">
        <f t="shared" si="18"/>
        <v>87.2470539289835</v>
      </c>
      <c r="K48" s="63">
        <f t="shared" si="18"/>
        <v>82.71943573667711</v>
      </c>
      <c r="L48" s="64">
        <f t="shared" si="18"/>
        <v>92.69140742828112</v>
      </c>
      <c r="M48" s="65">
        <f t="shared" si="18"/>
        <v>109.22582429500058</v>
      </c>
      <c r="N48" s="66">
        <f t="shared" si="18"/>
        <v>125.50210874336369</v>
      </c>
      <c r="O48" s="63">
        <f t="shared" si="18"/>
        <v>111.10790536641662</v>
      </c>
      <c r="P48" s="64">
        <f t="shared" si="18"/>
        <v>107.51084087107489</v>
      </c>
      <c r="Q48" s="65">
        <f t="shared" si="18"/>
        <v>102.09758161178877</v>
      </c>
      <c r="R48" s="66">
        <f t="shared" si="18"/>
        <v>102.243355674021</v>
      </c>
      <c r="S48" s="63">
        <f t="shared" si="18"/>
        <v>114.76207973544001</v>
      </c>
      <c r="T48" s="64">
        <f t="shared" si="18"/>
        <v>117.55511355571397</v>
      </c>
      <c r="U48" s="65">
        <f t="shared" si="18"/>
        <v>106.04699378023497</v>
      </c>
      <c r="V48" s="66">
        <f t="shared" si="18"/>
        <v>139.63271150445098</v>
      </c>
      <c r="W48" s="63">
        <f t="shared" si="18"/>
        <v>119.57695769576956</v>
      </c>
      <c r="X48" s="64">
        <f t="shared" si="18"/>
        <v>117.41059358575974</v>
      </c>
      <c r="Y48" s="63">
        <f t="shared" si="18"/>
        <v>109.24831858979778</v>
      </c>
      <c r="Z48" s="64">
        <f t="shared" si="18"/>
        <v>106.37153534786327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8"/>
        <v>94.58689458689459</v>
      </c>
      <c r="F49" s="70">
        <f t="shared" si="18"/>
        <v>85.94376596006173</v>
      </c>
      <c r="G49" s="67">
        <f t="shared" si="18"/>
        <v>99.49748743718592</v>
      </c>
      <c r="H49" s="68">
        <f t="shared" si="18"/>
        <v>96.08067930924045</v>
      </c>
      <c r="I49" s="69">
        <f t="shared" si="18"/>
        <v>86.9885433715221</v>
      </c>
      <c r="J49" s="70">
        <f t="shared" si="18"/>
        <v>110.7008677090662</v>
      </c>
      <c r="K49" s="67">
        <f t="shared" si="18"/>
        <v>126.25739644970415</v>
      </c>
      <c r="L49" s="68">
        <f t="shared" si="18"/>
        <v>133.52839324475613</v>
      </c>
      <c r="M49" s="69">
        <f t="shared" si="18"/>
        <v>97.51276031451438</v>
      </c>
      <c r="N49" s="70">
        <f t="shared" si="18"/>
        <v>104.52182020188489</v>
      </c>
      <c r="O49" s="67">
        <f t="shared" si="18"/>
        <v>101.61686451084732</v>
      </c>
      <c r="P49" s="68">
        <f t="shared" si="18"/>
        <v>101.11398942596284</v>
      </c>
      <c r="Q49" s="69">
        <f t="shared" si="18"/>
        <v>100.71102413568167</v>
      </c>
      <c r="R49" s="70">
        <f t="shared" si="18"/>
        <v>101.8566193018398</v>
      </c>
      <c r="S49" s="67">
        <f t="shared" si="18"/>
        <v>100.32219365895459</v>
      </c>
      <c r="T49" s="68">
        <f t="shared" si="18"/>
        <v>101.9879368017205</v>
      </c>
      <c r="U49" s="69">
        <f t="shared" si="18"/>
        <v>105.06953790937641</v>
      </c>
      <c r="V49" s="70">
        <f t="shared" si="18"/>
        <v>109.1105163318868</v>
      </c>
      <c r="W49" s="67">
        <f t="shared" si="18"/>
        <v>98.98138391289076</v>
      </c>
      <c r="X49" s="68">
        <f t="shared" si="18"/>
        <v>103.26888371731746</v>
      </c>
      <c r="Y49" s="67">
        <f t="shared" si="18"/>
        <v>100.6831679892478</v>
      </c>
      <c r="Z49" s="68">
        <f t="shared" si="18"/>
        <v>110.01130542929332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BE45-7612-4CBA-B023-B960033E0F70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64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698</v>
      </c>
      <c r="F5" s="14">
        <v>45909</v>
      </c>
      <c r="G5" s="15">
        <v>30</v>
      </c>
      <c r="H5" s="16">
        <v>5400</v>
      </c>
      <c r="I5" s="13">
        <v>1760</v>
      </c>
      <c r="J5" s="14">
        <v>5706434</v>
      </c>
      <c r="K5" s="17">
        <v>1994</v>
      </c>
      <c r="L5" s="18">
        <v>4540558</v>
      </c>
      <c r="M5" s="13">
        <v>564</v>
      </c>
      <c r="N5" s="75">
        <v>190864</v>
      </c>
      <c r="O5" s="19">
        <v>494</v>
      </c>
      <c r="P5" s="18">
        <v>33470</v>
      </c>
      <c r="Q5" s="13">
        <v>14288</v>
      </c>
      <c r="R5" s="14">
        <v>2098114</v>
      </c>
      <c r="S5" s="19">
        <v>15168</v>
      </c>
      <c r="T5" s="18">
        <v>6154810</v>
      </c>
      <c r="U5" s="13">
        <v>1956</v>
      </c>
      <c r="V5" s="14">
        <v>584141</v>
      </c>
      <c r="W5" s="13">
        <v>282</v>
      </c>
      <c r="X5" s="18">
        <v>30841</v>
      </c>
      <c r="Y5" s="20">
        <f>+W5+U5+S5+Q5+O5+M5+K5+I5+G5+E5</f>
        <v>37234</v>
      </c>
      <c r="Z5" s="21">
        <f aca="true" t="shared" si="0" ref="Y5:Z19">+X5+V5+T5+R5+P5+N5+L5+J5+H5+F5</f>
        <v>19390541</v>
      </c>
    </row>
    <row r="6" spans="1:26" ht="18.95" customHeight="1">
      <c r="A6" s="7"/>
      <c r="B6" s="22"/>
      <c r="C6" s="83"/>
      <c r="D6" s="81" t="s">
        <v>22</v>
      </c>
      <c r="E6" s="23">
        <v>1101</v>
      </c>
      <c r="F6" s="24">
        <v>146376</v>
      </c>
      <c r="G6" s="25">
        <v>35</v>
      </c>
      <c r="H6" s="26">
        <v>6400</v>
      </c>
      <c r="I6" s="27">
        <v>1710</v>
      </c>
      <c r="J6" s="21">
        <v>5391729</v>
      </c>
      <c r="K6" s="25">
        <v>1683</v>
      </c>
      <c r="L6" s="26">
        <v>3956727</v>
      </c>
      <c r="M6" s="27">
        <v>545</v>
      </c>
      <c r="N6" s="76">
        <v>188522</v>
      </c>
      <c r="O6" s="25">
        <v>335</v>
      </c>
      <c r="P6" s="26">
        <v>18309</v>
      </c>
      <c r="Q6" s="27">
        <v>13732</v>
      </c>
      <c r="R6" s="21">
        <v>2032022</v>
      </c>
      <c r="S6" s="25">
        <v>16018</v>
      </c>
      <c r="T6" s="26">
        <v>6392895</v>
      </c>
      <c r="U6" s="27">
        <v>1967</v>
      </c>
      <c r="V6" s="21">
        <v>458791</v>
      </c>
      <c r="W6" s="27">
        <v>351</v>
      </c>
      <c r="X6" s="26">
        <v>71272</v>
      </c>
      <c r="Y6" s="20">
        <f t="shared" si="0"/>
        <v>37477</v>
      </c>
      <c r="Z6" s="21">
        <f t="shared" si="0"/>
        <v>18663043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1834</v>
      </c>
      <c r="F7" s="36">
        <v>303579</v>
      </c>
      <c r="G7" s="29">
        <v>151</v>
      </c>
      <c r="H7" s="30">
        <v>74238</v>
      </c>
      <c r="I7" s="31">
        <v>1247</v>
      </c>
      <c r="J7" s="32">
        <v>2106900</v>
      </c>
      <c r="K7" s="77">
        <v>3498</v>
      </c>
      <c r="L7" s="30">
        <v>7056750</v>
      </c>
      <c r="M7" s="23">
        <v>1143</v>
      </c>
      <c r="N7" s="24">
        <v>253508</v>
      </c>
      <c r="O7" s="33">
        <v>2822</v>
      </c>
      <c r="P7" s="34">
        <v>535587</v>
      </c>
      <c r="Q7" s="23">
        <v>33981</v>
      </c>
      <c r="R7" s="24">
        <v>5180691</v>
      </c>
      <c r="S7" s="33">
        <v>24235</v>
      </c>
      <c r="T7" s="34">
        <v>1856280</v>
      </c>
      <c r="U7" s="23">
        <v>2361</v>
      </c>
      <c r="V7" s="24">
        <v>1337356</v>
      </c>
      <c r="W7" s="23">
        <v>1200</v>
      </c>
      <c r="X7" s="34">
        <v>260627</v>
      </c>
      <c r="Y7" s="31">
        <f t="shared" si="0"/>
        <v>72472</v>
      </c>
      <c r="Z7" s="24">
        <f t="shared" si="0"/>
        <v>18965516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130</v>
      </c>
      <c r="F8" s="14">
        <v>19001</v>
      </c>
      <c r="G8" s="15">
        <v>76</v>
      </c>
      <c r="H8" s="16">
        <v>39800</v>
      </c>
      <c r="I8" s="13">
        <v>106</v>
      </c>
      <c r="J8" s="14">
        <v>63114</v>
      </c>
      <c r="K8" s="17">
        <v>0</v>
      </c>
      <c r="L8" s="18">
        <v>0</v>
      </c>
      <c r="M8" s="13">
        <v>5769</v>
      </c>
      <c r="N8" s="75">
        <v>956398</v>
      </c>
      <c r="O8" s="19">
        <v>0</v>
      </c>
      <c r="P8" s="18">
        <v>0</v>
      </c>
      <c r="Q8" s="13">
        <v>7604</v>
      </c>
      <c r="R8" s="14">
        <v>1695946</v>
      </c>
      <c r="S8" s="19">
        <v>26884</v>
      </c>
      <c r="T8" s="18">
        <v>3548192</v>
      </c>
      <c r="U8" s="13">
        <v>821</v>
      </c>
      <c r="V8" s="14">
        <v>71500</v>
      </c>
      <c r="W8" s="13">
        <v>18</v>
      </c>
      <c r="X8" s="18">
        <v>900</v>
      </c>
      <c r="Y8" s="13">
        <f t="shared" si="0"/>
        <v>41408</v>
      </c>
      <c r="Z8" s="14">
        <f t="shared" si="0"/>
        <v>6394851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152</v>
      </c>
      <c r="F9" s="24">
        <v>23932</v>
      </c>
      <c r="G9" s="25">
        <v>92</v>
      </c>
      <c r="H9" s="26">
        <v>52000</v>
      </c>
      <c r="I9" s="27">
        <v>131</v>
      </c>
      <c r="J9" s="21">
        <v>76172</v>
      </c>
      <c r="K9" s="25">
        <v>777</v>
      </c>
      <c r="L9" s="26">
        <v>6824</v>
      </c>
      <c r="M9" s="27">
        <v>6100</v>
      </c>
      <c r="N9" s="76">
        <v>1190767</v>
      </c>
      <c r="O9" s="25">
        <v>0</v>
      </c>
      <c r="P9" s="26">
        <v>0</v>
      </c>
      <c r="Q9" s="27">
        <v>7492</v>
      </c>
      <c r="R9" s="21">
        <v>1673816</v>
      </c>
      <c r="S9" s="25">
        <v>27351</v>
      </c>
      <c r="T9" s="26">
        <v>3611420</v>
      </c>
      <c r="U9" s="27">
        <v>922</v>
      </c>
      <c r="V9" s="21">
        <v>80285</v>
      </c>
      <c r="W9" s="27">
        <v>18</v>
      </c>
      <c r="X9" s="26">
        <v>900</v>
      </c>
      <c r="Y9" s="20">
        <f t="shared" si="0"/>
        <v>43035</v>
      </c>
      <c r="Z9" s="21">
        <f t="shared" si="0"/>
        <v>6716116</v>
      </c>
    </row>
    <row r="10" spans="1:26" ht="18.95" customHeight="1" thickBot="1">
      <c r="A10" s="7"/>
      <c r="B10" s="22"/>
      <c r="C10" s="84"/>
      <c r="D10" s="28" t="s">
        <v>24</v>
      </c>
      <c r="E10" s="35">
        <v>135</v>
      </c>
      <c r="F10" s="36">
        <v>20043</v>
      </c>
      <c r="G10" s="29">
        <v>238</v>
      </c>
      <c r="H10" s="30">
        <v>114200</v>
      </c>
      <c r="I10" s="37">
        <v>141</v>
      </c>
      <c r="J10" s="38">
        <v>34636</v>
      </c>
      <c r="K10" s="77">
        <v>331</v>
      </c>
      <c r="L10" s="30">
        <v>7243</v>
      </c>
      <c r="M10" s="35">
        <v>9232</v>
      </c>
      <c r="N10" s="36">
        <v>1733755</v>
      </c>
      <c r="O10" s="29">
        <v>0</v>
      </c>
      <c r="P10" s="30">
        <v>0</v>
      </c>
      <c r="Q10" s="35">
        <v>12991</v>
      </c>
      <c r="R10" s="36">
        <v>1554345</v>
      </c>
      <c r="S10" s="29">
        <v>4782</v>
      </c>
      <c r="T10" s="30">
        <v>671124</v>
      </c>
      <c r="U10" s="35">
        <v>1989</v>
      </c>
      <c r="V10" s="36">
        <v>144285</v>
      </c>
      <c r="W10" s="35">
        <v>15</v>
      </c>
      <c r="X10" s="30">
        <v>100</v>
      </c>
      <c r="Y10" s="37">
        <f t="shared" si="0"/>
        <v>29854</v>
      </c>
      <c r="Z10" s="36">
        <f t="shared" si="0"/>
        <v>4279731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</v>
      </c>
      <c r="J11" s="14">
        <v>841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3411</v>
      </c>
      <c r="R11" s="14">
        <v>680486</v>
      </c>
      <c r="S11" s="19">
        <v>0</v>
      </c>
      <c r="T11" s="18">
        <v>0</v>
      </c>
      <c r="U11" s="13">
        <v>1</v>
      </c>
      <c r="V11" s="14">
        <v>600</v>
      </c>
      <c r="W11" s="13">
        <v>0</v>
      </c>
      <c r="X11" s="18">
        <v>0</v>
      </c>
      <c r="Y11" s="13">
        <f>+W11+U11+S11+Q11+O11+M11+K11+I11+G11+E11</f>
        <v>3515</v>
      </c>
      <c r="Z11" s="14">
        <f t="shared" si="0"/>
        <v>771927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0</v>
      </c>
      <c r="J12" s="21">
        <v>0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2708</v>
      </c>
      <c r="R12" s="21">
        <v>632958</v>
      </c>
      <c r="S12" s="25">
        <v>0</v>
      </c>
      <c r="T12" s="26">
        <v>0</v>
      </c>
      <c r="U12" s="27">
        <v>1</v>
      </c>
      <c r="V12" s="21">
        <v>600</v>
      </c>
      <c r="W12" s="27">
        <v>0</v>
      </c>
      <c r="X12" s="26">
        <v>0</v>
      </c>
      <c r="Y12" s="20">
        <f aca="true" t="shared" si="1" ref="Y12:Y19">+W12+U12+S12+Q12+O12+M12+K12+I12+G12+E12</f>
        <v>2799</v>
      </c>
      <c r="Z12" s="21">
        <f t="shared" si="0"/>
        <v>723558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84</v>
      </c>
      <c r="J13" s="38">
        <v>31362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7485</v>
      </c>
      <c r="R13" s="36">
        <v>1922850</v>
      </c>
      <c r="S13" s="29">
        <v>0</v>
      </c>
      <c r="T13" s="30">
        <v>0</v>
      </c>
      <c r="U13" s="35">
        <v>46</v>
      </c>
      <c r="V13" s="36">
        <v>5556</v>
      </c>
      <c r="W13" s="35">
        <v>0</v>
      </c>
      <c r="X13" s="30">
        <v>0</v>
      </c>
      <c r="Y13" s="37">
        <f t="shared" si="1"/>
        <v>7829.1</v>
      </c>
      <c r="Z13" s="36">
        <f t="shared" si="0"/>
        <v>2173768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3011</v>
      </c>
      <c r="N14" s="75">
        <v>230839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3011</v>
      </c>
      <c r="Z14" s="14">
        <f t="shared" si="0"/>
        <v>230839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904</v>
      </c>
      <c r="N15" s="76">
        <v>78641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904</v>
      </c>
      <c r="Z15" s="24">
        <f t="shared" si="0"/>
        <v>78641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4477</v>
      </c>
      <c r="N16" s="36">
        <v>481188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4477</v>
      </c>
      <c r="Z16" s="36">
        <f t="shared" si="0"/>
        <v>481188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985</v>
      </c>
      <c r="H17" s="18">
        <v>302815</v>
      </c>
      <c r="I17" s="13">
        <v>492</v>
      </c>
      <c r="J17" s="14">
        <v>203941</v>
      </c>
      <c r="K17" s="19">
        <v>105</v>
      </c>
      <c r="L17" s="18">
        <v>80190</v>
      </c>
      <c r="M17" s="13">
        <v>868</v>
      </c>
      <c r="N17" s="75">
        <v>567791</v>
      </c>
      <c r="O17" s="19">
        <v>3223</v>
      </c>
      <c r="P17" s="18">
        <v>1265249</v>
      </c>
      <c r="Q17" s="13">
        <v>4310</v>
      </c>
      <c r="R17" s="14">
        <v>1003780</v>
      </c>
      <c r="S17" s="19">
        <v>224</v>
      </c>
      <c r="T17" s="18">
        <v>51847</v>
      </c>
      <c r="U17" s="13">
        <v>0</v>
      </c>
      <c r="V17" s="14">
        <v>0</v>
      </c>
      <c r="W17" s="13">
        <v>6877</v>
      </c>
      <c r="X17" s="18">
        <v>1370549</v>
      </c>
      <c r="Y17" s="41">
        <f t="shared" si="1"/>
        <v>17084</v>
      </c>
      <c r="Z17" s="42">
        <f t="shared" si="0"/>
        <v>4846162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69</v>
      </c>
      <c r="F18" s="21">
        <v>17721</v>
      </c>
      <c r="G18" s="25">
        <v>866</v>
      </c>
      <c r="H18" s="26">
        <v>259100</v>
      </c>
      <c r="I18" s="27">
        <v>461</v>
      </c>
      <c r="J18" s="21">
        <v>195065</v>
      </c>
      <c r="K18" s="25">
        <v>92</v>
      </c>
      <c r="L18" s="26">
        <v>67745</v>
      </c>
      <c r="M18" s="27">
        <v>882.248</v>
      </c>
      <c r="N18" s="21">
        <v>335493</v>
      </c>
      <c r="O18" s="25">
        <v>3131</v>
      </c>
      <c r="P18" s="26">
        <v>1243121</v>
      </c>
      <c r="Q18" s="27">
        <v>4434</v>
      </c>
      <c r="R18" s="21">
        <v>1034360</v>
      </c>
      <c r="S18" s="25">
        <v>175</v>
      </c>
      <c r="T18" s="26">
        <v>41943</v>
      </c>
      <c r="U18" s="27">
        <v>4</v>
      </c>
      <c r="V18" s="21">
        <v>880</v>
      </c>
      <c r="W18" s="27">
        <v>6297</v>
      </c>
      <c r="X18" s="26">
        <v>1292635</v>
      </c>
      <c r="Y18" s="23">
        <f t="shared" si="1"/>
        <v>16411.248</v>
      </c>
      <c r="Z18" s="24">
        <f t="shared" si="0"/>
        <v>4488063</v>
      </c>
    </row>
    <row r="19" spans="1:26" ht="18.95" customHeight="1" thickBot="1">
      <c r="A19" s="7"/>
      <c r="B19" s="22"/>
      <c r="C19" s="84"/>
      <c r="D19" s="43" t="s">
        <v>24</v>
      </c>
      <c r="E19" s="23">
        <v>488</v>
      </c>
      <c r="F19" s="24">
        <v>115756</v>
      </c>
      <c r="G19" s="33">
        <v>1008</v>
      </c>
      <c r="H19" s="34">
        <v>322220</v>
      </c>
      <c r="I19" s="23">
        <v>972</v>
      </c>
      <c r="J19" s="24">
        <v>334394</v>
      </c>
      <c r="K19" s="78">
        <v>227</v>
      </c>
      <c r="L19" s="34">
        <v>181815</v>
      </c>
      <c r="M19" s="23">
        <v>2209.2</v>
      </c>
      <c r="N19" s="24">
        <v>841872</v>
      </c>
      <c r="O19" s="33">
        <v>2064</v>
      </c>
      <c r="P19" s="34">
        <v>812810</v>
      </c>
      <c r="Q19" s="23">
        <v>6863</v>
      </c>
      <c r="R19" s="24">
        <v>1906423</v>
      </c>
      <c r="S19" s="33">
        <v>158</v>
      </c>
      <c r="T19" s="34">
        <v>37919</v>
      </c>
      <c r="U19" s="23">
        <v>62</v>
      </c>
      <c r="V19" s="24">
        <v>13640</v>
      </c>
      <c r="W19" s="23">
        <v>7326</v>
      </c>
      <c r="X19" s="34">
        <v>1721907</v>
      </c>
      <c r="Y19" s="35">
        <f t="shared" si="1"/>
        <v>21377.2</v>
      </c>
      <c r="Z19" s="36">
        <f t="shared" si="0"/>
        <v>6288756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+E17+E14+E11+E8+E5</f>
        <v>828</v>
      </c>
      <c r="F20" s="14">
        <f aca="true" t="shared" si="2" ref="F20:Z20">+F17+F14+F11+F8+F5</f>
        <v>64910</v>
      </c>
      <c r="G20" s="19">
        <f t="shared" si="2"/>
        <v>1166</v>
      </c>
      <c r="H20" s="18">
        <f t="shared" si="2"/>
        <v>423015</v>
      </c>
      <c r="I20" s="13">
        <f t="shared" si="2"/>
        <v>2371</v>
      </c>
      <c r="J20" s="14">
        <f t="shared" si="2"/>
        <v>5974330</v>
      </c>
      <c r="K20" s="19">
        <f t="shared" si="2"/>
        <v>2099</v>
      </c>
      <c r="L20" s="18">
        <f t="shared" si="2"/>
        <v>4620748</v>
      </c>
      <c r="M20" s="13">
        <f t="shared" si="2"/>
        <v>10227</v>
      </c>
      <c r="N20" s="14">
        <f t="shared" si="2"/>
        <v>1960892</v>
      </c>
      <c r="O20" s="19">
        <f t="shared" si="2"/>
        <v>3717</v>
      </c>
      <c r="P20" s="18">
        <f t="shared" si="2"/>
        <v>1298719</v>
      </c>
      <c r="Q20" s="13">
        <f t="shared" si="2"/>
        <v>29613</v>
      </c>
      <c r="R20" s="14">
        <f t="shared" si="2"/>
        <v>5478326</v>
      </c>
      <c r="S20" s="19">
        <f t="shared" si="2"/>
        <v>42276</v>
      </c>
      <c r="T20" s="18">
        <f t="shared" si="2"/>
        <v>9754849</v>
      </c>
      <c r="U20" s="13">
        <f t="shared" si="2"/>
        <v>2778</v>
      </c>
      <c r="V20" s="14">
        <f t="shared" si="2"/>
        <v>656241</v>
      </c>
      <c r="W20" s="13">
        <f t="shared" si="2"/>
        <v>7177</v>
      </c>
      <c r="X20" s="18">
        <f t="shared" si="2"/>
        <v>1402290</v>
      </c>
      <c r="Y20" s="31">
        <f t="shared" si="2"/>
        <v>102252</v>
      </c>
      <c r="Z20" s="32">
        <f t="shared" si="2"/>
        <v>31634320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3" ref="E21:Z21">+E18+E15+E12+E9+E6</f>
        <v>1322</v>
      </c>
      <c r="F21" s="21">
        <f t="shared" si="3"/>
        <v>188029</v>
      </c>
      <c r="G21" s="25">
        <f t="shared" si="3"/>
        <v>1068</v>
      </c>
      <c r="H21" s="26">
        <f t="shared" si="3"/>
        <v>392500</v>
      </c>
      <c r="I21" s="27">
        <f t="shared" si="3"/>
        <v>2302</v>
      </c>
      <c r="J21" s="21">
        <f t="shared" si="3"/>
        <v>5662966</v>
      </c>
      <c r="K21" s="25">
        <f t="shared" si="3"/>
        <v>2552</v>
      </c>
      <c r="L21" s="26">
        <f t="shared" si="3"/>
        <v>4031296</v>
      </c>
      <c r="M21" s="27">
        <f t="shared" si="3"/>
        <v>8446.248</v>
      </c>
      <c r="N21" s="21">
        <f t="shared" si="3"/>
        <v>1808423</v>
      </c>
      <c r="O21" s="25">
        <f t="shared" si="3"/>
        <v>3466</v>
      </c>
      <c r="P21" s="26">
        <f t="shared" si="3"/>
        <v>1261430</v>
      </c>
      <c r="Q21" s="27">
        <f t="shared" si="3"/>
        <v>28366</v>
      </c>
      <c r="R21" s="21">
        <f t="shared" si="3"/>
        <v>5373156</v>
      </c>
      <c r="S21" s="25">
        <f t="shared" si="3"/>
        <v>43544</v>
      </c>
      <c r="T21" s="26">
        <f t="shared" si="3"/>
        <v>10046258</v>
      </c>
      <c r="U21" s="27">
        <f t="shared" si="3"/>
        <v>2894</v>
      </c>
      <c r="V21" s="21">
        <f t="shared" si="3"/>
        <v>540556</v>
      </c>
      <c r="W21" s="27">
        <f t="shared" si="3"/>
        <v>6666</v>
      </c>
      <c r="X21" s="26">
        <f t="shared" si="3"/>
        <v>1364807</v>
      </c>
      <c r="Y21" s="23">
        <f t="shared" si="3"/>
        <v>100626.24799999999</v>
      </c>
      <c r="Z21" s="24">
        <f t="shared" si="3"/>
        <v>30669421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aca="true" t="shared" si="4" ref="E22:Z22">+E19+E16+E13+E10+E7</f>
        <v>2457</v>
      </c>
      <c r="F22" s="24">
        <f t="shared" si="4"/>
        <v>439378</v>
      </c>
      <c r="G22" s="33">
        <f t="shared" si="4"/>
        <v>1592</v>
      </c>
      <c r="H22" s="34">
        <f t="shared" si="4"/>
        <v>705658</v>
      </c>
      <c r="I22" s="23">
        <f t="shared" si="4"/>
        <v>2444</v>
      </c>
      <c r="J22" s="24">
        <f t="shared" si="4"/>
        <v>2507292</v>
      </c>
      <c r="K22" s="33">
        <f t="shared" si="4"/>
        <v>4056</v>
      </c>
      <c r="L22" s="34">
        <f t="shared" si="4"/>
        <v>7245808</v>
      </c>
      <c r="M22" s="23">
        <f t="shared" si="4"/>
        <v>17080.3</v>
      </c>
      <c r="N22" s="24">
        <f t="shared" si="4"/>
        <v>3329323</v>
      </c>
      <c r="O22" s="33">
        <f t="shared" si="4"/>
        <v>4886</v>
      </c>
      <c r="P22" s="34">
        <f t="shared" si="4"/>
        <v>1348397</v>
      </c>
      <c r="Q22" s="23">
        <f t="shared" si="4"/>
        <v>61320</v>
      </c>
      <c r="R22" s="24">
        <f t="shared" si="4"/>
        <v>10564309</v>
      </c>
      <c r="S22" s="33">
        <f t="shared" si="4"/>
        <v>29175</v>
      </c>
      <c r="T22" s="34">
        <f t="shared" si="4"/>
        <v>2565323</v>
      </c>
      <c r="U22" s="23">
        <f t="shared" si="4"/>
        <v>4458</v>
      </c>
      <c r="V22" s="24">
        <f t="shared" si="4"/>
        <v>1500837</v>
      </c>
      <c r="W22" s="23">
        <f t="shared" si="4"/>
        <v>8541</v>
      </c>
      <c r="X22" s="34">
        <f t="shared" si="4"/>
        <v>1982634</v>
      </c>
      <c r="Y22" s="23">
        <f t="shared" si="4"/>
        <v>136009.3</v>
      </c>
      <c r="Z22" s="24">
        <f t="shared" si="4"/>
        <v>32188959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34.577034416211</v>
      </c>
      <c r="F23" s="174"/>
      <c r="G23" s="173">
        <f>(G20+G21)/(G22+G41)*100</f>
        <v>79.38877043354655</v>
      </c>
      <c r="H23" s="174"/>
      <c r="I23" s="173">
        <f>(I20+I21)/(I22+I41)*100</f>
        <v>106.86027898467871</v>
      </c>
      <c r="J23" s="174"/>
      <c r="K23" s="173">
        <f>(K20+K21)/(K22+K41)*100</f>
        <v>54.30239346176299</v>
      </c>
      <c r="L23" s="174"/>
      <c r="M23" s="173">
        <f>(M20+M21)/(M22+M41)*100</f>
        <v>57.64006383445023</v>
      </c>
      <c r="N23" s="174"/>
      <c r="O23" s="173">
        <f>(O20+O21)/(O22+O41)*100</f>
        <v>75.61052631578947</v>
      </c>
      <c r="P23" s="174"/>
      <c r="Q23" s="173">
        <f>(Q20+Q21)/(Q22+Q41)*100</f>
        <v>47.68284358474583</v>
      </c>
      <c r="R23" s="174"/>
      <c r="S23" s="173">
        <f>(S20+S21)/(S22+S41)*100</f>
        <v>143.9522283912307</v>
      </c>
      <c r="T23" s="174"/>
      <c r="U23" s="173">
        <f>(U20+U21)/(U22+U41)*100</f>
        <v>61.53846153846154</v>
      </c>
      <c r="V23" s="174"/>
      <c r="W23" s="173">
        <f>(W20+W21)/(W22+W41)*100</f>
        <v>82.62997672058736</v>
      </c>
      <c r="X23" s="174"/>
      <c r="Y23" s="173">
        <f>(Y20+Y21)/(Y22+Y41)*100</f>
        <v>74.85003410856375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178827.0248270248</v>
      </c>
      <c r="F24" s="176"/>
      <c r="G24" s="169">
        <f>H22/G22*1000</f>
        <v>443252.51256281405</v>
      </c>
      <c r="H24" s="170"/>
      <c r="I24" s="171">
        <f>J22/I22*1000</f>
        <v>1025896.8903436989</v>
      </c>
      <c r="J24" s="172"/>
      <c r="K24" s="169">
        <f>L22/K22*1000</f>
        <v>1786441.814595661</v>
      </c>
      <c r="L24" s="170"/>
      <c r="M24" s="171">
        <f>N22/M22*1000</f>
        <v>194921.81050684123</v>
      </c>
      <c r="N24" s="172"/>
      <c r="O24" s="169">
        <f>P22/O22*1000</f>
        <v>275971.55137126485</v>
      </c>
      <c r="P24" s="170"/>
      <c r="Q24" s="171">
        <f>R22/Q22*1000</f>
        <v>172281.6210045662</v>
      </c>
      <c r="R24" s="172"/>
      <c r="S24" s="169">
        <f>T22/S22*1000</f>
        <v>87928.80891173951</v>
      </c>
      <c r="T24" s="170"/>
      <c r="U24" s="171">
        <f>V22/U22*1000</f>
        <v>336661.5074024226</v>
      </c>
      <c r="V24" s="172"/>
      <c r="W24" s="169">
        <f>X22/W22*1000</f>
        <v>232131.3663505444</v>
      </c>
      <c r="X24" s="170"/>
      <c r="Y24" s="171">
        <f>Z22/Y22*1000</f>
        <v>236667.3381893738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1.8064941147406834</v>
      </c>
      <c r="F25" s="49"/>
      <c r="G25" s="50">
        <f>G22/Y22*100</f>
        <v>1.1705081931897305</v>
      </c>
      <c r="H25" s="51"/>
      <c r="I25" s="48">
        <f>I22/Y22*100</f>
        <v>1.7969359448214206</v>
      </c>
      <c r="J25" s="49"/>
      <c r="K25" s="50">
        <f>K22/Y22*100</f>
        <v>2.982149014810017</v>
      </c>
      <c r="L25" s="51"/>
      <c r="M25" s="48">
        <f>M22/Y22*100</f>
        <v>12.558185359383515</v>
      </c>
      <c r="N25" s="49"/>
      <c r="O25" s="50">
        <f>O22/Y22*100</f>
        <v>3.5924014019629547</v>
      </c>
      <c r="P25" s="51"/>
      <c r="Q25" s="48">
        <f>Q22/Y22*100</f>
        <v>45.08515226532304</v>
      </c>
      <c r="R25" s="49"/>
      <c r="S25" s="50">
        <f>S22/Y22*100</f>
        <v>21.45073903034572</v>
      </c>
      <c r="T25" s="51"/>
      <c r="U25" s="48">
        <f>U22/Y22*100</f>
        <v>3.2777170384672227</v>
      </c>
      <c r="V25" s="49"/>
      <c r="W25" s="50">
        <f>W22/Y22*100</f>
        <v>6.279717636955709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98">
        <v>979</v>
      </c>
      <c r="F27" s="99">
        <v>60552</v>
      </c>
      <c r="G27" s="100">
        <v>597</v>
      </c>
      <c r="H27" s="101">
        <v>205645</v>
      </c>
      <c r="I27" s="102">
        <v>2225</v>
      </c>
      <c r="J27" s="99">
        <v>1109727</v>
      </c>
      <c r="K27" s="100">
        <v>744</v>
      </c>
      <c r="L27" s="101">
        <v>1499703</v>
      </c>
      <c r="M27" s="102">
        <v>9979</v>
      </c>
      <c r="N27" s="99">
        <v>1688414</v>
      </c>
      <c r="O27" s="103">
        <v>4400</v>
      </c>
      <c r="P27" s="101">
        <v>1532505</v>
      </c>
      <c r="Q27" s="102">
        <v>27176</v>
      </c>
      <c r="R27" s="99">
        <v>4633373</v>
      </c>
      <c r="S27" s="103">
        <v>36055</v>
      </c>
      <c r="T27" s="101">
        <v>8553753</v>
      </c>
      <c r="U27" s="102">
        <v>2488</v>
      </c>
      <c r="V27" s="99">
        <v>493760</v>
      </c>
      <c r="W27" s="102">
        <v>7229</v>
      </c>
      <c r="X27" s="101">
        <v>1374984</v>
      </c>
      <c r="Y27" s="104">
        <f>+W27+U27+S27+Q27+O27+M27+K27+I27+G27+E27</f>
        <v>91872</v>
      </c>
      <c r="Z27" s="105">
        <f aca="true" t="shared" si="5" ref="Z27:Z29">+X27+V27+T27+R27+P27+N27+L27+J27+H27+F27</f>
        <v>21152416</v>
      </c>
    </row>
    <row r="28" spans="1:26" ht="18.95" customHeight="1">
      <c r="A28" s="22"/>
      <c r="B28" s="167"/>
      <c r="C28" s="7"/>
      <c r="D28" s="55" t="s">
        <v>22</v>
      </c>
      <c r="E28" s="106">
        <v>1480</v>
      </c>
      <c r="F28" s="107">
        <v>187550</v>
      </c>
      <c r="G28" s="108">
        <v>646</v>
      </c>
      <c r="H28" s="109">
        <v>220594</v>
      </c>
      <c r="I28" s="106">
        <v>2416</v>
      </c>
      <c r="J28" s="107">
        <v>1093633</v>
      </c>
      <c r="K28" s="108">
        <v>712</v>
      </c>
      <c r="L28" s="109">
        <v>1541405</v>
      </c>
      <c r="M28" s="106">
        <v>6376</v>
      </c>
      <c r="N28" s="107">
        <v>1390948</v>
      </c>
      <c r="O28" s="110">
        <v>4354</v>
      </c>
      <c r="P28" s="109">
        <v>1526246</v>
      </c>
      <c r="Q28" s="106">
        <v>24928</v>
      </c>
      <c r="R28" s="107">
        <v>4473619</v>
      </c>
      <c r="S28" s="110">
        <v>35429</v>
      </c>
      <c r="T28" s="109">
        <v>8561002</v>
      </c>
      <c r="U28" s="106">
        <v>2685</v>
      </c>
      <c r="V28" s="107">
        <v>488178</v>
      </c>
      <c r="W28" s="106">
        <v>6898</v>
      </c>
      <c r="X28" s="109">
        <v>1366119</v>
      </c>
      <c r="Y28" s="111">
        <f aca="true" t="shared" si="6" ref="Y28:Y29">+W28+U28+S28+Q28+O28+M28+K28+I28+G28+E28</f>
        <v>85924</v>
      </c>
      <c r="Z28" s="112">
        <f t="shared" si="5"/>
        <v>20849294</v>
      </c>
    </row>
    <row r="29" spans="1:26" ht="18.95" customHeight="1" thickBot="1">
      <c r="A29" s="22"/>
      <c r="B29" s="167"/>
      <c r="C29" s="7"/>
      <c r="D29" s="55" t="s">
        <v>24</v>
      </c>
      <c r="E29" s="113">
        <v>2450</v>
      </c>
      <c r="F29" s="114">
        <v>502222</v>
      </c>
      <c r="G29" s="115">
        <v>845</v>
      </c>
      <c r="H29" s="116">
        <v>386258</v>
      </c>
      <c r="I29" s="113">
        <v>2023</v>
      </c>
      <c r="J29" s="114">
        <v>1593691</v>
      </c>
      <c r="K29" s="117">
        <v>1111</v>
      </c>
      <c r="L29" s="116">
        <v>1900112</v>
      </c>
      <c r="M29" s="113">
        <v>15438</v>
      </c>
      <c r="N29" s="114">
        <v>2835603</v>
      </c>
      <c r="O29" s="117">
        <v>4094</v>
      </c>
      <c r="P29" s="116">
        <v>1176873</v>
      </c>
      <c r="Q29" s="113">
        <v>59786</v>
      </c>
      <c r="R29" s="114">
        <v>10088445</v>
      </c>
      <c r="S29" s="117">
        <v>29402</v>
      </c>
      <c r="T29" s="116">
        <v>2467728</v>
      </c>
      <c r="U29" s="113">
        <v>4776</v>
      </c>
      <c r="V29" s="114">
        <v>1411623</v>
      </c>
      <c r="W29" s="113">
        <v>10028</v>
      </c>
      <c r="X29" s="116">
        <v>2186209</v>
      </c>
      <c r="Y29" s="111">
        <f t="shared" si="6"/>
        <v>129953</v>
      </c>
      <c r="Z29" s="112">
        <f t="shared" si="5"/>
        <v>24548764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0">
        <v>45.5</v>
      </c>
      <c r="F30" s="202"/>
      <c r="G30" s="200">
        <v>71.5</v>
      </c>
      <c r="H30" s="202"/>
      <c r="I30" s="200">
        <v>109.5</v>
      </c>
      <c r="J30" s="202"/>
      <c r="K30" s="200">
        <v>66.5</v>
      </c>
      <c r="L30" s="202"/>
      <c r="M30" s="200">
        <v>60</v>
      </c>
      <c r="N30" s="202"/>
      <c r="O30" s="200">
        <v>107.5</v>
      </c>
      <c r="P30" s="202"/>
      <c r="Q30" s="200">
        <v>44.4</v>
      </c>
      <c r="R30" s="202"/>
      <c r="S30" s="200">
        <v>122.9</v>
      </c>
      <c r="T30" s="202"/>
      <c r="U30" s="200">
        <v>53.1</v>
      </c>
      <c r="V30" s="202"/>
      <c r="W30" s="200">
        <v>71.6</v>
      </c>
      <c r="X30" s="202"/>
      <c r="Y30" s="208">
        <v>70</v>
      </c>
      <c r="Z30" s="209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-151</v>
      </c>
      <c r="F31" s="91">
        <f aca="true" t="shared" si="7" ref="F31:Z33">F20-F27</f>
        <v>4358</v>
      </c>
      <c r="G31" s="92">
        <f t="shared" si="7"/>
        <v>569</v>
      </c>
      <c r="H31" s="93">
        <f t="shared" si="7"/>
        <v>217370</v>
      </c>
      <c r="I31" s="90">
        <f t="shared" si="7"/>
        <v>146</v>
      </c>
      <c r="J31" s="91">
        <f t="shared" si="7"/>
        <v>4864603</v>
      </c>
      <c r="K31" s="92">
        <f t="shared" si="7"/>
        <v>1355</v>
      </c>
      <c r="L31" s="93">
        <f t="shared" si="7"/>
        <v>3121045</v>
      </c>
      <c r="M31" s="90">
        <f t="shared" si="7"/>
        <v>248</v>
      </c>
      <c r="N31" s="91">
        <f t="shared" si="7"/>
        <v>272478</v>
      </c>
      <c r="O31" s="92">
        <f t="shared" si="7"/>
        <v>-683</v>
      </c>
      <c r="P31" s="93">
        <f t="shared" si="7"/>
        <v>-233786</v>
      </c>
      <c r="Q31" s="90">
        <f t="shared" si="7"/>
        <v>2437</v>
      </c>
      <c r="R31" s="91">
        <f t="shared" si="7"/>
        <v>844953</v>
      </c>
      <c r="S31" s="92">
        <f t="shared" si="7"/>
        <v>6221</v>
      </c>
      <c r="T31" s="93">
        <f t="shared" si="7"/>
        <v>1201096</v>
      </c>
      <c r="U31" s="90">
        <f t="shared" si="7"/>
        <v>290</v>
      </c>
      <c r="V31" s="91">
        <f t="shared" si="7"/>
        <v>162481</v>
      </c>
      <c r="W31" s="92">
        <f t="shared" si="7"/>
        <v>-52</v>
      </c>
      <c r="X31" s="93">
        <f t="shared" si="7"/>
        <v>27306</v>
      </c>
      <c r="Y31" s="90">
        <f t="shared" si="7"/>
        <v>10380</v>
      </c>
      <c r="Z31" s="91">
        <f t="shared" si="7"/>
        <v>10481904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8" ref="E32:T33">E21-E28</f>
        <v>-158</v>
      </c>
      <c r="F32" s="95">
        <f t="shared" si="8"/>
        <v>479</v>
      </c>
      <c r="G32" s="96">
        <f t="shared" si="8"/>
        <v>422</v>
      </c>
      <c r="H32" s="97">
        <f t="shared" si="8"/>
        <v>171906</v>
      </c>
      <c r="I32" s="94">
        <f t="shared" si="8"/>
        <v>-114</v>
      </c>
      <c r="J32" s="95">
        <f t="shared" si="8"/>
        <v>4569333</v>
      </c>
      <c r="K32" s="96">
        <f t="shared" si="8"/>
        <v>1840</v>
      </c>
      <c r="L32" s="97">
        <f t="shared" si="8"/>
        <v>2489891</v>
      </c>
      <c r="M32" s="94">
        <f t="shared" si="8"/>
        <v>2070.2479999999996</v>
      </c>
      <c r="N32" s="95">
        <f t="shared" si="8"/>
        <v>417475</v>
      </c>
      <c r="O32" s="96">
        <f t="shared" si="8"/>
        <v>-888</v>
      </c>
      <c r="P32" s="97">
        <f t="shared" si="8"/>
        <v>-264816</v>
      </c>
      <c r="Q32" s="94">
        <f t="shared" si="8"/>
        <v>3438</v>
      </c>
      <c r="R32" s="95">
        <f t="shared" si="8"/>
        <v>899537</v>
      </c>
      <c r="S32" s="96">
        <f t="shared" si="8"/>
        <v>8115</v>
      </c>
      <c r="T32" s="97">
        <f t="shared" si="8"/>
        <v>1485256</v>
      </c>
      <c r="U32" s="94">
        <f t="shared" si="7"/>
        <v>209</v>
      </c>
      <c r="V32" s="95">
        <f t="shared" si="7"/>
        <v>52378</v>
      </c>
      <c r="W32" s="96">
        <f t="shared" si="7"/>
        <v>-232</v>
      </c>
      <c r="X32" s="97">
        <f t="shared" si="7"/>
        <v>-1312</v>
      </c>
      <c r="Y32" s="94">
        <f t="shared" si="7"/>
        <v>14702.247999999992</v>
      </c>
      <c r="Z32" s="95">
        <f t="shared" si="7"/>
        <v>9820127</v>
      </c>
    </row>
    <row r="33" spans="1:26" ht="18.95" customHeight="1">
      <c r="A33" s="22"/>
      <c r="B33" s="167"/>
      <c r="C33" s="7"/>
      <c r="D33" s="81" t="s">
        <v>24</v>
      </c>
      <c r="E33" s="94">
        <f t="shared" si="8"/>
        <v>7</v>
      </c>
      <c r="F33" s="95">
        <f t="shared" si="7"/>
        <v>-62844</v>
      </c>
      <c r="G33" s="96">
        <f t="shared" si="7"/>
        <v>747</v>
      </c>
      <c r="H33" s="97">
        <f t="shared" si="7"/>
        <v>319400</v>
      </c>
      <c r="I33" s="94">
        <f t="shared" si="7"/>
        <v>421</v>
      </c>
      <c r="J33" s="95">
        <f t="shared" si="7"/>
        <v>913601</v>
      </c>
      <c r="K33" s="96">
        <f t="shared" si="7"/>
        <v>2945</v>
      </c>
      <c r="L33" s="97">
        <f t="shared" si="7"/>
        <v>5345696</v>
      </c>
      <c r="M33" s="94">
        <f t="shared" si="7"/>
        <v>1642.2999999999993</v>
      </c>
      <c r="N33" s="95">
        <f t="shared" si="7"/>
        <v>493720</v>
      </c>
      <c r="O33" s="96">
        <f t="shared" si="7"/>
        <v>792</v>
      </c>
      <c r="P33" s="97">
        <f t="shared" si="7"/>
        <v>171524</v>
      </c>
      <c r="Q33" s="94">
        <f t="shared" si="7"/>
        <v>1534</v>
      </c>
      <c r="R33" s="95">
        <f t="shared" si="7"/>
        <v>475864</v>
      </c>
      <c r="S33" s="96">
        <f t="shared" si="7"/>
        <v>-227</v>
      </c>
      <c r="T33" s="97">
        <f t="shared" si="7"/>
        <v>97595</v>
      </c>
      <c r="U33" s="94">
        <f t="shared" si="7"/>
        <v>-318</v>
      </c>
      <c r="V33" s="95">
        <f t="shared" si="7"/>
        <v>89214</v>
      </c>
      <c r="W33" s="96">
        <f t="shared" si="7"/>
        <v>-1487</v>
      </c>
      <c r="X33" s="97">
        <f t="shared" si="7"/>
        <v>-203575</v>
      </c>
      <c r="Y33" s="94">
        <f t="shared" si="7"/>
        <v>6056.299999999988</v>
      </c>
      <c r="Z33" s="95">
        <f t="shared" si="7"/>
        <v>7640195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-10.922965583789</v>
      </c>
      <c r="F34" s="199"/>
      <c r="G34" s="205">
        <f aca="true" t="shared" si="9" ref="G34">+G23-G30</f>
        <v>7.888770433546554</v>
      </c>
      <c r="H34" s="206"/>
      <c r="I34" s="159">
        <f aca="true" t="shared" si="10" ref="I34">+I23-I30</f>
        <v>-2.6397210153212853</v>
      </c>
      <c r="J34" s="199"/>
      <c r="K34" s="205">
        <f aca="true" t="shared" si="11" ref="K34">+K23-K30</f>
        <v>-12.197606538237011</v>
      </c>
      <c r="L34" s="206"/>
      <c r="M34" s="159">
        <f aca="true" t="shared" si="12" ref="M34">+M23-M30</f>
        <v>-2.359936165549769</v>
      </c>
      <c r="N34" s="199"/>
      <c r="O34" s="205">
        <f aca="true" t="shared" si="13" ref="O34">+O23-O30</f>
        <v>-31.88947368421053</v>
      </c>
      <c r="P34" s="206"/>
      <c r="Q34" s="159">
        <f aca="true" t="shared" si="14" ref="Q34">+Q23-Q30</f>
        <v>3.2828435847458337</v>
      </c>
      <c r="R34" s="199"/>
      <c r="S34" s="205">
        <f aca="true" t="shared" si="15" ref="S34">+S23-S30</f>
        <v>21.0522283912307</v>
      </c>
      <c r="T34" s="206"/>
      <c r="U34" s="159">
        <f aca="true" t="shared" si="16" ref="U34">+U23-U30</f>
        <v>8.438461538461539</v>
      </c>
      <c r="V34" s="199"/>
      <c r="W34" s="205">
        <f aca="true" t="shared" si="17" ref="W34">+W23-W30</f>
        <v>11.02997672058737</v>
      </c>
      <c r="X34" s="206"/>
      <c r="Y34" s="159">
        <f aca="true" t="shared" si="18" ref="Y34">+Y23-Y30</f>
        <v>4.850034108563747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9" ref="E35:Z37">E20/E27*100</f>
        <v>84.57609805924413</v>
      </c>
      <c r="F35" s="60">
        <f t="shared" si="19"/>
        <v>107.19711983088915</v>
      </c>
      <c r="G35" s="61">
        <f t="shared" si="19"/>
        <v>195.30988274706868</v>
      </c>
      <c r="H35" s="62">
        <f t="shared" si="19"/>
        <v>205.70157309927302</v>
      </c>
      <c r="I35" s="59">
        <f t="shared" si="19"/>
        <v>106.56179775280899</v>
      </c>
      <c r="J35" s="60">
        <f t="shared" si="19"/>
        <v>538.3603354698948</v>
      </c>
      <c r="K35" s="61">
        <f t="shared" si="19"/>
        <v>282.1236559139785</v>
      </c>
      <c r="L35" s="62">
        <f t="shared" si="19"/>
        <v>308.1108726194453</v>
      </c>
      <c r="M35" s="59">
        <f t="shared" si="19"/>
        <v>102.48521895981561</v>
      </c>
      <c r="N35" s="60">
        <f t="shared" si="19"/>
        <v>116.13810356938524</v>
      </c>
      <c r="O35" s="61">
        <f t="shared" si="19"/>
        <v>84.47727272727272</v>
      </c>
      <c r="P35" s="62">
        <f t="shared" si="19"/>
        <v>84.74484585694664</v>
      </c>
      <c r="Q35" s="59">
        <f t="shared" si="19"/>
        <v>108.9674712982043</v>
      </c>
      <c r="R35" s="60">
        <f t="shared" si="19"/>
        <v>118.23623956025125</v>
      </c>
      <c r="S35" s="61">
        <f t="shared" si="19"/>
        <v>117.25419497989182</v>
      </c>
      <c r="T35" s="62">
        <f t="shared" si="19"/>
        <v>114.04174284667793</v>
      </c>
      <c r="U35" s="59">
        <f t="shared" si="19"/>
        <v>111.65594855305466</v>
      </c>
      <c r="V35" s="60">
        <f t="shared" si="19"/>
        <v>132.90687783538561</v>
      </c>
      <c r="W35" s="61">
        <f t="shared" si="19"/>
        <v>99.28067505879098</v>
      </c>
      <c r="X35" s="62">
        <f t="shared" si="19"/>
        <v>101.98591401790857</v>
      </c>
      <c r="Y35" s="59">
        <f t="shared" si="19"/>
        <v>111.29832810867293</v>
      </c>
      <c r="Z35" s="60">
        <f t="shared" si="19"/>
        <v>149.55416913131813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9"/>
        <v>89.32432432432432</v>
      </c>
      <c r="F36" s="64">
        <f t="shared" si="19"/>
        <v>100.2553985603839</v>
      </c>
      <c r="G36" s="65">
        <f t="shared" si="19"/>
        <v>165.3250773993808</v>
      </c>
      <c r="H36" s="66">
        <f t="shared" si="19"/>
        <v>177.92868346373882</v>
      </c>
      <c r="I36" s="63">
        <f t="shared" si="19"/>
        <v>95.28145695364239</v>
      </c>
      <c r="J36" s="64">
        <f t="shared" si="19"/>
        <v>517.8122825481674</v>
      </c>
      <c r="K36" s="65">
        <f t="shared" si="19"/>
        <v>358.42696629213486</v>
      </c>
      <c r="L36" s="66">
        <f t="shared" si="19"/>
        <v>261.53386034170126</v>
      </c>
      <c r="M36" s="63">
        <f t="shared" si="19"/>
        <v>132.4693851944793</v>
      </c>
      <c r="N36" s="64">
        <f t="shared" si="19"/>
        <v>130.01370288465134</v>
      </c>
      <c r="O36" s="65">
        <f t="shared" si="19"/>
        <v>79.60496095544327</v>
      </c>
      <c r="P36" s="66">
        <f t="shared" si="19"/>
        <v>82.6491928561975</v>
      </c>
      <c r="Q36" s="63">
        <f t="shared" si="19"/>
        <v>113.79172015404365</v>
      </c>
      <c r="R36" s="64">
        <f t="shared" si="19"/>
        <v>120.10759074476391</v>
      </c>
      <c r="S36" s="65">
        <f t="shared" si="19"/>
        <v>122.90496485929606</v>
      </c>
      <c r="T36" s="66">
        <f t="shared" si="19"/>
        <v>117.34909067887148</v>
      </c>
      <c r="U36" s="63">
        <f t="shared" si="19"/>
        <v>107.78398510242087</v>
      </c>
      <c r="V36" s="64">
        <f t="shared" si="19"/>
        <v>110.72928317130226</v>
      </c>
      <c r="W36" s="65">
        <f t="shared" si="19"/>
        <v>96.63670629167875</v>
      </c>
      <c r="X36" s="66">
        <f t="shared" si="19"/>
        <v>99.90396151433367</v>
      </c>
      <c r="Y36" s="63">
        <f t="shared" si="19"/>
        <v>117.11075834458357</v>
      </c>
      <c r="Z36" s="64">
        <f t="shared" si="19"/>
        <v>147.10052532234425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9"/>
        <v>100.28571428571429</v>
      </c>
      <c r="F37" s="68">
        <f t="shared" si="19"/>
        <v>87.48680862248169</v>
      </c>
      <c r="G37" s="69">
        <f t="shared" si="19"/>
        <v>188.4023668639053</v>
      </c>
      <c r="H37" s="70">
        <f t="shared" si="19"/>
        <v>182.6908439436853</v>
      </c>
      <c r="I37" s="67">
        <f t="shared" si="19"/>
        <v>120.8106772120613</v>
      </c>
      <c r="J37" s="68">
        <f t="shared" si="19"/>
        <v>157.32610650370745</v>
      </c>
      <c r="K37" s="69">
        <f t="shared" si="19"/>
        <v>365.07650765076505</v>
      </c>
      <c r="L37" s="70">
        <f t="shared" si="19"/>
        <v>381.3358370453952</v>
      </c>
      <c r="M37" s="67">
        <f t="shared" si="19"/>
        <v>110.63803601502784</v>
      </c>
      <c r="N37" s="68">
        <f t="shared" si="19"/>
        <v>117.41146415771178</v>
      </c>
      <c r="O37" s="69">
        <f t="shared" si="19"/>
        <v>119.34538348803127</v>
      </c>
      <c r="P37" s="70">
        <f t="shared" si="19"/>
        <v>114.5745547735397</v>
      </c>
      <c r="Q37" s="67">
        <f t="shared" si="19"/>
        <v>102.56581808450139</v>
      </c>
      <c r="R37" s="68">
        <f t="shared" si="19"/>
        <v>104.71692119053036</v>
      </c>
      <c r="S37" s="69">
        <f t="shared" si="19"/>
        <v>99.22794367730087</v>
      </c>
      <c r="T37" s="70">
        <f t="shared" si="19"/>
        <v>103.95485239864361</v>
      </c>
      <c r="U37" s="67">
        <f t="shared" si="19"/>
        <v>93.34170854271356</v>
      </c>
      <c r="V37" s="68">
        <f t="shared" si="19"/>
        <v>106.31995936592136</v>
      </c>
      <c r="W37" s="69">
        <f t="shared" si="19"/>
        <v>85.1715197447148</v>
      </c>
      <c r="X37" s="70">
        <f t="shared" si="19"/>
        <v>90.68821873846463</v>
      </c>
      <c r="Y37" s="67">
        <f t="shared" si="19"/>
        <v>104.6603772133002</v>
      </c>
      <c r="Z37" s="68">
        <f t="shared" si="19"/>
        <v>131.12252413196853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v>1814</v>
      </c>
      <c r="F39" s="119">
        <v>233548</v>
      </c>
      <c r="G39" s="118">
        <v>1284</v>
      </c>
      <c r="H39" s="119">
        <v>398229</v>
      </c>
      <c r="I39" s="118">
        <v>3119</v>
      </c>
      <c r="J39" s="119">
        <v>5936980</v>
      </c>
      <c r="K39" s="118">
        <v>2155</v>
      </c>
      <c r="L39" s="119">
        <v>4586997</v>
      </c>
      <c r="M39" s="118">
        <v>10676</v>
      </c>
      <c r="N39" s="119">
        <v>1899821</v>
      </c>
      <c r="O39" s="118">
        <v>5506</v>
      </c>
      <c r="P39" s="119">
        <v>1818615</v>
      </c>
      <c r="Q39" s="118">
        <v>29338</v>
      </c>
      <c r="R39" s="119">
        <v>5910182</v>
      </c>
      <c r="S39" s="120">
        <v>54312</v>
      </c>
      <c r="T39" s="121">
        <v>11855445</v>
      </c>
      <c r="U39" s="118">
        <v>4152</v>
      </c>
      <c r="V39" s="119">
        <v>1260320</v>
      </c>
      <c r="W39" s="118">
        <v>7971</v>
      </c>
      <c r="X39" s="119">
        <v>1599012</v>
      </c>
      <c r="Y39" s="104">
        <f>+W39+U39+S39+Q39+O39+M39+K39+I39+G39+E39</f>
        <v>120327</v>
      </c>
      <c r="Z39" s="105">
        <f aca="true" t="shared" si="20" ref="Z39:Z41">+X39+V39+T39+R39+P39+N39+L39+J39+H39+F39</f>
        <v>35499149</v>
      </c>
    </row>
    <row r="40" spans="1:26" ht="18.95" customHeight="1">
      <c r="A40" s="22"/>
      <c r="B40" s="162"/>
      <c r="C40" s="22"/>
      <c r="D40" s="82" t="s">
        <v>22</v>
      </c>
      <c r="E40" s="122">
        <v>1206</v>
      </c>
      <c r="F40" s="123">
        <v>104749</v>
      </c>
      <c r="G40" s="122">
        <v>1241</v>
      </c>
      <c r="H40" s="123">
        <v>382710</v>
      </c>
      <c r="I40" s="122">
        <v>3142</v>
      </c>
      <c r="J40" s="123">
        <v>5671842</v>
      </c>
      <c r="K40" s="122">
        <v>1326</v>
      </c>
      <c r="L40" s="123">
        <v>2930202</v>
      </c>
      <c r="M40" s="122">
        <v>8964</v>
      </c>
      <c r="N40" s="123">
        <v>1765247</v>
      </c>
      <c r="O40" s="122">
        <v>5338</v>
      </c>
      <c r="P40" s="123">
        <v>1757485</v>
      </c>
      <c r="Q40" s="122">
        <v>28716</v>
      </c>
      <c r="R40" s="123">
        <v>6178385</v>
      </c>
      <c r="S40" s="120">
        <v>52518</v>
      </c>
      <c r="T40" s="121">
        <v>11650366</v>
      </c>
      <c r="U40" s="122">
        <v>3544</v>
      </c>
      <c r="V40" s="123">
        <v>824895</v>
      </c>
      <c r="W40" s="122">
        <v>7622</v>
      </c>
      <c r="X40" s="123">
        <v>1552537</v>
      </c>
      <c r="Y40" s="111">
        <f aca="true" t="shared" si="21" ref="Y40:Y41">+W40+U40+S40+Q40+O40+M40+K40+I40+G40+E40</f>
        <v>113617</v>
      </c>
      <c r="Z40" s="112">
        <f t="shared" si="20"/>
        <v>32818418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v>3761</v>
      </c>
      <c r="F41" s="123">
        <v>752407</v>
      </c>
      <c r="G41" s="122">
        <v>1222</v>
      </c>
      <c r="H41" s="123">
        <v>528743</v>
      </c>
      <c r="I41" s="122">
        <v>1929</v>
      </c>
      <c r="J41" s="123">
        <v>2078527</v>
      </c>
      <c r="K41" s="122">
        <v>4509</v>
      </c>
      <c r="L41" s="123">
        <v>6651106</v>
      </c>
      <c r="M41" s="122">
        <v>15316</v>
      </c>
      <c r="N41" s="123">
        <v>3175052</v>
      </c>
      <c r="O41" s="122">
        <v>4614</v>
      </c>
      <c r="P41" s="123">
        <v>1310036</v>
      </c>
      <c r="Q41" s="122">
        <v>60273</v>
      </c>
      <c r="R41" s="123">
        <v>10232726</v>
      </c>
      <c r="S41" s="120">
        <v>30442</v>
      </c>
      <c r="T41" s="121">
        <v>2856694</v>
      </c>
      <c r="U41" s="122">
        <v>4759</v>
      </c>
      <c r="V41" s="123">
        <v>1399336</v>
      </c>
      <c r="W41" s="122">
        <v>8212</v>
      </c>
      <c r="X41" s="123">
        <v>1941106</v>
      </c>
      <c r="Y41" s="111">
        <f t="shared" si="21"/>
        <v>135037</v>
      </c>
      <c r="Z41" s="112">
        <f t="shared" si="20"/>
        <v>30925733</v>
      </c>
    </row>
    <row r="42" spans="1:26" ht="18.95" customHeight="1" thickBot="1">
      <c r="A42" s="22"/>
      <c r="B42" s="162"/>
      <c r="C42" s="22"/>
      <c r="D42" s="89" t="s">
        <v>44</v>
      </c>
      <c r="E42" s="203">
        <v>43.7</v>
      </c>
      <c r="F42" s="207"/>
      <c r="G42" s="203">
        <v>105.2</v>
      </c>
      <c r="H42" s="207"/>
      <c r="I42" s="203">
        <v>165.7</v>
      </c>
      <c r="J42" s="207"/>
      <c r="K42" s="203">
        <v>42.5</v>
      </c>
      <c r="L42" s="207"/>
      <c r="M42" s="203">
        <v>67.8</v>
      </c>
      <c r="N42" s="207"/>
      <c r="O42" s="203">
        <v>119.8</v>
      </c>
      <c r="P42" s="207"/>
      <c r="Q42" s="203">
        <v>49</v>
      </c>
      <c r="R42" s="207"/>
      <c r="S42" s="203">
        <v>180.8</v>
      </c>
      <c r="T42" s="207"/>
      <c r="U42" s="203">
        <v>84.9</v>
      </c>
      <c r="V42" s="207"/>
      <c r="W42" s="203">
        <v>97.2</v>
      </c>
      <c r="X42" s="207"/>
      <c r="Y42" s="203">
        <v>89.3</v>
      </c>
      <c r="Z42" s="207"/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22" ref="E43:Z46">E20-E39</f>
        <v>-986</v>
      </c>
      <c r="F43" s="93">
        <f t="shared" si="22"/>
        <v>-168638</v>
      </c>
      <c r="G43" s="90">
        <f t="shared" si="22"/>
        <v>-118</v>
      </c>
      <c r="H43" s="91">
        <f t="shared" si="22"/>
        <v>24786</v>
      </c>
      <c r="I43" s="92">
        <f t="shared" si="22"/>
        <v>-748</v>
      </c>
      <c r="J43" s="93">
        <f t="shared" si="22"/>
        <v>37350</v>
      </c>
      <c r="K43" s="90">
        <f t="shared" si="22"/>
        <v>-56</v>
      </c>
      <c r="L43" s="91">
        <f t="shared" si="22"/>
        <v>33751</v>
      </c>
      <c r="M43" s="92">
        <f t="shared" si="22"/>
        <v>-449</v>
      </c>
      <c r="N43" s="93">
        <f t="shared" si="22"/>
        <v>61071</v>
      </c>
      <c r="O43" s="90">
        <f t="shared" si="22"/>
        <v>-1789</v>
      </c>
      <c r="P43" s="91">
        <f t="shared" si="22"/>
        <v>-519896</v>
      </c>
      <c r="Q43" s="92">
        <f t="shared" si="22"/>
        <v>275</v>
      </c>
      <c r="R43" s="93">
        <f t="shared" si="22"/>
        <v>-431856</v>
      </c>
      <c r="S43" s="90">
        <f t="shared" si="22"/>
        <v>-12036</v>
      </c>
      <c r="T43" s="91">
        <f t="shared" si="22"/>
        <v>-2100596</v>
      </c>
      <c r="U43" s="92">
        <f t="shared" si="22"/>
        <v>-1374</v>
      </c>
      <c r="V43" s="93">
        <f t="shared" si="22"/>
        <v>-604079</v>
      </c>
      <c r="W43" s="90">
        <f t="shared" si="22"/>
        <v>-794</v>
      </c>
      <c r="X43" s="91">
        <f t="shared" si="22"/>
        <v>-196722</v>
      </c>
      <c r="Y43" s="90">
        <f t="shared" si="22"/>
        <v>-18075</v>
      </c>
      <c r="Z43" s="91">
        <f t="shared" si="22"/>
        <v>-3864829</v>
      </c>
    </row>
    <row r="44" spans="1:26" ht="18.95" customHeight="1">
      <c r="A44" s="22"/>
      <c r="B44" s="162"/>
      <c r="C44" s="22"/>
      <c r="D44" s="82" t="s">
        <v>22</v>
      </c>
      <c r="E44" s="94">
        <f t="shared" si="22"/>
        <v>116</v>
      </c>
      <c r="F44" s="97">
        <f t="shared" si="22"/>
        <v>83280</v>
      </c>
      <c r="G44" s="94">
        <f t="shared" si="22"/>
        <v>-173</v>
      </c>
      <c r="H44" s="95">
        <f t="shared" si="22"/>
        <v>9790</v>
      </c>
      <c r="I44" s="96">
        <f t="shared" si="22"/>
        <v>-840</v>
      </c>
      <c r="J44" s="97">
        <f t="shared" si="22"/>
        <v>-8876</v>
      </c>
      <c r="K44" s="94">
        <f t="shared" si="22"/>
        <v>1226</v>
      </c>
      <c r="L44" s="95">
        <f t="shared" si="22"/>
        <v>1101094</v>
      </c>
      <c r="M44" s="96">
        <f t="shared" si="22"/>
        <v>-517.7520000000004</v>
      </c>
      <c r="N44" s="97">
        <f t="shared" si="22"/>
        <v>43176</v>
      </c>
      <c r="O44" s="94">
        <f t="shared" si="22"/>
        <v>-1872</v>
      </c>
      <c r="P44" s="95">
        <f t="shared" si="22"/>
        <v>-496055</v>
      </c>
      <c r="Q44" s="96">
        <f t="shared" si="22"/>
        <v>-350</v>
      </c>
      <c r="R44" s="97">
        <f t="shared" si="22"/>
        <v>-805229</v>
      </c>
      <c r="S44" s="94">
        <f t="shared" si="22"/>
        <v>-8974</v>
      </c>
      <c r="T44" s="95">
        <f t="shared" si="22"/>
        <v>-1604108</v>
      </c>
      <c r="U44" s="96">
        <f t="shared" si="22"/>
        <v>-650</v>
      </c>
      <c r="V44" s="97">
        <f t="shared" si="22"/>
        <v>-284339</v>
      </c>
      <c r="W44" s="94">
        <f t="shared" si="22"/>
        <v>-956</v>
      </c>
      <c r="X44" s="95">
        <f t="shared" si="22"/>
        <v>-187730</v>
      </c>
      <c r="Y44" s="94">
        <f t="shared" si="22"/>
        <v>-12990.752000000008</v>
      </c>
      <c r="Z44" s="95">
        <f t="shared" si="22"/>
        <v>-2148997</v>
      </c>
    </row>
    <row r="45" spans="1:26" ht="18.95" customHeight="1">
      <c r="A45" s="22"/>
      <c r="B45" s="162"/>
      <c r="C45" s="22"/>
      <c r="D45" s="82" t="s">
        <v>24</v>
      </c>
      <c r="E45" s="94">
        <f t="shared" si="22"/>
        <v>-1304</v>
      </c>
      <c r="F45" s="97">
        <f t="shared" si="22"/>
        <v>-313029</v>
      </c>
      <c r="G45" s="94">
        <f t="shared" si="22"/>
        <v>370</v>
      </c>
      <c r="H45" s="95">
        <f t="shared" si="22"/>
        <v>176915</v>
      </c>
      <c r="I45" s="96">
        <f t="shared" si="22"/>
        <v>515</v>
      </c>
      <c r="J45" s="97">
        <f t="shared" si="22"/>
        <v>428765</v>
      </c>
      <c r="K45" s="94">
        <f t="shared" si="22"/>
        <v>-453</v>
      </c>
      <c r="L45" s="95">
        <f t="shared" si="22"/>
        <v>594702</v>
      </c>
      <c r="M45" s="96">
        <f t="shared" si="22"/>
        <v>1764.2999999999993</v>
      </c>
      <c r="N45" s="97">
        <f t="shared" si="22"/>
        <v>154271</v>
      </c>
      <c r="O45" s="94">
        <f t="shared" si="22"/>
        <v>272</v>
      </c>
      <c r="P45" s="95">
        <f t="shared" si="22"/>
        <v>38361</v>
      </c>
      <c r="Q45" s="96">
        <f t="shared" si="22"/>
        <v>1047</v>
      </c>
      <c r="R45" s="97">
        <f t="shared" si="22"/>
        <v>331583</v>
      </c>
      <c r="S45" s="94">
        <f t="shared" si="22"/>
        <v>-1267</v>
      </c>
      <c r="T45" s="95">
        <f t="shared" si="22"/>
        <v>-291371</v>
      </c>
      <c r="U45" s="96">
        <f t="shared" si="22"/>
        <v>-301</v>
      </c>
      <c r="V45" s="97">
        <f t="shared" si="22"/>
        <v>101501</v>
      </c>
      <c r="W45" s="94">
        <f t="shared" si="22"/>
        <v>329</v>
      </c>
      <c r="X45" s="95">
        <f t="shared" si="22"/>
        <v>41528</v>
      </c>
      <c r="Y45" s="94">
        <f t="shared" si="22"/>
        <v>972.2999999999884</v>
      </c>
      <c r="Z45" s="95">
        <f t="shared" si="22"/>
        <v>1263226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-9.122965583789004</v>
      </c>
      <c r="F46" s="199"/>
      <c r="G46" s="157">
        <f>G23-G42</f>
        <v>-25.81122956645345</v>
      </c>
      <c r="H46" s="199"/>
      <c r="I46" s="157">
        <f>I23-I42</f>
        <v>-58.839721015321274</v>
      </c>
      <c r="J46" s="199"/>
      <c r="K46" s="157">
        <f>K23-K42</f>
        <v>11.802393461762989</v>
      </c>
      <c r="L46" s="199"/>
      <c r="M46" s="157">
        <f>M23-M42</f>
        <v>-10.159936165549766</v>
      </c>
      <c r="N46" s="199"/>
      <c r="O46" s="157">
        <f t="shared" si="22"/>
        <v>-44.189473684210526</v>
      </c>
      <c r="P46" s="199"/>
      <c r="Q46" s="157">
        <f t="shared" si="22"/>
        <v>-1.3171564152541677</v>
      </c>
      <c r="R46" s="199"/>
      <c r="S46" s="157">
        <f t="shared" si="22"/>
        <v>-36.84777160876931</v>
      </c>
      <c r="T46" s="199"/>
      <c r="U46" s="157">
        <f t="shared" si="22"/>
        <v>-23.361538461538466</v>
      </c>
      <c r="V46" s="199"/>
      <c r="W46" s="157">
        <f t="shared" si="22"/>
        <v>-14.570023279412638</v>
      </c>
      <c r="X46" s="199"/>
      <c r="Y46" s="157">
        <f t="shared" si="22"/>
        <v>-14.44996589143625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23" ref="E47:Z49">E20/E39*100</f>
        <v>45.64498346196251</v>
      </c>
      <c r="F47" s="72">
        <f t="shared" si="23"/>
        <v>27.793001866853924</v>
      </c>
      <c r="G47" s="71">
        <f t="shared" si="23"/>
        <v>90.80996884735202</v>
      </c>
      <c r="H47" s="73">
        <f t="shared" si="23"/>
        <v>106.2240570124225</v>
      </c>
      <c r="I47" s="74">
        <f t="shared" si="23"/>
        <v>76.01795447258736</v>
      </c>
      <c r="J47" s="72">
        <f t="shared" si="23"/>
        <v>100.62910772817155</v>
      </c>
      <c r="K47" s="71">
        <f t="shared" si="23"/>
        <v>97.4013921113689</v>
      </c>
      <c r="L47" s="73">
        <f t="shared" si="23"/>
        <v>100.73579729831958</v>
      </c>
      <c r="M47" s="74">
        <f t="shared" si="23"/>
        <v>95.79430498313975</v>
      </c>
      <c r="N47" s="72">
        <f t="shared" si="23"/>
        <v>103.21456600384984</v>
      </c>
      <c r="O47" s="71">
        <f t="shared" si="23"/>
        <v>67.50817290228841</v>
      </c>
      <c r="P47" s="73">
        <f t="shared" si="23"/>
        <v>71.4125309644977</v>
      </c>
      <c r="Q47" s="74">
        <f t="shared" si="23"/>
        <v>100.937350875997</v>
      </c>
      <c r="R47" s="72">
        <f t="shared" si="23"/>
        <v>92.69301689863357</v>
      </c>
      <c r="S47" s="71">
        <f t="shared" si="23"/>
        <v>77.83915156871409</v>
      </c>
      <c r="T47" s="73">
        <f t="shared" si="23"/>
        <v>82.28159297268049</v>
      </c>
      <c r="U47" s="74">
        <f t="shared" si="23"/>
        <v>66.90751445086705</v>
      </c>
      <c r="V47" s="72">
        <f t="shared" si="23"/>
        <v>52.06939507426686</v>
      </c>
      <c r="W47" s="71">
        <f t="shared" si="23"/>
        <v>90.03889097980178</v>
      </c>
      <c r="X47" s="73">
        <f t="shared" si="23"/>
        <v>87.69727806920774</v>
      </c>
      <c r="Y47" s="71">
        <f t="shared" si="23"/>
        <v>84.97843376798225</v>
      </c>
      <c r="Z47" s="73">
        <f t="shared" si="23"/>
        <v>89.11289676268014</v>
      </c>
    </row>
    <row r="48" spans="1:26" ht="18.95" customHeight="1">
      <c r="A48" s="22"/>
      <c r="B48" s="162"/>
      <c r="C48" s="22"/>
      <c r="D48" s="55" t="s">
        <v>22</v>
      </c>
      <c r="E48" s="63">
        <f t="shared" si="23"/>
        <v>109.61857379767828</v>
      </c>
      <c r="F48" s="66">
        <f t="shared" si="23"/>
        <v>179.50433894356988</v>
      </c>
      <c r="G48" s="63">
        <f t="shared" si="23"/>
        <v>86.05962933118452</v>
      </c>
      <c r="H48" s="64">
        <f t="shared" si="23"/>
        <v>102.55807269211674</v>
      </c>
      <c r="I48" s="65">
        <f t="shared" si="23"/>
        <v>73.26543602800764</v>
      </c>
      <c r="J48" s="66">
        <f t="shared" si="23"/>
        <v>99.84350762944383</v>
      </c>
      <c r="K48" s="63">
        <f t="shared" si="23"/>
        <v>192.45852187028657</v>
      </c>
      <c r="L48" s="64">
        <f t="shared" si="23"/>
        <v>137.57740933901485</v>
      </c>
      <c r="M48" s="65">
        <f t="shared" si="23"/>
        <v>94.22409638554217</v>
      </c>
      <c r="N48" s="66">
        <f t="shared" si="23"/>
        <v>102.4458900085937</v>
      </c>
      <c r="O48" s="63">
        <f t="shared" si="23"/>
        <v>64.93068565005619</v>
      </c>
      <c r="P48" s="64">
        <f t="shared" si="23"/>
        <v>71.77472353960347</v>
      </c>
      <c r="Q48" s="65">
        <f t="shared" si="23"/>
        <v>98.78116729349492</v>
      </c>
      <c r="R48" s="66">
        <f t="shared" si="23"/>
        <v>86.96699865741614</v>
      </c>
      <c r="S48" s="63">
        <f t="shared" si="23"/>
        <v>82.91252522944515</v>
      </c>
      <c r="T48" s="64">
        <f t="shared" si="23"/>
        <v>86.23126518085354</v>
      </c>
      <c r="U48" s="65">
        <f t="shared" si="23"/>
        <v>81.65914221218962</v>
      </c>
      <c r="V48" s="66">
        <f t="shared" si="23"/>
        <v>65.53027961134448</v>
      </c>
      <c r="W48" s="63">
        <f t="shared" si="23"/>
        <v>87.45736027289426</v>
      </c>
      <c r="X48" s="64">
        <f t="shared" si="23"/>
        <v>87.90817867786726</v>
      </c>
      <c r="Y48" s="63">
        <f t="shared" si="23"/>
        <v>88.56618991876215</v>
      </c>
      <c r="Z48" s="64">
        <f t="shared" si="23"/>
        <v>93.45185682015507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23"/>
        <v>65.32837011433129</v>
      </c>
      <c r="F49" s="70">
        <f t="shared" si="23"/>
        <v>58.39632007676696</v>
      </c>
      <c r="G49" s="67">
        <f t="shared" si="23"/>
        <v>130.27823240589197</v>
      </c>
      <c r="H49" s="68">
        <f t="shared" si="23"/>
        <v>133.45954461808478</v>
      </c>
      <c r="I49" s="69">
        <f t="shared" si="23"/>
        <v>126.69777086573355</v>
      </c>
      <c r="J49" s="70">
        <f t="shared" si="23"/>
        <v>120.62831033708005</v>
      </c>
      <c r="K49" s="67">
        <f t="shared" si="23"/>
        <v>89.95342648037258</v>
      </c>
      <c r="L49" s="68">
        <f t="shared" si="23"/>
        <v>108.94140012202482</v>
      </c>
      <c r="M49" s="69">
        <f t="shared" si="23"/>
        <v>111.51932619482893</v>
      </c>
      <c r="N49" s="70">
        <f t="shared" si="23"/>
        <v>104.85884955584979</v>
      </c>
      <c r="O49" s="67">
        <f t="shared" si="23"/>
        <v>105.8951018638925</v>
      </c>
      <c r="P49" s="68">
        <f t="shared" si="23"/>
        <v>102.92824013996562</v>
      </c>
      <c r="Q49" s="69">
        <f t="shared" si="23"/>
        <v>101.73709621223432</v>
      </c>
      <c r="R49" s="70">
        <f t="shared" si="23"/>
        <v>103.24041706970361</v>
      </c>
      <c r="S49" s="67">
        <f t="shared" si="23"/>
        <v>95.83798699165627</v>
      </c>
      <c r="T49" s="68">
        <f t="shared" si="23"/>
        <v>89.8004126448265</v>
      </c>
      <c r="U49" s="69">
        <f t="shared" si="23"/>
        <v>93.67514183652028</v>
      </c>
      <c r="V49" s="70">
        <f t="shared" si="23"/>
        <v>107.25351166553278</v>
      </c>
      <c r="W49" s="67">
        <f t="shared" si="23"/>
        <v>104.0063321967852</v>
      </c>
      <c r="X49" s="68">
        <f t="shared" si="23"/>
        <v>102.13939887878354</v>
      </c>
      <c r="Y49" s="67">
        <f t="shared" si="23"/>
        <v>100.72002488206935</v>
      </c>
      <c r="Z49" s="68">
        <f t="shared" si="23"/>
        <v>104.08470835598303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52D88-1635-44EB-BE2C-24FC9D7CE531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K22" sqref="K2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83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558</v>
      </c>
      <c r="F5" s="14">
        <v>48854</v>
      </c>
      <c r="G5" s="15">
        <v>30</v>
      </c>
      <c r="H5" s="16">
        <v>5440</v>
      </c>
      <c r="I5" s="13">
        <v>1070</v>
      </c>
      <c r="J5" s="14">
        <v>892563</v>
      </c>
      <c r="K5" s="17">
        <v>1039</v>
      </c>
      <c r="L5" s="18">
        <v>2022742</v>
      </c>
      <c r="M5" s="13">
        <v>906</v>
      </c>
      <c r="N5" s="75">
        <v>184405</v>
      </c>
      <c r="O5" s="19">
        <v>731</v>
      </c>
      <c r="P5" s="18">
        <v>64742</v>
      </c>
      <c r="Q5" s="13">
        <v>11733</v>
      </c>
      <c r="R5" s="14">
        <v>1773624</v>
      </c>
      <c r="S5" s="19">
        <v>11397</v>
      </c>
      <c r="T5" s="18">
        <v>3244333</v>
      </c>
      <c r="U5" s="13">
        <v>2594</v>
      </c>
      <c r="V5" s="14">
        <v>935892</v>
      </c>
      <c r="W5" s="13">
        <v>355</v>
      </c>
      <c r="X5" s="18">
        <v>77366</v>
      </c>
      <c r="Y5" s="20">
        <f aca="true" t="shared" si="0" ref="Y5:Z19">+W5+U5+S5+Q5+O5+M5+K5+I5+G5+E5</f>
        <v>30413</v>
      </c>
      <c r="Z5" s="21">
        <f t="shared" si="0"/>
        <v>9249961</v>
      </c>
    </row>
    <row r="6" spans="1:26" ht="18.95" customHeight="1">
      <c r="A6" s="7"/>
      <c r="B6" s="22"/>
      <c r="C6" s="83"/>
      <c r="D6" s="81" t="s">
        <v>22</v>
      </c>
      <c r="E6" s="23">
        <v>792</v>
      </c>
      <c r="F6" s="24">
        <v>65785</v>
      </c>
      <c r="G6" s="25">
        <v>30</v>
      </c>
      <c r="H6" s="26">
        <v>5440</v>
      </c>
      <c r="I6" s="27">
        <v>1193</v>
      </c>
      <c r="J6" s="21">
        <v>1109251</v>
      </c>
      <c r="K6" s="25">
        <v>959</v>
      </c>
      <c r="L6" s="26">
        <v>1888488</v>
      </c>
      <c r="M6" s="27">
        <v>622</v>
      </c>
      <c r="N6" s="76">
        <v>158396</v>
      </c>
      <c r="O6" s="25">
        <v>741</v>
      </c>
      <c r="P6" s="26">
        <v>67926</v>
      </c>
      <c r="Q6" s="27">
        <v>11186</v>
      </c>
      <c r="R6" s="21">
        <v>1714516</v>
      </c>
      <c r="S6" s="25">
        <v>12123.5</v>
      </c>
      <c r="T6" s="26">
        <v>3531494</v>
      </c>
      <c r="U6" s="27">
        <v>2199</v>
      </c>
      <c r="V6" s="21">
        <v>476072</v>
      </c>
      <c r="W6" s="27">
        <v>389</v>
      </c>
      <c r="X6" s="26">
        <v>70735</v>
      </c>
      <c r="Y6" s="20">
        <f t="shared" si="0"/>
        <v>30234.5</v>
      </c>
      <c r="Z6" s="21">
        <f t="shared" si="0"/>
        <v>9088103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1294.9</v>
      </c>
      <c r="F7" s="36">
        <v>259950</v>
      </c>
      <c r="G7" s="29">
        <v>151</v>
      </c>
      <c r="H7" s="30">
        <v>74178</v>
      </c>
      <c r="I7" s="31">
        <v>2405</v>
      </c>
      <c r="J7" s="32">
        <v>2519782</v>
      </c>
      <c r="K7" s="77">
        <v>5029</v>
      </c>
      <c r="L7" s="30">
        <v>3658163</v>
      </c>
      <c r="M7" s="23">
        <v>1346.3</v>
      </c>
      <c r="N7" s="24">
        <v>223632.25</v>
      </c>
      <c r="O7" s="33">
        <v>2992</v>
      </c>
      <c r="P7" s="34">
        <v>707415</v>
      </c>
      <c r="Q7" s="23">
        <v>32610.4</v>
      </c>
      <c r="R7" s="24">
        <v>5067788</v>
      </c>
      <c r="S7" s="33">
        <v>31457.7</v>
      </c>
      <c r="T7" s="34">
        <v>3038447</v>
      </c>
      <c r="U7" s="23">
        <v>3122.5</v>
      </c>
      <c r="V7" s="24">
        <v>1540856.5</v>
      </c>
      <c r="W7" s="23">
        <v>1288.2</v>
      </c>
      <c r="X7" s="34">
        <v>320042</v>
      </c>
      <c r="Y7" s="31">
        <f t="shared" si="0"/>
        <v>81697</v>
      </c>
      <c r="Z7" s="24">
        <f t="shared" si="0"/>
        <v>17410253.75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132</v>
      </c>
      <c r="F8" s="14">
        <v>19000</v>
      </c>
      <c r="G8" s="15">
        <v>136.566</v>
      </c>
      <c r="H8" s="16">
        <v>82000</v>
      </c>
      <c r="I8" s="13">
        <v>150</v>
      </c>
      <c r="J8" s="14">
        <v>80808.27272727274</v>
      </c>
      <c r="K8" s="17">
        <v>4</v>
      </c>
      <c r="L8" s="18">
        <v>324</v>
      </c>
      <c r="M8" s="13">
        <v>2860</v>
      </c>
      <c r="N8" s="75">
        <v>618915</v>
      </c>
      <c r="O8" s="19">
        <v>1</v>
      </c>
      <c r="P8" s="18">
        <v>0</v>
      </c>
      <c r="Q8" s="13">
        <v>3638</v>
      </c>
      <c r="R8" s="14">
        <v>1339311</v>
      </c>
      <c r="S8" s="19">
        <v>22939</v>
      </c>
      <c r="T8" s="18">
        <v>2413156</v>
      </c>
      <c r="U8" s="13">
        <v>62</v>
      </c>
      <c r="V8" s="14">
        <v>2644.209302325581</v>
      </c>
      <c r="W8" s="13">
        <v>44</v>
      </c>
      <c r="X8" s="18">
        <v>1400</v>
      </c>
      <c r="Y8" s="13">
        <f t="shared" si="0"/>
        <v>29966.566</v>
      </c>
      <c r="Z8" s="14">
        <f t="shared" si="0"/>
        <v>4557558.482029598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137</v>
      </c>
      <c r="F9" s="24">
        <v>28412</v>
      </c>
      <c r="G9" s="25">
        <v>156.745</v>
      </c>
      <c r="H9" s="26">
        <v>92254</v>
      </c>
      <c r="I9" s="27">
        <v>569</v>
      </c>
      <c r="J9" s="21">
        <v>104189.09090909091</v>
      </c>
      <c r="K9" s="25">
        <v>3</v>
      </c>
      <c r="L9" s="26">
        <v>0</v>
      </c>
      <c r="M9" s="27">
        <v>4738.475</v>
      </c>
      <c r="N9" s="76">
        <v>1098100</v>
      </c>
      <c r="O9" s="25">
        <v>1</v>
      </c>
      <c r="P9" s="26">
        <v>0</v>
      </c>
      <c r="Q9" s="27">
        <v>3901</v>
      </c>
      <c r="R9" s="21">
        <v>1401659</v>
      </c>
      <c r="S9" s="25">
        <v>22607</v>
      </c>
      <c r="T9" s="26">
        <v>2437140</v>
      </c>
      <c r="U9" s="27">
        <v>56</v>
      </c>
      <c r="V9" s="21">
        <v>2247.8372093023254</v>
      </c>
      <c r="W9" s="27">
        <v>44</v>
      </c>
      <c r="X9" s="26">
        <v>1400</v>
      </c>
      <c r="Y9" s="20">
        <f t="shared" si="0"/>
        <v>32213.219999999998</v>
      </c>
      <c r="Z9" s="21">
        <f t="shared" si="0"/>
        <v>5165401.928118394</v>
      </c>
    </row>
    <row r="10" spans="1:26" ht="18.95" customHeight="1" thickBot="1">
      <c r="A10" s="7"/>
      <c r="B10" s="22"/>
      <c r="C10" s="84"/>
      <c r="D10" s="28" t="s">
        <v>24</v>
      </c>
      <c r="E10" s="35">
        <v>226</v>
      </c>
      <c r="F10" s="36">
        <v>30070</v>
      </c>
      <c r="G10" s="29">
        <v>155.815</v>
      </c>
      <c r="H10" s="30">
        <v>92227</v>
      </c>
      <c r="I10" s="37">
        <v>582</v>
      </c>
      <c r="J10" s="38">
        <v>88625.63636363638</v>
      </c>
      <c r="K10" s="77">
        <v>59</v>
      </c>
      <c r="L10" s="30">
        <v>911</v>
      </c>
      <c r="M10" s="35">
        <v>6687.075</v>
      </c>
      <c r="N10" s="36">
        <v>1363043</v>
      </c>
      <c r="O10" s="29">
        <v>0</v>
      </c>
      <c r="P10" s="30">
        <v>0</v>
      </c>
      <c r="Q10" s="35">
        <v>12669</v>
      </c>
      <c r="R10" s="36">
        <v>1750630</v>
      </c>
      <c r="S10" s="29">
        <v>4618</v>
      </c>
      <c r="T10" s="30">
        <v>702137</v>
      </c>
      <c r="U10" s="35">
        <v>720</v>
      </c>
      <c r="V10" s="36">
        <v>59073</v>
      </c>
      <c r="W10" s="35">
        <v>345</v>
      </c>
      <c r="X10" s="30">
        <v>18448</v>
      </c>
      <c r="Y10" s="37">
        <f t="shared" si="0"/>
        <v>26061.89</v>
      </c>
      <c r="Z10" s="36">
        <f t="shared" si="0"/>
        <v>4105164.6363636362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</v>
      </c>
      <c r="J11" s="14">
        <v>1351.3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1758</v>
      </c>
      <c r="R11" s="14">
        <v>480514.4</v>
      </c>
      <c r="S11" s="19">
        <v>0</v>
      </c>
      <c r="T11" s="18">
        <v>0</v>
      </c>
      <c r="U11" s="13">
        <v>87</v>
      </c>
      <c r="V11" s="14">
        <v>15992</v>
      </c>
      <c r="W11" s="13">
        <v>0</v>
      </c>
      <c r="X11" s="18">
        <v>0</v>
      </c>
      <c r="Y11" s="13">
        <f>+W11+U11+S11+Q11+O11+M11+K11+I11+G11+E11</f>
        <v>1936</v>
      </c>
      <c r="Z11" s="14">
        <f t="shared" si="0"/>
        <v>587857.7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</v>
      </c>
      <c r="J12" s="21">
        <v>1651.3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1986</v>
      </c>
      <c r="R12" s="21">
        <v>524288.8</v>
      </c>
      <c r="S12" s="25">
        <v>0</v>
      </c>
      <c r="T12" s="26">
        <v>0</v>
      </c>
      <c r="U12" s="27">
        <v>150</v>
      </c>
      <c r="V12" s="21">
        <v>25259</v>
      </c>
      <c r="W12" s="27">
        <v>0</v>
      </c>
      <c r="X12" s="26">
        <v>0</v>
      </c>
      <c r="Y12" s="20">
        <f aca="true" t="shared" si="1" ref="Y12:Y19">+W12+U12+S12+Q12+O12+M12+K12+I12+G12+E12</f>
        <v>2231</v>
      </c>
      <c r="Z12" s="21">
        <f t="shared" si="0"/>
        <v>641199.1000000001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44</v>
      </c>
      <c r="J13" s="38">
        <v>12610.400000000001</v>
      </c>
      <c r="K13" s="77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7396.5</v>
      </c>
      <c r="R13" s="36">
        <v>2021180.0999999999</v>
      </c>
      <c r="S13" s="29">
        <v>2</v>
      </c>
      <c r="T13" s="30">
        <v>1835</v>
      </c>
      <c r="U13" s="35">
        <v>722</v>
      </c>
      <c r="V13" s="36">
        <v>146861</v>
      </c>
      <c r="W13" s="35">
        <v>14</v>
      </c>
      <c r="X13" s="30">
        <v>36145</v>
      </c>
      <c r="Y13" s="37">
        <f t="shared" si="1"/>
        <v>8392.5</v>
      </c>
      <c r="Z13" s="36">
        <f t="shared" si="0"/>
        <v>2432631.4999999995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0</v>
      </c>
      <c r="N14" s="75">
        <v>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0</v>
      </c>
      <c r="Z14" s="14">
        <f t="shared" si="0"/>
        <v>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102</v>
      </c>
      <c r="N15" s="76">
        <v>58858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102</v>
      </c>
      <c r="Z15" s="24">
        <f t="shared" si="0"/>
        <v>58858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6070</v>
      </c>
      <c r="N16" s="36">
        <v>793896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6070</v>
      </c>
      <c r="Z16" s="36">
        <f t="shared" si="0"/>
        <v>793896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760</v>
      </c>
      <c r="H17" s="18">
        <v>222366</v>
      </c>
      <c r="I17" s="13">
        <v>341</v>
      </c>
      <c r="J17" s="14">
        <v>1259913</v>
      </c>
      <c r="K17" s="19">
        <v>61</v>
      </c>
      <c r="L17" s="18">
        <v>41750</v>
      </c>
      <c r="M17" s="13">
        <v>420</v>
      </c>
      <c r="N17" s="75">
        <v>221277</v>
      </c>
      <c r="O17" s="19">
        <v>2991</v>
      </c>
      <c r="P17" s="18">
        <v>1186406</v>
      </c>
      <c r="Q17" s="13">
        <v>3775</v>
      </c>
      <c r="R17" s="14">
        <v>1034358</v>
      </c>
      <c r="S17" s="19">
        <v>248</v>
      </c>
      <c r="T17" s="18">
        <v>57337</v>
      </c>
      <c r="U17" s="13">
        <v>0</v>
      </c>
      <c r="V17" s="14">
        <v>0</v>
      </c>
      <c r="W17" s="13">
        <v>3123.157</v>
      </c>
      <c r="X17" s="18">
        <v>550180</v>
      </c>
      <c r="Y17" s="41">
        <f t="shared" si="1"/>
        <v>11719.157</v>
      </c>
      <c r="Z17" s="42">
        <f t="shared" si="0"/>
        <v>4573587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47</v>
      </c>
      <c r="F18" s="21">
        <v>8903</v>
      </c>
      <c r="G18" s="25">
        <v>764</v>
      </c>
      <c r="H18" s="26">
        <v>225118</v>
      </c>
      <c r="I18" s="27">
        <v>369</v>
      </c>
      <c r="J18" s="21">
        <v>1698220</v>
      </c>
      <c r="K18" s="25">
        <v>53</v>
      </c>
      <c r="L18" s="26">
        <v>36535</v>
      </c>
      <c r="M18" s="27">
        <v>454.004</v>
      </c>
      <c r="N18" s="21">
        <v>239436.5</v>
      </c>
      <c r="O18" s="25">
        <v>2828</v>
      </c>
      <c r="P18" s="26">
        <v>1125109</v>
      </c>
      <c r="Q18" s="27">
        <v>3675</v>
      </c>
      <c r="R18" s="21">
        <v>1034671</v>
      </c>
      <c r="S18" s="25">
        <v>224</v>
      </c>
      <c r="T18" s="26">
        <v>51299</v>
      </c>
      <c r="U18" s="27">
        <v>5</v>
      </c>
      <c r="V18" s="21">
        <v>1100</v>
      </c>
      <c r="W18" s="27">
        <v>3821.127</v>
      </c>
      <c r="X18" s="26">
        <v>782290</v>
      </c>
      <c r="Y18" s="23">
        <f t="shared" si="1"/>
        <v>12240.131000000001</v>
      </c>
      <c r="Z18" s="24">
        <f t="shared" si="0"/>
        <v>5202681.5</v>
      </c>
    </row>
    <row r="19" spans="1:26" ht="18.95" customHeight="1" thickBot="1">
      <c r="A19" s="7"/>
      <c r="B19" s="22"/>
      <c r="C19" s="84"/>
      <c r="D19" s="43" t="s">
        <v>24</v>
      </c>
      <c r="E19" s="23">
        <v>328.008</v>
      </c>
      <c r="F19" s="24">
        <v>78162</v>
      </c>
      <c r="G19" s="33">
        <v>1054</v>
      </c>
      <c r="H19" s="34">
        <v>322648</v>
      </c>
      <c r="I19" s="23">
        <v>448</v>
      </c>
      <c r="J19" s="24">
        <v>1050862</v>
      </c>
      <c r="K19" s="78">
        <v>199</v>
      </c>
      <c r="L19" s="34">
        <v>153030</v>
      </c>
      <c r="M19" s="23">
        <v>1447.152</v>
      </c>
      <c r="N19" s="24">
        <v>451930.5</v>
      </c>
      <c r="O19" s="33">
        <v>2025</v>
      </c>
      <c r="P19" s="34">
        <v>817679</v>
      </c>
      <c r="Q19" s="23">
        <v>7651</v>
      </c>
      <c r="R19" s="24">
        <v>2174585</v>
      </c>
      <c r="S19" s="33">
        <v>116</v>
      </c>
      <c r="T19" s="34">
        <v>29836</v>
      </c>
      <c r="U19" s="23">
        <v>40</v>
      </c>
      <c r="V19" s="24">
        <v>8800</v>
      </c>
      <c r="W19" s="23">
        <v>5117.226699999999</v>
      </c>
      <c r="X19" s="34">
        <v>1187229</v>
      </c>
      <c r="Y19" s="35">
        <f t="shared" si="1"/>
        <v>18425.386700000003</v>
      </c>
      <c r="Z19" s="36">
        <f t="shared" si="0"/>
        <v>6274761.5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690</v>
      </c>
      <c r="F20" s="14">
        <f aca="true" t="shared" si="2" ref="F20:X22">F5+F8+F11+F14+F17</f>
        <v>67854</v>
      </c>
      <c r="G20" s="19">
        <f>G5+G8+G11+G14+G17</f>
        <v>1001.566</v>
      </c>
      <c r="H20" s="18">
        <f t="shared" si="2"/>
        <v>384806</v>
      </c>
      <c r="I20" s="13">
        <f t="shared" si="2"/>
        <v>1562</v>
      </c>
      <c r="J20" s="14">
        <f t="shared" si="2"/>
        <v>2234635.5727272728</v>
      </c>
      <c r="K20" s="19">
        <f t="shared" si="2"/>
        <v>1104</v>
      </c>
      <c r="L20" s="18">
        <f t="shared" si="2"/>
        <v>2064816</v>
      </c>
      <c r="M20" s="13">
        <f t="shared" si="2"/>
        <v>4201</v>
      </c>
      <c r="N20" s="14">
        <f t="shared" si="2"/>
        <v>1039597</v>
      </c>
      <c r="O20" s="19">
        <f t="shared" si="2"/>
        <v>3723</v>
      </c>
      <c r="P20" s="18">
        <f t="shared" si="2"/>
        <v>1251148</v>
      </c>
      <c r="Q20" s="13">
        <f t="shared" si="2"/>
        <v>20904</v>
      </c>
      <c r="R20" s="14">
        <f t="shared" si="2"/>
        <v>4627807.4</v>
      </c>
      <c r="S20" s="19">
        <f t="shared" si="2"/>
        <v>34584</v>
      </c>
      <c r="T20" s="18">
        <f t="shared" si="2"/>
        <v>5714826</v>
      </c>
      <c r="U20" s="13">
        <f t="shared" si="2"/>
        <v>2743</v>
      </c>
      <c r="V20" s="14">
        <f t="shared" si="2"/>
        <v>954528.2093023256</v>
      </c>
      <c r="W20" s="13">
        <f t="shared" si="2"/>
        <v>3522.157</v>
      </c>
      <c r="X20" s="18">
        <f t="shared" si="2"/>
        <v>628946</v>
      </c>
      <c r="Y20" s="31">
        <f aca="true" t="shared" si="3" ref="Y20:Z22">+Y17+Y14+Y11+Y8+Y5</f>
        <v>74034.723</v>
      </c>
      <c r="Z20" s="32">
        <f t="shared" si="3"/>
        <v>18968964.182029597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976</v>
      </c>
      <c r="F21" s="21">
        <f t="shared" si="4"/>
        <v>103100</v>
      </c>
      <c r="G21" s="25">
        <f t="shared" si="4"/>
        <v>1025.745</v>
      </c>
      <c r="H21" s="26">
        <f t="shared" si="4"/>
        <v>397812</v>
      </c>
      <c r="I21" s="27">
        <f t="shared" si="4"/>
        <v>2136</v>
      </c>
      <c r="J21" s="21">
        <f t="shared" si="4"/>
        <v>2913311.3909090906</v>
      </c>
      <c r="K21" s="25">
        <f t="shared" si="4"/>
        <v>1015</v>
      </c>
      <c r="L21" s="26">
        <f t="shared" si="4"/>
        <v>1925023</v>
      </c>
      <c r="M21" s="27">
        <f t="shared" si="4"/>
        <v>5931.479</v>
      </c>
      <c r="N21" s="21">
        <f t="shared" si="4"/>
        <v>1569790.5</v>
      </c>
      <c r="O21" s="25">
        <f t="shared" si="4"/>
        <v>3570</v>
      </c>
      <c r="P21" s="26">
        <f t="shared" si="4"/>
        <v>1193035</v>
      </c>
      <c r="Q21" s="27">
        <f t="shared" si="4"/>
        <v>20748</v>
      </c>
      <c r="R21" s="21">
        <f t="shared" si="4"/>
        <v>4675134.8</v>
      </c>
      <c r="S21" s="25">
        <f t="shared" si="4"/>
        <v>34954.5</v>
      </c>
      <c r="T21" s="26">
        <f t="shared" si="4"/>
        <v>6019933</v>
      </c>
      <c r="U21" s="27">
        <f t="shared" si="2"/>
        <v>2410</v>
      </c>
      <c r="V21" s="21">
        <f t="shared" si="2"/>
        <v>504678.83720930235</v>
      </c>
      <c r="W21" s="27">
        <f t="shared" si="2"/>
        <v>4254.127</v>
      </c>
      <c r="X21" s="26">
        <f t="shared" si="2"/>
        <v>854425</v>
      </c>
      <c r="Y21" s="23">
        <f t="shared" si="3"/>
        <v>77020.851</v>
      </c>
      <c r="Z21" s="24">
        <f t="shared" si="3"/>
        <v>20156243.528118394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1848.9080000000001</v>
      </c>
      <c r="F22" s="24">
        <f t="shared" si="2"/>
        <v>368182</v>
      </c>
      <c r="G22" s="33">
        <f t="shared" si="2"/>
        <v>1555.815</v>
      </c>
      <c r="H22" s="34">
        <f t="shared" si="2"/>
        <v>684053</v>
      </c>
      <c r="I22" s="23">
        <f t="shared" si="2"/>
        <v>3479</v>
      </c>
      <c r="J22" s="24">
        <f t="shared" si="2"/>
        <v>3671880.036363636</v>
      </c>
      <c r="K22" s="33">
        <f t="shared" si="2"/>
        <v>5287</v>
      </c>
      <c r="L22" s="34">
        <f t="shared" si="2"/>
        <v>3812104</v>
      </c>
      <c r="M22" s="23">
        <f t="shared" si="2"/>
        <v>15569.527</v>
      </c>
      <c r="N22" s="24">
        <f t="shared" si="2"/>
        <v>2851501.75</v>
      </c>
      <c r="O22" s="33">
        <f t="shared" si="2"/>
        <v>5017</v>
      </c>
      <c r="P22" s="34">
        <f t="shared" si="2"/>
        <v>1525094</v>
      </c>
      <c r="Q22" s="23">
        <f t="shared" si="2"/>
        <v>60326.9</v>
      </c>
      <c r="R22" s="24">
        <f t="shared" si="2"/>
        <v>11014183.1</v>
      </c>
      <c r="S22" s="33">
        <f t="shared" si="2"/>
        <v>36193.7</v>
      </c>
      <c r="T22" s="34">
        <f t="shared" si="2"/>
        <v>3772255</v>
      </c>
      <c r="U22" s="23">
        <f t="shared" si="2"/>
        <v>4604.5</v>
      </c>
      <c r="V22" s="24">
        <f t="shared" si="2"/>
        <v>1755590.5</v>
      </c>
      <c r="W22" s="23">
        <f t="shared" si="2"/>
        <v>6764.426699999999</v>
      </c>
      <c r="X22" s="34">
        <f t="shared" si="2"/>
        <v>1561864</v>
      </c>
      <c r="Y22" s="23">
        <f t="shared" si="3"/>
        <v>140646.7767</v>
      </c>
      <c r="Z22" s="24">
        <f t="shared" si="3"/>
        <v>31016707.386363637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41.81920048516297</v>
      </c>
      <c r="F23" s="174"/>
      <c r="G23" s="173">
        <f>(G20+G21)/(G22+G41)*100</f>
        <v>64.6503342518629</v>
      </c>
      <c r="H23" s="174"/>
      <c r="I23" s="173">
        <f>(I20+I21)/(I22+I41)*100</f>
        <v>49.0971853425385</v>
      </c>
      <c r="J23" s="174"/>
      <c r="K23" s="173">
        <f>(K20+K21)/(K22+K41)*100</f>
        <v>20.209823557463043</v>
      </c>
      <c r="L23" s="174"/>
      <c r="M23" s="173">
        <f>(M20+M21)/(M22+M41)*100</f>
        <v>30.826355214721186</v>
      </c>
      <c r="N23" s="174"/>
      <c r="O23" s="173">
        <f>(O20+O21)/(O22+O41)*100</f>
        <v>73.80831899605303</v>
      </c>
      <c r="P23" s="174"/>
      <c r="Q23" s="173">
        <f>(Q20+Q21)/(Q22+Q41)*100</f>
        <v>34.56660619529983</v>
      </c>
      <c r="R23" s="174"/>
      <c r="S23" s="173">
        <f>(S20+S21)/(S22+S41)*100</f>
        <v>95.57518839878557</v>
      </c>
      <c r="T23" s="174"/>
      <c r="U23" s="173">
        <f>(U20+U21)/(U22+U41)*100</f>
        <v>58.05543037404236</v>
      </c>
      <c r="V23" s="174"/>
      <c r="W23" s="173">
        <f>(W20+W21)/(W22+W41)*100</f>
        <v>54.52899725271124</v>
      </c>
      <c r="X23" s="174"/>
      <c r="Y23" s="173">
        <f>(Y20+Y21)/(Y22+Y41)*100</f>
        <v>53.13625414806026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199134.84067352186</v>
      </c>
      <c r="F24" s="176"/>
      <c r="G24" s="169">
        <f>H22/G22*1000</f>
        <v>439675.0256296539</v>
      </c>
      <c r="H24" s="170"/>
      <c r="I24" s="171">
        <f>J22/I22*1000</f>
        <v>1055441.2291933417</v>
      </c>
      <c r="J24" s="172"/>
      <c r="K24" s="169">
        <f>L22/K22*1000</f>
        <v>721033.4783431056</v>
      </c>
      <c r="L24" s="170"/>
      <c r="M24" s="171">
        <f>N22/M22*1000</f>
        <v>183146.33129188832</v>
      </c>
      <c r="N24" s="172"/>
      <c r="O24" s="169">
        <f>P22/O22*1000</f>
        <v>303985.2501494917</v>
      </c>
      <c r="P24" s="170"/>
      <c r="Q24" s="171">
        <f>R22/Q22*1000</f>
        <v>182574.98893528423</v>
      </c>
      <c r="R24" s="172"/>
      <c r="S24" s="169">
        <f>T22/S22*1000</f>
        <v>104224.07767097591</v>
      </c>
      <c r="T24" s="170"/>
      <c r="U24" s="171">
        <f>V22/U22*1000</f>
        <v>381277.1202084917</v>
      </c>
      <c r="V24" s="172"/>
      <c r="W24" s="169">
        <f>X22/W22*1000</f>
        <v>230893.77256464324</v>
      </c>
      <c r="X24" s="170"/>
      <c r="Y24" s="171">
        <f>Z22/Y22*1000</f>
        <v>220529.10215299402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1.3145754516249786</v>
      </c>
      <c r="F25" s="49"/>
      <c r="G25" s="50">
        <f>G22/Y22*100</f>
        <v>1.1061860331990105</v>
      </c>
      <c r="H25" s="51"/>
      <c r="I25" s="48">
        <f>I22/Y22*100</f>
        <v>2.473572506692221</v>
      </c>
      <c r="J25" s="49"/>
      <c r="K25" s="50">
        <f>K22/Y22*100</f>
        <v>3.759062329083579</v>
      </c>
      <c r="L25" s="51"/>
      <c r="M25" s="48">
        <f>M22/Y22*100</f>
        <v>11.069949390457664</v>
      </c>
      <c r="N25" s="49"/>
      <c r="O25" s="50">
        <f>O22/Y22*100</f>
        <v>3.5670920569344267</v>
      </c>
      <c r="P25" s="51"/>
      <c r="Q25" s="48">
        <f>Q22/Y22*100</f>
        <v>42.892486707091386</v>
      </c>
      <c r="R25" s="49"/>
      <c r="S25" s="50">
        <f>S22/Y22*100</f>
        <v>25.733757181795408</v>
      </c>
      <c r="T25" s="51"/>
      <c r="U25" s="48">
        <f>U22/Y22*100</f>
        <v>3.2738041411510004</v>
      </c>
      <c r="V25" s="49"/>
      <c r="W25" s="50">
        <f>W22/Y22*100</f>
        <v>4.809514201970331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31">
        <f>+'(令和5年1月)'!E20</f>
        <v>1022.1</v>
      </c>
      <c r="F27" s="128">
        <f>+'(令和5年1月)'!F20</f>
        <v>68014</v>
      </c>
      <c r="G27" s="129">
        <f>+'(令和5年1月)'!G20</f>
        <v>1180.901</v>
      </c>
      <c r="H27" s="130">
        <f>+'(令和5年1月)'!H20</f>
        <v>444565</v>
      </c>
      <c r="I27" s="131">
        <f>+'(令和5年1月)'!I20</f>
        <v>2275</v>
      </c>
      <c r="J27" s="128">
        <f>+'(令和5年1月)'!J20</f>
        <v>4379083</v>
      </c>
      <c r="K27" s="129">
        <f>+'(令和5年1月)'!K20</f>
        <v>1278.2</v>
      </c>
      <c r="L27" s="130">
        <f>+'(令和5年1月)'!L20</f>
        <v>2400022</v>
      </c>
      <c r="M27" s="131">
        <f>+'(令和5年1月)'!M20</f>
        <v>5337.527999999999</v>
      </c>
      <c r="N27" s="128">
        <f>+'(令和5年1月)'!N20</f>
        <v>1288122.5</v>
      </c>
      <c r="O27" s="129">
        <f>+'(令和5年1月)'!O20</f>
        <v>3457</v>
      </c>
      <c r="P27" s="130">
        <f>+'(令和5年1月)'!P20</f>
        <v>1129924</v>
      </c>
      <c r="Q27" s="131">
        <f>+'(令和5年1月)'!Q20</f>
        <v>23704.6</v>
      </c>
      <c r="R27" s="128">
        <f>+'(令和5年1月)'!R20</f>
        <v>4634460.5</v>
      </c>
      <c r="S27" s="129">
        <f>+'(令和5年1月)'!S20</f>
        <v>33447</v>
      </c>
      <c r="T27" s="130">
        <f>+'(令和5年1月)'!T20</f>
        <v>5573886</v>
      </c>
      <c r="U27" s="131">
        <f>+'(令和5年1月)'!U20</f>
        <v>4554.4</v>
      </c>
      <c r="V27" s="128">
        <f>+'(令和5年1月)'!V20</f>
        <v>1386118.5</v>
      </c>
      <c r="W27" s="131">
        <f>+'(令和5年1月)'!W20</f>
        <v>5264.163</v>
      </c>
      <c r="X27" s="130">
        <f>+'(令和5年1月)'!X20</f>
        <v>1085782</v>
      </c>
      <c r="Y27" s="131">
        <f>+'(令和5年1月)'!Y20</f>
        <v>81520.89199999999</v>
      </c>
      <c r="Z27" s="128">
        <f>+'(令和5年1月)'!Z20</f>
        <v>22389977.5</v>
      </c>
    </row>
    <row r="28" spans="1:26" ht="18.95" customHeight="1">
      <c r="A28" s="22"/>
      <c r="B28" s="167"/>
      <c r="C28" s="7"/>
      <c r="D28" s="55" t="s">
        <v>22</v>
      </c>
      <c r="E28" s="154">
        <f>+'(令和5年1月)'!E21</f>
        <v>949.3</v>
      </c>
      <c r="F28" s="135">
        <f>+'(令和5年1月)'!F21</f>
        <v>122961</v>
      </c>
      <c r="G28" s="136">
        <f>+'(令和5年1月)'!G21</f>
        <v>1197.041</v>
      </c>
      <c r="H28" s="137">
        <f>+'(令和5年1月)'!H21</f>
        <v>444258</v>
      </c>
      <c r="I28" s="134">
        <f>+'(令和5年1月)'!I21</f>
        <v>2018</v>
      </c>
      <c r="J28" s="135">
        <f>+'(令和5年1月)'!J21</f>
        <v>4347331</v>
      </c>
      <c r="K28" s="136">
        <f>+'(令和5年1月)'!K21</f>
        <v>1454.6</v>
      </c>
      <c r="L28" s="137">
        <f>+'(令和5年1月)'!L21</f>
        <v>2736199</v>
      </c>
      <c r="M28" s="134">
        <f>+'(令和5年1月)'!M21</f>
        <v>7255.212</v>
      </c>
      <c r="N28" s="135">
        <f>+'(令和5年1月)'!N21</f>
        <v>1726281.75</v>
      </c>
      <c r="O28" s="136">
        <f>+'(令和5年1月)'!O21</f>
        <v>3608</v>
      </c>
      <c r="P28" s="137">
        <f>+'(令和5年1月)'!P21</f>
        <v>1214125</v>
      </c>
      <c r="Q28" s="134">
        <f>+'(令和5年1月)'!Q21</f>
        <v>24401.7</v>
      </c>
      <c r="R28" s="135">
        <f>+'(令和5年1月)'!R21</f>
        <v>4591582</v>
      </c>
      <c r="S28" s="136">
        <f>+'(令和5年1月)'!S21</f>
        <v>33937</v>
      </c>
      <c r="T28" s="137">
        <f>+'(令和5年1月)'!T21</f>
        <v>5758774</v>
      </c>
      <c r="U28" s="134">
        <f>+'(令和5年1月)'!U21</f>
        <v>3105.3</v>
      </c>
      <c r="V28" s="135">
        <f>+'(令和5年1月)'!V21</f>
        <v>646752</v>
      </c>
      <c r="W28" s="134">
        <f>+'(令和5年1月)'!W21</f>
        <v>5597.813</v>
      </c>
      <c r="X28" s="137">
        <f>+'(令和5年1月)'!X21</f>
        <v>1158934</v>
      </c>
      <c r="Y28" s="138">
        <f>+'(令和5年1月)'!Y21</f>
        <v>83523.96599999999</v>
      </c>
      <c r="Z28" s="139">
        <f>+'(令和5年1月)'!Z21</f>
        <v>22747197.75</v>
      </c>
    </row>
    <row r="29" spans="1:26" ht="18.95" customHeight="1" thickBot="1">
      <c r="A29" s="22"/>
      <c r="B29" s="167"/>
      <c r="C29" s="7"/>
      <c r="D29" s="55" t="s">
        <v>24</v>
      </c>
      <c r="E29" s="138">
        <f>+'(令和5年1月)'!E22</f>
        <v>1948.9</v>
      </c>
      <c r="F29" s="139">
        <f>+'(令和5年1月)'!F22</f>
        <v>360018</v>
      </c>
      <c r="G29" s="140">
        <f>+'(令和5年1月)'!G22</f>
        <v>1579.112</v>
      </c>
      <c r="H29" s="141">
        <f>+'(令和5年1月)'!H22</f>
        <v>691868</v>
      </c>
      <c r="I29" s="138">
        <f>+'(令和5年1月)'!I22</f>
        <v>4903</v>
      </c>
      <c r="J29" s="139">
        <f>+'(令和5年1月)'!J22</f>
        <v>4770637.4</v>
      </c>
      <c r="K29" s="140">
        <f>+'(令和5年1月)'!K22</f>
        <v>6962.299999999999</v>
      </c>
      <c r="L29" s="141">
        <f>+'(令和5年1月)'!L22</f>
        <v>3163919</v>
      </c>
      <c r="M29" s="138">
        <f>+'(令和5年1月)'!M22</f>
        <v>16745.308</v>
      </c>
      <c r="N29" s="139">
        <f>+'(令和5年1月)'!N22</f>
        <v>3406175.25</v>
      </c>
      <c r="O29" s="140">
        <f>+'(令和5年1月)'!O22</f>
        <v>5338</v>
      </c>
      <c r="P29" s="141">
        <f>+'(令和5年1月)'!P22</f>
        <v>1457015</v>
      </c>
      <c r="Q29" s="138">
        <f>+'(令和5年1月)'!Q22</f>
        <v>61926.5</v>
      </c>
      <c r="R29" s="139">
        <f>+'(令和5年1月)'!R22</f>
        <v>11082615.3</v>
      </c>
      <c r="S29" s="140">
        <f>+'(令和5年1月)'!S22</f>
        <v>28675</v>
      </c>
      <c r="T29" s="141">
        <f>+'(令和5年1月)'!T22</f>
        <v>2352509</v>
      </c>
      <c r="U29" s="138">
        <f>+'(令和5年1月)'!U22</f>
        <v>5603.2</v>
      </c>
      <c r="V29" s="139">
        <f>+'(令和5年1月)'!V22</f>
        <v>1797672.5</v>
      </c>
      <c r="W29" s="138">
        <f>+'(令和5年1月)'!W22</f>
        <v>7223.791</v>
      </c>
      <c r="X29" s="141">
        <f>+'(令和5年1月)'!X22</f>
        <v>1932318.5</v>
      </c>
      <c r="Y29" s="138">
        <f>+'(令和5年1月)'!Y22</f>
        <v>140905.111</v>
      </c>
      <c r="Z29" s="139">
        <f>+'(令和5年1月)'!Z22</f>
        <v>31014747.95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64">
        <f>+'(令和5年1月)'!E23</f>
        <v>51.53986928104576</v>
      </c>
      <c r="F30" s="165">
        <f>+'(令和5年1月)'!F23</f>
        <v>0</v>
      </c>
      <c r="G30" s="164">
        <f>+'(令和5年1月)'!G23</f>
        <v>74.91081678093627</v>
      </c>
      <c r="H30" s="165">
        <f>+'(令和5年1月)'!H23</f>
        <v>0</v>
      </c>
      <c r="I30" s="164">
        <f>+'(令和5年1月)'!I23</f>
        <v>44.95758718190386</v>
      </c>
      <c r="J30" s="165">
        <f>+'(令和5年1月)'!J23</f>
        <v>0</v>
      </c>
      <c r="K30" s="164">
        <f>+'(令和5年1月)'!K23</f>
        <v>19.380185802425363</v>
      </c>
      <c r="L30" s="165">
        <f>+'(令和5年1月)'!L23</f>
        <v>0</v>
      </c>
      <c r="M30" s="164">
        <f>+'(令和5年1月)'!M23</f>
        <v>35.5643733248984</v>
      </c>
      <c r="N30" s="165">
        <f>+'(令和5年1月)'!N23</f>
        <v>0</v>
      </c>
      <c r="O30" s="164">
        <f>+'(令和5年1月)'!O23</f>
        <v>65.25353283458021</v>
      </c>
      <c r="P30" s="165">
        <f>+'(令和5年1月)'!P23</f>
        <v>0</v>
      </c>
      <c r="Q30" s="164">
        <f>+'(令和5年1月)'!Q23</f>
        <v>38.62405570128005</v>
      </c>
      <c r="R30" s="165">
        <f>+'(令和5年1月)'!R23</f>
        <v>0</v>
      </c>
      <c r="S30" s="164">
        <f>+'(令和5年1月)'!S23</f>
        <v>116.50069156293223</v>
      </c>
      <c r="T30" s="165">
        <f>+'(令和5年1月)'!T23</f>
        <v>0</v>
      </c>
      <c r="U30" s="164">
        <f>+'(令和5年1月)'!U23</f>
        <v>78.50224959773709</v>
      </c>
      <c r="V30" s="165">
        <f>+'(令和5年1月)'!V23</f>
        <v>0</v>
      </c>
      <c r="W30" s="164">
        <f>+'(令和5年1月)'!W23</f>
        <v>73.48491654822817</v>
      </c>
      <c r="X30" s="165">
        <f>+'(令和5年1月)'!X23</f>
        <v>0</v>
      </c>
      <c r="Y30" s="164">
        <f>+'(令和5年1月)'!Y23</f>
        <v>58.15261664132888</v>
      </c>
      <c r="Z30" s="165">
        <f>+'(令和5年1月)'!Z23</f>
        <v>0</v>
      </c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-332.1</v>
      </c>
      <c r="F31" s="91">
        <f aca="true" t="shared" si="5" ref="F31:Z33">F20-F27</f>
        <v>-160</v>
      </c>
      <c r="G31" s="92">
        <f t="shared" si="5"/>
        <v>-179.33500000000004</v>
      </c>
      <c r="H31" s="93">
        <f t="shared" si="5"/>
        <v>-59759</v>
      </c>
      <c r="I31" s="90">
        <f t="shared" si="5"/>
        <v>-713</v>
      </c>
      <c r="J31" s="91">
        <f t="shared" si="5"/>
        <v>-2144447.4272727272</v>
      </c>
      <c r="K31" s="92">
        <f t="shared" si="5"/>
        <v>-174.20000000000005</v>
      </c>
      <c r="L31" s="93">
        <f t="shared" si="5"/>
        <v>-335206</v>
      </c>
      <c r="M31" s="90">
        <f t="shared" si="5"/>
        <v>-1136.5279999999993</v>
      </c>
      <c r="N31" s="91">
        <f t="shared" si="5"/>
        <v>-248525.5</v>
      </c>
      <c r="O31" s="92">
        <f t="shared" si="5"/>
        <v>266</v>
      </c>
      <c r="P31" s="93">
        <f t="shared" si="5"/>
        <v>121224</v>
      </c>
      <c r="Q31" s="90">
        <f t="shared" si="5"/>
        <v>-2800.5999999999985</v>
      </c>
      <c r="R31" s="91">
        <f t="shared" si="5"/>
        <v>-6653.0999999996275</v>
      </c>
      <c r="S31" s="92">
        <f t="shared" si="5"/>
        <v>1137</v>
      </c>
      <c r="T31" s="93">
        <f t="shared" si="5"/>
        <v>140940</v>
      </c>
      <c r="U31" s="90">
        <f t="shared" si="5"/>
        <v>-1811.3999999999996</v>
      </c>
      <c r="V31" s="91">
        <f t="shared" si="5"/>
        <v>-431590.2906976744</v>
      </c>
      <c r="W31" s="92">
        <f t="shared" si="5"/>
        <v>-1742.0059999999994</v>
      </c>
      <c r="X31" s="93">
        <f t="shared" si="5"/>
        <v>-456836</v>
      </c>
      <c r="Y31" s="90">
        <f t="shared" si="5"/>
        <v>-7486.168999999994</v>
      </c>
      <c r="Z31" s="91">
        <f t="shared" si="5"/>
        <v>-3421013.3179704025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26.700000000000045</v>
      </c>
      <c r="F32" s="95">
        <f t="shared" si="6"/>
        <v>-19861</v>
      </c>
      <c r="G32" s="96">
        <f t="shared" si="6"/>
        <v>-171.29600000000005</v>
      </c>
      <c r="H32" s="97">
        <f t="shared" si="6"/>
        <v>-46446</v>
      </c>
      <c r="I32" s="94">
        <f t="shared" si="6"/>
        <v>118</v>
      </c>
      <c r="J32" s="95">
        <f t="shared" si="6"/>
        <v>-1434019.6090909094</v>
      </c>
      <c r="K32" s="96">
        <f t="shared" si="6"/>
        <v>-439.5999999999999</v>
      </c>
      <c r="L32" s="97">
        <f t="shared" si="6"/>
        <v>-811176</v>
      </c>
      <c r="M32" s="94">
        <f t="shared" si="6"/>
        <v>-1323.7330000000002</v>
      </c>
      <c r="N32" s="95">
        <f t="shared" si="6"/>
        <v>-156491.25</v>
      </c>
      <c r="O32" s="96">
        <f t="shared" si="6"/>
        <v>-38</v>
      </c>
      <c r="P32" s="97">
        <f t="shared" si="6"/>
        <v>-21090</v>
      </c>
      <c r="Q32" s="94">
        <f t="shared" si="6"/>
        <v>-3653.7000000000007</v>
      </c>
      <c r="R32" s="95">
        <f t="shared" si="6"/>
        <v>83552.79999999981</v>
      </c>
      <c r="S32" s="96">
        <f t="shared" si="6"/>
        <v>1017.5</v>
      </c>
      <c r="T32" s="97">
        <f t="shared" si="6"/>
        <v>261159</v>
      </c>
      <c r="U32" s="94">
        <f t="shared" si="5"/>
        <v>-695.3000000000002</v>
      </c>
      <c r="V32" s="95">
        <f t="shared" si="5"/>
        <v>-142073.16279069765</v>
      </c>
      <c r="W32" s="96">
        <f t="shared" si="5"/>
        <v>-1343.6859999999997</v>
      </c>
      <c r="X32" s="97">
        <f t="shared" si="5"/>
        <v>-304509</v>
      </c>
      <c r="Y32" s="94">
        <f t="shared" si="5"/>
        <v>-6503.114999999991</v>
      </c>
      <c r="Z32" s="95">
        <f t="shared" si="5"/>
        <v>-2590954.2218816057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-99.99199999999996</v>
      </c>
      <c r="F33" s="95">
        <f t="shared" si="5"/>
        <v>8164</v>
      </c>
      <c r="G33" s="96">
        <f t="shared" si="5"/>
        <v>-23.297000000000025</v>
      </c>
      <c r="H33" s="97">
        <f t="shared" si="5"/>
        <v>-7815</v>
      </c>
      <c r="I33" s="94">
        <f t="shared" si="5"/>
        <v>-1424</v>
      </c>
      <c r="J33" s="95">
        <f t="shared" si="5"/>
        <v>-1098757.3636363642</v>
      </c>
      <c r="K33" s="96">
        <f t="shared" si="5"/>
        <v>-1675.2999999999993</v>
      </c>
      <c r="L33" s="97">
        <f t="shared" si="5"/>
        <v>648185</v>
      </c>
      <c r="M33" s="94">
        <f t="shared" si="5"/>
        <v>-1175.7810000000009</v>
      </c>
      <c r="N33" s="95">
        <f t="shared" si="5"/>
        <v>-554673.5</v>
      </c>
      <c r="O33" s="96">
        <f t="shared" si="5"/>
        <v>-321</v>
      </c>
      <c r="P33" s="97">
        <f t="shared" si="5"/>
        <v>68079</v>
      </c>
      <c r="Q33" s="94">
        <f t="shared" si="5"/>
        <v>-1599.5999999999985</v>
      </c>
      <c r="R33" s="95">
        <f t="shared" si="5"/>
        <v>-68432.20000000112</v>
      </c>
      <c r="S33" s="96">
        <f t="shared" si="5"/>
        <v>7518.699999999997</v>
      </c>
      <c r="T33" s="97">
        <f t="shared" si="5"/>
        <v>1419746</v>
      </c>
      <c r="U33" s="94">
        <f t="shared" si="5"/>
        <v>-998.6999999999998</v>
      </c>
      <c r="V33" s="95">
        <f t="shared" si="5"/>
        <v>-42082</v>
      </c>
      <c r="W33" s="96">
        <f t="shared" si="5"/>
        <v>-459.3643000000011</v>
      </c>
      <c r="X33" s="97">
        <f t="shared" si="5"/>
        <v>-370454.5</v>
      </c>
      <c r="Y33" s="94">
        <f t="shared" si="5"/>
        <v>-258.3343000000168</v>
      </c>
      <c r="Z33" s="95">
        <f t="shared" si="5"/>
        <v>1959.4363636374474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-9.720668795882787</v>
      </c>
      <c r="F34" s="160"/>
      <c r="G34" s="159">
        <f aca="true" t="shared" si="7" ref="G34">+G23-G30</f>
        <v>-10.260482529073371</v>
      </c>
      <c r="H34" s="160"/>
      <c r="I34" s="159">
        <f aca="true" t="shared" si="8" ref="I34">+I23-I30</f>
        <v>4.139598160634641</v>
      </c>
      <c r="J34" s="160"/>
      <c r="K34" s="159">
        <f aca="true" t="shared" si="9" ref="K34">+K23-K30</f>
        <v>0.8296377550376803</v>
      </c>
      <c r="L34" s="160"/>
      <c r="M34" s="159">
        <f aca="true" t="shared" si="10" ref="M34">+M23-M30</f>
        <v>-4.738018110177212</v>
      </c>
      <c r="N34" s="160"/>
      <c r="O34" s="159">
        <f aca="true" t="shared" si="11" ref="O34">+O23-O30</f>
        <v>8.55478616147282</v>
      </c>
      <c r="P34" s="160"/>
      <c r="Q34" s="159">
        <f aca="true" t="shared" si="12" ref="Q34">+Q23-Q30</f>
        <v>-4.057449505980216</v>
      </c>
      <c r="R34" s="160"/>
      <c r="S34" s="159">
        <f aca="true" t="shared" si="13" ref="S34">+S23-S30</f>
        <v>-20.92550316414666</v>
      </c>
      <c r="T34" s="160"/>
      <c r="U34" s="159">
        <f aca="true" t="shared" si="14" ref="U34">+U23-U30</f>
        <v>-20.44681922369473</v>
      </c>
      <c r="V34" s="160"/>
      <c r="W34" s="159">
        <f aca="true" t="shared" si="15" ref="W34">+W23-W30</f>
        <v>-18.955919295516928</v>
      </c>
      <c r="X34" s="160"/>
      <c r="Y34" s="159">
        <f aca="true" t="shared" si="16" ref="Y34">+Y23-Y30</f>
        <v>-5.016362493268623</v>
      </c>
      <c r="Z34" s="160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67.50807161725858</v>
      </c>
      <c r="F35" s="60">
        <f t="shared" si="17"/>
        <v>99.76475431528803</v>
      </c>
      <c r="G35" s="61">
        <f t="shared" si="17"/>
        <v>84.81371427410087</v>
      </c>
      <c r="H35" s="62">
        <f t="shared" si="17"/>
        <v>86.55787117744312</v>
      </c>
      <c r="I35" s="59">
        <f t="shared" si="17"/>
        <v>68.65934065934066</v>
      </c>
      <c r="J35" s="60">
        <f t="shared" si="17"/>
        <v>51.02976063087347</v>
      </c>
      <c r="K35" s="61">
        <f t="shared" si="17"/>
        <v>86.37145986543577</v>
      </c>
      <c r="L35" s="62">
        <f t="shared" si="17"/>
        <v>86.03321136222918</v>
      </c>
      <c r="M35" s="59">
        <f t="shared" si="17"/>
        <v>78.70684706478356</v>
      </c>
      <c r="N35" s="60">
        <f t="shared" si="17"/>
        <v>80.70637691679168</v>
      </c>
      <c r="O35" s="61">
        <f t="shared" si="17"/>
        <v>107.69453283193519</v>
      </c>
      <c r="P35" s="62">
        <f t="shared" si="17"/>
        <v>110.72850917406834</v>
      </c>
      <c r="Q35" s="59">
        <f t="shared" si="17"/>
        <v>88.18541548897683</v>
      </c>
      <c r="R35" s="60">
        <f t="shared" si="17"/>
        <v>99.85644283730545</v>
      </c>
      <c r="S35" s="61">
        <f t="shared" si="17"/>
        <v>103.39940801865639</v>
      </c>
      <c r="T35" s="62">
        <f t="shared" si="17"/>
        <v>102.52857701072466</v>
      </c>
      <c r="U35" s="59">
        <f t="shared" si="17"/>
        <v>60.22747233444582</v>
      </c>
      <c r="V35" s="60">
        <f t="shared" si="17"/>
        <v>68.86339149952371</v>
      </c>
      <c r="W35" s="61">
        <f t="shared" si="17"/>
        <v>66.90820553998805</v>
      </c>
      <c r="X35" s="62">
        <f t="shared" si="17"/>
        <v>57.925624112390885</v>
      </c>
      <c r="Y35" s="59">
        <f t="shared" si="17"/>
        <v>90.81687060048363</v>
      </c>
      <c r="Z35" s="60">
        <f t="shared" si="17"/>
        <v>84.72078268961903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102.81259875697883</v>
      </c>
      <c r="F36" s="64">
        <f t="shared" si="17"/>
        <v>83.84772407511325</v>
      </c>
      <c r="G36" s="65">
        <f t="shared" si="17"/>
        <v>85.69004737515256</v>
      </c>
      <c r="H36" s="66">
        <f t="shared" si="17"/>
        <v>89.54526423834798</v>
      </c>
      <c r="I36" s="63">
        <f t="shared" si="17"/>
        <v>105.84737363726462</v>
      </c>
      <c r="J36" s="64">
        <f t="shared" si="17"/>
        <v>67.01379285150108</v>
      </c>
      <c r="K36" s="65">
        <f t="shared" si="17"/>
        <v>69.7786333012512</v>
      </c>
      <c r="L36" s="66">
        <f t="shared" si="17"/>
        <v>70.35391066219965</v>
      </c>
      <c r="M36" s="63">
        <f t="shared" si="17"/>
        <v>81.75473025460869</v>
      </c>
      <c r="N36" s="64">
        <f t="shared" si="17"/>
        <v>90.9347793313577</v>
      </c>
      <c r="O36" s="65">
        <f t="shared" si="17"/>
        <v>98.94678492239468</v>
      </c>
      <c r="P36" s="66">
        <f t="shared" si="17"/>
        <v>98.26294656645732</v>
      </c>
      <c r="Q36" s="63">
        <f t="shared" si="17"/>
        <v>85.02686288250409</v>
      </c>
      <c r="R36" s="64">
        <f t="shared" si="17"/>
        <v>101.8196952597166</v>
      </c>
      <c r="S36" s="65">
        <f t="shared" si="17"/>
        <v>102.99820255178713</v>
      </c>
      <c r="T36" s="66">
        <f t="shared" si="17"/>
        <v>104.53497567364165</v>
      </c>
      <c r="U36" s="63">
        <f t="shared" si="17"/>
        <v>77.60924870382894</v>
      </c>
      <c r="V36" s="64">
        <f t="shared" si="17"/>
        <v>78.03282204141655</v>
      </c>
      <c r="W36" s="65">
        <f t="shared" si="17"/>
        <v>75.99623281449381</v>
      </c>
      <c r="X36" s="66">
        <f t="shared" si="17"/>
        <v>73.72507839100415</v>
      </c>
      <c r="Y36" s="63">
        <f t="shared" si="17"/>
        <v>92.21407302426229</v>
      </c>
      <c r="Z36" s="64">
        <f t="shared" si="17"/>
        <v>88.60978723464254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94.86931089332444</v>
      </c>
      <c r="F37" s="68">
        <f t="shared" si="17"/>
        <v>102.26766439455805</v>
      </c>
      <c r="G37" s="69">
        <f t="shared" si="17"/>
        <v>98.52467716032808</v>
      </c>
      <c r="H37" s="70">
        <f t="shared" si="17"/>
        <v>98.87044927645158</v>
      </c>
      <c r="I37" s="67">
        <f t="shared" si="17"/>
        <v>70.9565572098715</v>
      </c>
      <c r="J37" s="68">
        <f t="shared" si="17"/>
        <v>76.96833207997815</v>
      </c>
      <c r="K37" s="69">
        <f t="shared" si="17"/>
        <v>75.93754937305202</v>
      </c>
      <c r="L37" s="70">
        <f t="shared" si="17"/>
        <v>120.486776052105</v>
      </c>
      <c r="M37" s="67">
        <f t="shared" si="17"/>
        <v>92.97844506652251</v>
      </c>
      <c r="N37" s="68">
        <f t="shared" si="17"/>
        <v>83.71564998013534</v>
      </c>
      <c r="O37" s="69">
        <f t="shared" si="17"/>
        <v>93.9865118021731</v>
      </c>
      <c r="P37" s="70">
        <f t="shared" si="17"/>
        <v>104.67249822410889</v>
      </c>
      <c r="Q37" s="67">
        <f t="shared" si="17"/>
        <v>97.41693782144962</v>
      </c>
      <c r="R37" s="68">
        <f t="shared" si="17"/>
        <v>99.38252661355122</v>
      </c>
      <c r="S37" s="69">
        <f t="shared" si="17"/>
        <v>126.22040104620748</v>
      </c>
      <c r="T37" s="70">
        <f t="shared" si="17"/>
        <v>160.35028983948627</v>
      </c>
      <c r="U37" s="67">
        <f t="shared" si="17"/>
        <v>82.17625642490006</v>
      </c>
      <c r="V37" s="68">
        <f t="shared" si="17"/>
        <v>97.65908417690096</v>
      </c>
      <c r="W37" s="69">
        <f t="shared" si="17"/>
        <v>93.64095251371474</v>
      </c>
      <c r="X37" s="70">
        <f t="shared" si="17"/>
        <v>80.82849695844655</v>
      </c>
      <c r="Y37" s="67">
        <f t="shared" si="17"/>
        <v>99.81666080231822</v>
      </c>
      <c r="Z37" s="68">
        <f t="shared" si="17"/>
        <v>100.00631775685167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+'(令和5年12月)'!E20</f>
        <v>1127</v>
      </c>
      <c r="F39" s="143">
        <f>+'(令和5年12月)'!F20</f>
        <v>112789</v>
      </c>
      <c r="G39" s="142">
        <f>+'(令和5年12月)'!G20</f>
        <v>953.4200000000001</v>
      </c>
      <c r="H39" s="143">
        <f>+'(令和5年12月)'!H20</f>
        <v>370337</v>
      </c>
      <c r="I39" s="142">
        <f>+'(令和5年12月)'!I20</f>
        <v>2564</v>
      </c>
      <c r="J39" s="143">
        <f>+'(令和5年12月)'!J20</f>
        <v>4806085.818181818</v>
      </c>
      <c r="K39" s="142">
        <f>+'(令和5年12月)'!K20</f>
        <v>2064</v>
      </c>
      <c r="L39" s="143">
        <f>+'(令和5年12月)'!L20</f>
        <v>3993911</v>
      </c>
      <c r="M39" s="142">
        <f>+'(令和5年12月)'!M20</f>
        <v>11303.16</v>
      </c>
      <c r="N39" s="143">
        <f>+'(令和5年12月)'!N20</f>
        <v>2015005</v>
      </c>
      <c r="O39" s="142">
        <f>+'(令和5年12月)'!O20</f>
        <v>4761</v>
      </c>
      <c r="P39" s="143">
        <f>+'(令和5年12月)'!P20</f>
        <v>1604691</v>
      </c>
      <c r="Q39" s="142">
        <f>+'(令和5年12月)'!Q20</f>
        <v>26468</v>
      </c>
      <c r="R39" s="143">
        <f>+'(令和5年12月)'!R20</f>
        <v>4978030.2</v>
      </c>
      <c r="S39" s="144">
        <f>+'(令和5年12月)'!S20</f>
        <v>52355</v>
      </c>
      <c r="T39" s="145">
        <f>+'(令和5年12月)'!T20</f>
        <v>9160245</v>
      </c>
      <c r="U39" s="142">
        <f>+'(令和5年12月)'!U20</f>
        <v>3530</v>
      </c>
      <c r="V39" s="143">
        <f>+'(令和5年12月)'!V20</f>
        <v>1241881.3720930233</v>
      </c>
      <c r="W39" s="142">
        <f>+'(令和5年12月)'!W20</f>
        <v>6248.406</v>
      </c>
      <c r="X39" s="143">
        <f>+'(令和5年12月)'!X20</f>
        <v>1379009</v>
      </c>
      <c r="Y39" s="146">
        <f>+'(令和5年12月)'!Y20</f>
        <v>111373.986</v>
      </c>
      <c r="Z39" s="147">
        <f>+'(令和5年12月)'!Z20</f>
        <v>29661984.39027484</v>
      </c>
    </row>
    <row r="40" spans="1:26" ht="18.95" customHeight="1">
      <c r="A40" s="22"/>
      <c r="B40" s="162"/>
      <c r="C40" s="22"/>
      <c r="D40" s="82" t="s">
        <v>22</v>
      </c>
      <c r="E40" s="148">
        <f>+'(令和5年12月)'!E21</f>
        <v>1142</v>
      </c>
      <c r="F40" s="149">
        <f>+'(令和5年12月)'!F21</f>
        <v>137197</v>
      </c>
      <c r="G40" s="148">
        <f>+'(令和5年12月)'!G21</f>
        <v>1031.425</v>
      </c>
      <c r="H40" s="149">
        <f>+'(令和5年12月)'!H21</f>
        <v>402107</v>
      </c>
      <c r="I40" s="148">
        <f>+'(令和5年12月)'!I21</f>
        <v>1709</v>
      </c>
      <c r="J40" s="149">
        <f>+'(令和5年12月)'!J21</f>
        <v>3168820.3</v>
      </c>
      <c r="K40" s="148">
        <f>+'(令和5年12月)'!K21</f>
        <v>2902</v>
      </c>
      <c r="L40" s="149">
        <f>+'(令和5年12月)'!L21</f>
        <v>2323646</v>
      </c>
      <c r="M40" s="148">
        <f>+'(令和5年12月)'!M21</f>
        <v>7805.096</v>
      </c>
      <c r="N40" s="149">
        <f>+'(令和5年12月)'!N21</f>
        <v>1768954</v>
      </c>
      <c r="O40" s="148">
        <f>+'(令和5年12月)'!O21</f>
        <v>4833</v>
      </c>
      <c r="P40" s="149">
        <f>+'(令和5年12月)'!P21</f>
        <v>1619923</v>
      </c>
      <c r="Q40" s="148">
        <f>+'(令和5年12月)'!Q21</f>
        <v>26202</v>
      </c>
      <c r="R40" s="149">
        <f>+'(令和5年12月)'!R21</f>
        <v>4820584.6</v>
      </c>
      <c r="S40" s="144">
        <f>+'(令和5年12月)'!S21</f>
        <v>56821</v>
      </c>
      <c r="T40" s="145">
        <f>+'(令和5年12月)'!T21</f>
        <v>9444474</v>
      </c>
      <c r="U40" s="148">
        <f>+'(令和5年12月)'!U21</f>
        <v>3223</v>
      </c>
      <c r="V40" s="149">
        <f>+'(令和5年12月)'!V21</f>
        <v>1068934.0232558139</v>
      </c>
      <c r="W40" s="148">
        <f>+'(令和5年12月)'!W21</f>
        <v>6664.246</v>
      </c>
      <c r="X40" s="149">
        <f>+'(令和5年12月)'!X21</f>
        <v>1448788</v>
      </c>
      <c r="Y40" s="150">
        <f>+'(令和5年12月)'!Y21</f>
        <v>112332.76699999999</v>
      </c>
      <c r="Z40" s="151">
        <f>+'(令和5年12月)'!Z21</f>
        <v>26203427.923255816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+'(令和5年12月)'!E22</f>
        <v>2134.908</v>
      </c>
      <c r="F41" s="149">
        <f>+'(令和5年12月)'!F22</f>
        <v>403428</v>
      </c>
      <c r="G41" s="148">
        <f>+'(令和5年12月)'!G22</f>
        <v>1579.9940000000001</v>
      </c>
      <c r="H41" s="149">
        <f>+'(令和5年12月)'!H22</f>
        <v>697059</v>
      </c>
      <c r="I41" s="148">
        <f>+'(令和5年12月)'!I22</f>
        <v>4053</v>
      </c>
      <c r="J41" s="149">
        <f>+'(令和5年12月)'!J22</f>
        <v>4350555.8545454545</v>
      </c>
      <c r="K41" s="148">
        <f>+'(令和5年12月)'!K22</f>
        <v>5198</v>
      </c>
      <c r="L41" s="149">
        <f>+'(令和5年12月)'!L22</f>
        <v>3672311</v>
      </c>
      <c r="M41" s="148">
        <f>+'(令和5年12月)'!M22</f>
        <v>17300.005999999998</v>
      </c>
      <c r="N41" s="149">
        <f>+'(令和5年12月)'!N22</f>
        <v>3381695.25</v>
      </c>
      <c r="O41" s="148">
        <f>+'(令和5年12月)'!O22</f>
        <v>4864</v>
      </c>
      <c r="P41" s="149">
        <f>+'(令和5年12月)'!P22</f>
        <v>1466981</v>
      </c>
      <c r="Q41" s="148">
        <f>+'(令和5年12月)'!Q22</f>
        <v>60170.9</v>
      </c>
      <c r="R41" s="149">
        <f>+'(令和5年12月)'!R22</f>
        <v>11061510.5</v>
      </c>
      <c r="S41" s="144">
        <f>+'(令和5年12月)'!S22</f>
        <v>36564.2</v>
      </c>
      <c r="T41" s="145">
        <f>+'(令和5年12月)'!T22</f>
        <v>4077362</v>
      </c>
      <c r="U41" s="148">
        <f>+'(令和5年12月)'!U22</f>
        <v>4271.5</v>
      </c>
      <c r="V41" s="149">
        <f>+'(令和5年12月)'!V22</f>
        <v>1305741.1279069767</v>
      </c>
      <c r="W41" s="148">
        <f>+'(令和5年12月)'!W22</f>
        <v>7496.396699999999</v>
      </c>
      <c r="X41" s="149">
        <f>+'(令和5年12月)'!X22</f>
        <v>1787343</v>
      </c>
      <c r="Y41" s="150">
        <f>+'(令和5年12月)'!Y22</f>
        <v>143632.9047</v>
      </c>
      <c r="Z41" s="151">
        <f>+'(令和5年12月)'!Z22</f>
        <v>32203986.73245243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+'(令和5年12月)'!E23</f>
        <v>52.9544325824026</v>
      </c>
      <c r="F42" s="158">
        <f>+'(令和5年12月)'!F23</f>
        <v>0</v>
      </c>
      <c r="G42" s="157">
        <f>+'(令和5年12月)'!G23</f>
        <v>61.298619237286786</v>
      </c>
      <c r="H42" s="158">
        <f>+'(令和5年12月)'!H23</f>
        <v>0</v>
      </c>
      <c r="I42" s="157">
        <f>+'(令和5年12月)'!I23</f>
        <v>58.92980278582265</v>
      </c>
      <c r="J42" s="158">
        <f>+'(令和5年12月)'!J23</f>
        <v>0</v>
      </c>
      <c r="K42" s="157">
        <f>+'(令和5年12月)'!K23</f>
        <v>44.205091685953356</v>
      </c>
      <c r="L42" s="158">
        <f>+'(令和5年12月)'!L23</f>
        <v>0</v>
      </c>
      <c r="M42" s="157">
        <f>+'(令和5年12月)'!M23</f>
        <v>61.43748938169404</v>
      </c>
      <c r="N42" s="158">
        <f>+'(令和5年12月)'!N23</f>
        <v>0</v>
      </c>
      <c r="O42" s="157">
        <f>+'(令和5年12月)'!O23</f>
        <v>97.89795918367346</v>
      </c>
      <c r="P42" s="158">
        <f>+'(令和5年12月)'!P23</f>
        <v>0</v>
      </c>
      <c r="Q42" s="157">
        <f>+'(令和5年12月)'!Q23</f>
        <v>43.86395926573048</v>
      </c>
      <c r="R42" s="158">
        <f>+'(令和5年12月)'!R23</f>
        <v>0</v>
      </c>
      <c r="S42" s="157">
        <f>+'(令和5年12月)'!S23</f>
        <v>140.70087532089946</v>
      </c>
      <c r="T42" s="158">
        <f>+'(令和5年12月)'!T23</f>
        <v>0</v>
      </c>
      <c r="U42" s="157">
        <f>+'(令和5年12月)'!U23</f>
        <v>81.99368625546381</v>
      </c>
      <c r="V42" s="158">
        <f>+'(令和5年12月)'!V23</f>
        <v>0</v>
      </c>
      <c r="W42" s="157">
        <f>+'(令和5年12月)'!W23</f>
        <v>83.80140966946492</v>
      </c>
      <c r="X42" s="158">
        <f>+'(令和5年12月)'!X23</f>
        <v>0</v>
      </c>
      <c r="Y42" s="157">
        <f>+'(令和5年12月)'!Y23</f>
        <v>77.61542923507612</v>
      </c>
      <c r="Z42" s="158">
        <f>+'(令和5年12月)'!Z23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-437</v>
      </c>
      <c r="F43" s="93">
        <f t="shared" si="18"/>
        <v>-44935</v>
      </c>
      <c r="G43" s="90">
        <f t="shared" si="18"/>
        <v>48.14599999999996</v>
      </c>
      <c r="H43" s="91">
        <f t="shared" si="18"/>
        <v>14469</v>
      </c>
      <c r="I43" s="92">
        <f t="shared" si="18"/>
        <v>-1002</v>
      </c>
      <c r="J43" s="93">
        <f t="shared" si="18"/>
        <v>-2571450.2454545456</v>
      </c>
      <c r="K43" s="90">
        <f t="shared" si="18"/>
        <v>-960</v>
      </c>
      <c r="L43" s="91">
        <f t="shared" si="18"/>
        <v>-1929095</v>
      </c>
      <c r="M43" s="92">
        <f t="shared" si="18"/>
        <v>-7102.16</v>
      </c>
      <c r="N43" s="93">
        <f t="shared" si="18"/>
        <v>-975408</v>
      </c>
      <c r="O43" s="90">
        <f t="shared" si="18"/>
        <v>-1038</v>
      </c>
      <c r="P43" s="91">
        <f t="shared" si="18"/>
        <v>-353543</v>
      </c>
      <c r="Q43" s="92">
        <f t="shared" si="18"/>
        <v>-5564</v>
      </c>
      <c r="R43" s="93">
        <f t="shared" si="18"/>
        <v>-350222.7999999998</v>
      </c>
      <c r="S43" s="90">
        <f t="shared" si="18"/>
        <v>-17771</v>
      </c>
      <c r="T43" s="91">
        <f t="shared" si="18"/>
        <v>-3445419</v>
      </c>
      <c r="U43" s="92">
        <f t="shared" si="18"/>
        <v>-787</v>
      </c>
      <c r="V43" s="93">
        <f t="shared" si="18"/>
        <v>-287353.16279069765</v>
      </c>
      <c r="W43" s="90">
        <f t="shared" si="18"/>
        <v>-2726.249</v>
      </c>
      <c r="X43" s="91">
        <f t="shared" si="18"/>
        <v>-750063</v>
      </c>
      <c r="Y43" s="90">
        <f t="shared" si="18"/>
        <v>-37339.263000000006</v>
      </c>
      <c r="Z43" s="91">
        <f t="shared" si="18"/>
        <v>-10693020.208245244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-166</v>
      </c>
      <c r="F44" s="97">
        <f t="shared" si="18"/>
        <v>-34097</v>
      </c>
      <c r="G44" s="94">
        <f t="shared" si="18"/>
        <v>-5.680000000000064</v>
      </c>
      <c r="H44" s="95">
        <f t="shared" si="18"/>
        <v>-4295</v>
      </c>
      <c r="I44" s="96">
        <f t="shared" si="18"/>
        <v>427</v>
      </c>
      <c r="J44" s="97">
        <f t="shared" si="18"/>
        <v>-255508.90909090918</v>
      </c>
      <c r="K44" s="94">
        <f t="shared" si="18"/>
        <v>-1887</v>
      </c>
      <c r="L44" s="95">
        <f t="shared" si="18"/>
        <v>-398623</v>
      </c>
      <c r="M44" s="96">
        <f t="shared" si="18"/>
        <v>-1873.6169999999993</v>
      </c>
      <c r="N44" s="97">
        <f t="shared" si="18"/>
        <v>-199163.5</v>
      </c>
      <c r="O44" s="94">
        <f t="shared" si="18"/>
        <v>-1263</v>
      </c>
      <c r="P44" s="95">
        <f t="shared" si="18"/>
        <v>-426888</v>
      </c>
      <c r="Q44" s="96">
        <f t="shared" si="18"/>
        <v>-5454</v>
      </c>
      <c r="R44" s="97">
        <f t="shared" si="18"/>
        <v>-145449.7999999998</v>
      </c>
      <c r="S44" s="94">
        <f t="shared" si="18"/>
        <v>-21866.5</v>
      </c>
      <c r="T44" s="95">
        <f t="shared" si="18"/>
        <v>-3424541</v>
      </c>
      <c r="U44" s="96">
        <f t="shared" si="18"/>
        <v>-813</v>
      </c>
      <c r="V44" s="97">
        <f t="shared" si="18"/>
        <v>-564255.1860465115</v>
      </c>
      <c r="W44" s="94">
        <f t="shared" si="18"/>
        <v>-2410.1189999999997</v>
      </c>
      <c r="X44" s="95">
        <f t="shared" si="18"/>
        <v>-594363</v>
      </c>
      <c r="Y44" s="94">
        <f t="shared" si="18"/>
        <v>-35311.916</v>
      </c>
      <c r="Z44" s="95">
        <f t="shared" si="18"/>
        <v>-6047184.395137422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-285.9999999999998</v>
      </c>
      <c r="F45" s="97">
        <f t="shared" si="18"/>
        <v>-35246</v>
      </c>
      <c r="G45" s="94">
        <f t="shared" si="18"/>
        <v>-24.179000000000087</v>
      </c>
      <c r="H45" s="95">
        <f t="shared" si="18"/>
        <v>-13006</v>
      </c>
      <c r="I45" s="96">
        <f t="shared" si="18"/>
        <v>-574</v>
      </c>
      <c r="J45" s="97">
        <f t="shared" si="18"/>
        <v>-678675.8181818184</v>
      </c>
      <c r="K45" s="94">
        <f t="shared" si="18"/>
        <v>89</v>
      </c>
      <c r="L45" s="95">
        <f t="shared" si="18"/>
        <v>139793</v>
      </c>
      <c r="M45" s="96">
        <f t="shared" si="18"/>
        <v>-1730.4789999999975</v>
      </c>
      <c r="N45" s="97">
        <f t="shared" si="18"/>
        <v>-530193.5</v>
      </c>
      <c r="O45" s="94">
        <f t="shared" si="18"/>
        <v>153</v>
      </c>
      <c r="P45" s="95">
        <f t="shared" si="18"/>
        <v>58113</v>
      </c>
      <c r="Q45" s="96">
        <f t="shared" si="18"/>
        <v>156</v>
      </c>
      <c r="R45" s="97">
        <f t="shared" si="18"/>
        <v>-47327.40000000037</v>
      </c>
      <c r="S45" s="94">
        <f t="shared" si="18"/>
        <v>-370.5</v>
      </c>
      <c r="T45" s="95">
        <f t="shared" si="18"/>
        <v>-305107</v>
      </c>
      <c r="U45" s="96">
        <f t="shared" si="18"/>
        <v>333</v>
      </c>
      <c r="V45" s="97">
        <f t="shared" si="18"/>
        <v>449849.37209302327</v>
      </c>
      <c r="W45" s="94">
        <f t="shared" si="18"/>
        <v>-731.9700000000003</v>
      </c>
      <c r="X45" s="95">
        <f t="shared" si="18"/>
        <v>-225479</v>
      </c>
      <c r="Y45" s="94">
        <f t="shared" si="18"/>
        <v>-2986.128000000026</v>
      </c>
      <c r="Z45" s="95">
        <f t="shared" si="18"/>
        <v>-1187279.3460887931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-11.13523209723963</v>
      </c>
      <c r="F46" s="158"/>
      <c r="G46" s="157">
        <f>G23-G42</f>
        <v>3.351715014576115</v>
      </c>
      <c r="H46" s="158"/>
      <c r="I46" s="157">
        <f>I23-I42</f>
        <v>-9.83261744328415</v>
      </c>
      <c r="J46" s="158"/>
      <c r="K46" s="157">
        <f>K23-K42</f>
        <v>-23.995268128490313</v>
      </c>
      <c r="L46" s="158"/>
      <c r="M46" s="157">
        <f>M23-M42</f>
        <v>-30.611134166972857</v>
      </c>
      <c r="N46" s="158"/>
      <c r="O46" s="157">
        <f t="shared" si="18"/>
        <v>-24.089640187620432</v>
      </c>
      <c r="P46" s="158"/>
      <c r="Q46" s="157">
        <f t="shared" si="18"/>
        <v>-9.297353070430646</v>
      </c>
      <c r="R46" s="158"/>
      <c r="S46" s="157">
        <f t="shared" si="18"/>
        <v>-45.125686922113886</v>
      </c>
      <c r="T46" s="158"/>
      <c r="U46" s="157">
        <f t="shared" si="18"/>
        <v>-23.938255881421455</v>
      </c>
      <c r="V46" s="158"/>
      <c r="W46" s="157">
        <f t="shared" si="18"/>
        <v>-29.272412416753674</v>
      </c>
      <c r="X46" s="158"/>
      <c r="Y46" s="157">
        <f t="shared" si="18"/>
        <v>-24.47917508701586</v>
      </c>
      <c r="Z46" s="158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61.224489795918366</v>
      </c>
      <c r="F47" s="72">
        <f t="shared" si="19"/>
        <v>60.160121997712544</v>
      </c>
      <c r="G47" s="71">
        <f t="shared" si="19"/>
        <v>105.04982064567557</v>
      </c>
      <c r="H47" s="73">
        <f t="shared" si="19"/>
        <v>103.90698201907993</v>
      </c>
      <c r="I47" s="74">
        <f t="shared" si="19"/>
        <v>60.9204368174727</v>
      </c>
      <c r="J47" s="72">
        <f t="shared" si="19"/>
        <v>46.49595652814734</v>
      </c>
      <c r="K47" s="71">
        <f t="shared" si="19"/>
        <v>53.48837209302325</v>
      </c>
      <c r="L47" s="73">
        <f t="shared" si="19"/>
        <v>51.699098953381785</v>
      </c>
      <c r="M47" s="74">
        <f t="shared" si="19"/>
        <v>37.166597659415594</v>
      </c>
      <c r="N47" s="72">
        <f t="shared" si="19"/>
        <v>51.592775204031746</v>
      </c>
      <c r="O47" s="71">
        <f t="shared" si="19"/>
        <v>78.19785759294265</v>
      </c>
      <c r="P47" s="73">
        <f t="shared" si="19"/>
        <v>77.96815710937494</v>
      </c>
      <c r="Q47" s="74">
        <f t="shared" si="19"/>
        <v>78.97838899803537</v>
      </c>
      <c r="R47" s="72">
        <f t="shared" si="19"/>
        <v>92.96463086945515</v>
      </c>
      <c r="S47" s="71">
        <f t="shared" si="19"/>
        <v>66.05672810619807</v>
      </c>
      <c r="T47" s="73">
        <f t="shared" si="19"/>
        <v>62.38726147608497</v>
      </c>
      <c r="U47" s="74">
        <f t="shared" si="19"/>
        <v>77.70538243626063</v>
      </c>
      <c r="V47" s="72">
        <f t="shared" si="19"/>
        <v>76.86146444837942</v>
      </c>
      <c r="W47" s="71">
        <f t="shared" si="19"/>
        <v>56.36888832127747</v>
      </c>
      <c r="X47" s="73">
        <f t="shared" si="19"/>
        <v>45.608549327814394</v>
      </c>
      <c r="Y47" s="71">
        <f t="shared" si="19"/>
        <v>66.47398163517286</v>
      </c>
      <c r="Z47" s="73">
        <f t="shared" si="19"/>
        <v>63.95042196923574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85.46409807355516</v>
      </c>
      <c r="F48" s="66">
        <f t="shared" si="19"/>
        <v>75.14741575981982</v>
      </c>
      <c r="G48" s="63">
        <f t="shared" si="19"/>
        <v>99.44930557238771</v>
      </c>
      <c r="H48" s="64">
        <f t="shared" si="19"/>
        <v>98.93187634137183</v>
      </c>
      <c r="I48" s="65">
        <f t="shared" si="19"/>
        <v>124.98537156231716</v>
      </c>
      <c r="J48" s="66">
        <f t="shared" si="19"/>
        <v>91.93678136021443</v>
      </c>
      <c r="K48" s="63">
        <f t="shared" si="19"/>
        <v>34.97587870434183</v>
      </c>
      <c r="L48" s="64">
        <f t="shared" si="19"/>
        <v>82.8449342111492</v>
      </c>
      <c r="M48" s="65">
        <f t="shared" si="19"/>
        <v>75.99495252845065</v>
      </c>
      <c r="N48" s="66">
        <f t="shared" si="19"/>
        <v>88.74117133628121</v>
      </c>
      <c r="O48" s="63">
        <f t="shared" si="19"/>
        <v>73.86716325263811</v>
      </c>
      <c r="P48" s="64">
        <f t="shared" si="19"/>
        <v>73.64763633827039</v>
      </c>
      <c r="Q48" s="65">
        <f t="shared" si="19"/>
        <v>79.18479505381268</v>
      </c>
      <c r="R48" s="66">
        <f t="shared" si="19"/>
        <v>96.98273524750505</v>
      </c>
      <c r="S48" s="63">
        <f t="shared" si="19"/>
        <v>61.51686876330934</v>
      </c>
      <c r="T48" s="64">
        <f t="shared" si="19"/>
        <v>63.74026758928025</v>
      </c>
      <c r="U48" s="65">
        <f t="shared" si="19"/>
        <v>74.7750542972386</v>
      </c>
      <c r="V48" s="66">
        <f t="shared" si="19"/>
        <v>47.213282225981146</v>
      </c>
      <c r="W48" s="63">
        <f t="shared" si="19"/>
        <v>63.835083518825684</v>
      </c>
      <c r="X48" s="64">
        <f t="shared" si="19"/>
        <v>58.97515716585173</v>
      </c>
      <c r="Y48" s="63">
        <f t="shared" si="19"/>
        <v>68.56490145925098</v>
      </c>
      <c r="Z48" s="64">
        <f t="shared" si="19"/>
        <v>76.9221629595627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86.60363818956134</v>
      </c>
      <c r="F49" s="70">
        <f t="shared" si="19"/>
        <v>91.26337289429588</v>
      </c>
      <c r="G49" s="67">
        <f t="shared" si="19"/>
        <v>98.46967773295341</v>
      </c>
      <c r="H49" s="68">
        <f t="shared" si="19"/>
        <v>98.13416080991709</v>
      </c>
      <c r="I49" s="69">
        <f t="shared" si="19"/>
        <v>85.83765112262522</v>
      </c>
      <c r="J49" s="70">
        <f t="shared" si="19"/>
        <v>84.40025043069522</v>
      </c>
      <c r="K49" s="67">
        <f t="shared" si="19"/>
        <v>101.71219699884571</v>
      </c>
      <c r="L49" s="68">
        <f t="shared" si="19"/>
        <v>103.80667650425033</v>
      </c>
      <c r="M49" s="69">
        <f t="shared" si="19"/>
        <v>89.99723468304</v>
      </c>
      <c r="N49" s="70">
        <f t="shared" si="19"/>
        <v>84.32166529494341</v>
      </c>
      <c r="O49" s="67">
        <f t="shared" si="19"/>
        <v>103.1455592105263</v>
      </c>
      <c r="P49" s="68">
        <f t="shared" si="19"/>
        <v>103.96140099974028</v>
      </c>
      <c r="Q49" s="69">
        <f t="shared" si="19"/>
        <v>100.2592615367229</v>
      </c>
      <c r="R49" s="70">
        <f t="shared" si="19"/>
        <v>99.57214342471582</v>
      </c>
      <c r="S49" s="67">
        <f t="shared" si="19"/>
        <v>98.9867137801456</v>
      </c>
      <c r="T49" s="68">
        <f t="shared" si="19"/>
        <v>92.51704901355338</v>
      </c>
      <c r="U49" s="69">
        <f t="shared" si="19"/>
        <v>107.79585625658434</v>
      </c>
      <c r="V49" s="70">
        <f t="shared" si="19"/>
        <v>134.45165067398193</v>
      </c>
      <c r="W49" s="67">
        <f t="shared" si="19"/>
        <v>90.23570884395698</v>
      </c>
      <c r="X49" s="68">
        <f t="shared" si="19"/>
        <v>87.38468217907811</v>
      </c>
      <c r="Y49" s="67">
        <f t="shared" si="19"/>
        <v>97.92100006176369</v>
      </c>
      <c r="Z49" s="68">
        <f t="shared" si="19"/>
        <v>96.31325352369385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C18DE-8061-44E8-9F7F-5FFD903468EA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82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935</v>
      </c>
      <c r="F5" s="14">
        <v>78368</v>
      </c>
      <c r="G5" s="15">
        <v>30</v>
      </c>
      <c r="H5" s="16">
        <v>5460</v>
      </c>
      <c r="I5" s="13">
        <v>1908</v>
      </c>
      <c r="J5" s="14">
        <v>1803473</v>
      </c>
      <c r="K5" s="17">
        <v>1989</v>
      </c>
      <c r="L5" s="18">
        <v>3954221</v>
      </c>
      <c r="M5" s="13">
        <v>567</v>
      </c>
      <c r="N5" s="75">
        <v>173515</v>
      </c>
      <c r="O5" s="19">
        <v>885</v>
      </c>
      <c r="P5" s="18">
        <v>53067</v>
      </c>
      <c r="Q5" s="13">
        <v>12149</v>
      </c>
      <c r="R5" s="14">
        <v>1905281</v>
      </c>
      <c r="S5" s="19">
        <v>19742</v>
      </c>
      <c r="T5" s="18">
        <v>5471258</v>
      </c>
      <c r="U5" s="13">
        <v>3173</v>
      </c>
      <c r="V5" s="14">
        <v>1196432</v>
      </c>
      <c r="W5" s="13">
        <v>408</v>
      </c>
      <c r="X5" s="18">
        <v>87891</v>
      </c>
      <c r="Y5" s="20">
        <f aca="true" t="shared" si="0" ref="Y5:Z19">+W5+U5+S5+Q5+O5+M5+K5+I5+G5+E5</f>
        <v>41786</v>
      </c>
      <c r="Z5" s="21">
        <f t="shared" si="0"/>
        <v>14728966</v>
      </c>
    </row>
    <row r="6" spans="1:26" ht="18.95" customHeight="1">
      <c r="A6" s="7"/>
      <c r="B6" s="22"/>
      <c r="C6" s="83"/>
      <c r="D6" s="81" t="s">
        <v>22</v>
      </c>
      <c r="E6" s="23">
        <v>771</v>
      </c>
      <c r="F6" s="24">
        <v>66341</v>
      </c>
      <c r="G6" s="25">
        <v>30</v>
      </c>
      <c r="H6" s="26">
        <v>5460</v>
      </c>
      <c r="I6" s="27">
        <v>1189</v>
      </c>
      <c r="J6" s="21">
        <v>1131428</v>
      </c>
      <c r="K6" s="25">
        <v>2824</v>
      </c>
      <c r="L6" s="26">
        <v>2270541</v>
      </c>
      <c r="M6" s="27">
        <v>586</v>
      </c>
      <c r="N6" s="76">
        <v>176896</v>
      </c>
      <c r="O6" s="25">
        <v>923</v>
      </c>
      <c r="P6" s="26">
        <v>54037</v>
      </c>
      <c r="Q6" s="27">
        <v>12376</v>
      </c>
      <c r="R6" s="21">
        <v>1916696</v>
      </c>
      <c r="S6" s="25">
        <v>19477</v>
      </c>
      <c r="T6" s="26">
        <v>5415880</v>
      </c>
      <c r="U6" s="27">
        <v>2857</v>
      </c>
      <c r="V6" s="21">
        <v>1031578</v>
      </c>
      <c r="W6" s="27">
        <v>421</v>
      </c>
      <c r="X6" s="26">
        <v>85435</v>
      </c>
      <c r="Y6" s="20">
        <f t="shared" si="0"/>
        <v>41454</v>
      </c>
      <c r="Z6" s="21">
        <f t="shared" si="0"/>
        <v>12154292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1528.9</v>
      </c>
      <c r="F7" s="36">
        <v>276881</v>
      </c>
      <c r="G7" s="29">
        <v>151</v>
      </c>
      <c r="H7" s="30">
        <v>74178</v>
      </c>
      <c r="I7" s="31">
        <v>2528</v>
      </c>
      <c r="J7" s="32">
        <v>2736470</v>
      </c>
      <c r="K7" s="77">
        <v>4949</v>
      </c>
      <c r="L7" s="30">
        <v>3523909</v>
      </c>
      <c r="M7" s="23">
        <v>1062.3</v>
      </c>
      <c r="N7" s="24">
        <v>197623.25</v>
      </c>
      <c r="O7" s="33">
        <v>3002</v>
      </c>
      <c r="P7" s="34">
        <v>710599</v>
      </c>
      <c r="Q7" s="23">
        <v>32063.4</v>
      </c>
      <c r="R7" s="24">
        <v>5008680</v>
      </c>
      <c r="S7" s="33">
        <v>32184.2</v>
      </c>
      <c r="T7" s="34">
        <v>3325608</v>
      </c>
      <c r="U7" s="23">
        <v>2727.5</v>
      </c>
      <c r="V7" s="24">
        <v>1081036.5</v>
      </c>
      <c r="W7" s="23">
        <v>1322.2</v>
      </c>
      <c r="X7" s="34">
        <v>313411</v>
      </c>
      <c r="Y7" s="31">
        <f t="shared" si="0"/>
        <v>81518.5</v>
      </c>
      <c r="Z7" s="24">
        <f t="shared" si="0"/>
        <v>17248395.75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174</v>
      </c>
      <c r="F8" s="14">
        <v>29295</v>
      </c>
      <c r="G8" s="15">
        <v>169.42000000000002</v>
      </c>
      <c r="H8" s="16">
        <v>102000</v>
      </c>
      <c r="I8" s="13">
        <v>267</v>
      </c>
      <c r="J8" s="14">
        <v>37856.818181818184</v>
      </c>
      <c r="K8" s="17">
        <v>10</v>
      </c>
      <c r="L8" s="18">
        <v>200</v>
      </c>
      <c r="M8" s="13">
        <v>6403</v>
      </c>
      <c r="N8" s="75">
        <v>1298292</v>
      </c>
      <c r="O8" s="19">
        <v>0</v>
      </c>
      <c r="P8" s="18">
        <v>0</v>
      </c>
      <c r="Q8" s="13">
        <v>7002</v>
      </c>
      <c r="R8" s="14">
        <v>1346640</v>
      </c>
      <c r="S8" s="19">
        <v>32321</v>
      </c>
      <c r="T8" s="18">
        <v>3617943</v>
      </c>
      <c r="U8" s="13">
        <v>118</v>
      </c>
      <c r="V8" s="14">
        <v>3826.372093023256</v>
      </c>
      <c r="W8" s="13">
        <v>43</v>
      </c>
      <c r="X8" s="18">
        <v>1400</v>
      </c>
      <c r="Y8" s="13">
        <f t="shared" si="0"/>
        <v>46507.42</v>
      </c>
      <c r="Z8" s="14">
        <f t="shared" si="0"/>
        <v>6437453.190274842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201</v>
      </c>
      <c r="F9" s="24">
        <v>35064</v>
      </c>
      <c r="G9" s="25">
        <v>164.425</v>
      </c>
      <c r="H9" s="26">
        <v>99800</v>
      </c>
      <c r="I9" s="27">
        <v>179</v>
      </c>
      <c r="J9" s="21">
        <v>39404</v>
      </c>
      <c r="K9" s="25">
        <v>0</v>
      </c>
      <c r="L9" s="26">
        <v>0</v>
      </c>
      <c r="M9" s="27">
        <v>4948</v>
      </c>
      <c r="N9" s="76">
        <v>1104861</v>
      </c>
      <c r="O9" s="25">
        <v>0</v>
      </c>
      <c r="P9" s="26">
        <v>0</v>
      </c>
      <c r="Q9" s="27">
        <v>6583</v>
      </c>
      <c r="R9" s="21">
        <v>1168508</v>
      </c>
      <c r="S9" s="25">
        <v>37040</v>
      </c>
      <c r="T9" s="26">
        <v>3958826</v>
      </c>
      <c r="U9" s="27">
        <v>220</v>
      </c>
      <c r="V9" s="21">
        <v>7603.023255813954</v>
      </c>
      <c r="W9" s="27">
        <v>43</v>
      </c>
      <c r="X9" s="26">
        <v>1400</v>
      </c>
      <c r="Y9" s="20">
        <f t="shared" si="0"/>
        <v>49378.425</v>
      </c>
      <c r="Z9" s="21">
        <f t="shared" si="0"/>
        <v>6415466.023255814</v>
      </c>
    </row>
    <row r="10" spans="1:26" ht="18.95" customHeight="1" thickBot="1">
      <c r="A10" s="7"/>
      <c r="B10" s="22"/>
      <c r="C10" s="84"/>
      <c r="D10" s="28" t="s">
        <v>24</v>
      </c>
      <c r="E10" s="35">
        <v>231</v>
      </c>
      <c r="F10" s="36">
        <v>39482</v>
      </c>
      <c r="G10" s="29">
        <v>175.99400000000003</v>
      </c>
      <c r="H10" s="30">
        <v>102481</v>
      </c>
      <c r="I10" s="37">
        <v>1001</v>
      </c>
      <c r="J10" s="38">
        <v>112006.45454545456</v>
      </c>
      <c r="K10" s="77">
        <v>58</v>
      </c>
      <c r="L10" s="30">
        <v>587</v>
      </c>
      <c r="M10" s="35">
        <v>8565.55</v>
      </c>
      <c r="N10" s="36">
        <v>1842228</v>
      </c>
      <c r="O10" s="29">
        <v>0</v>
      </c>
      <c r="P10" s="30">
        <v>0</v>
      </c>
      <c r="Q10" s="35">
        <v>12932</v>
      </c>
      <c r="R10" s="36">
        <v>1812978</v>
      </c>
      <c r="S10" s="29">
        <v>4286</v>
      </c>
      <c r="T10" s="30">
        <v>726121</v>
      </c>
      <c r="U10" s="35">
        <v>714</v>
      </c>
      <c r="V10" s="36">
        <v>58676.62790697675</v>
      </c>
      <c r="W10" s="35">
        <v>345</v>
      </c>
      <c r="X10" s="30">
        <v>18448</v>
      </c>
      <c r="Y10" s="37">
        <f t="shared" si="0"/>
        <v>28308.543999999998</v>
      </c>
      <c r="Z10" s="36">
        <f t="shared" si="0"/>
        <v>4713008.08245243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0</v>
      </c>
      <c r="J11" s="14">
        <v>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2189</v>
      </c>
      <c r="R11" s="14">
        <v>542689.2</v>
      </c>
      <c r="S11" s="19">
        <v>0</v>
      </c>
      <c r="T11" s="18">
        <v>0</v>
      </c>
      <c r="U11" s="13">
        <v>229</v>
      </c>
      <c r="V11" s="14">
        <v>39423</v>
      </c>
      <c r="W11" s="13">
        <v>0</v>
      </c>
      <c r="X11" s="18">
        <v>0</v>
      </c>
      <c r="Y11" s="13">
        <f>+W11+U11+S11+Q11+O11+M11+K11+I11+G11+E11</f>
        <v>2508</v>
      </c>
      <c r="Z11" s="14">
        <f t="shared" si="0"/>
        <v>672112.2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</v>
      </c>
      <c r="J12" s="21">
        <v>1351.3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2334</v>
      </c>
      <c r="R12" s="21">
        <v>586616.6</v>
      </c>
      <c r="S12" s="25">
        <v>0</v>
      </c>
      <c r="T12" s="26">
        <v>0</v>
      </c>
      <c r="U12" s="27">
        <v>134</v>
      </c>
      <c r="V12" s="21">
        <v>27113</v>
      </c>
      <c r="W12" s="27">
        <v>0</v>
      </c>
      <c r="X12" s="26">
        <v>0</v>
      </c>
      <c r="Y12" s="20">
        <f aca="true" t="shared" si="1" ref="Y12:Y19">+W12+U12+S12+Q12+O12+M12+K12+I12+G12+E12</f>
        <v>2559</v>
      </c>
      <c r="Z12" s="21">
        <f t="shared" si="0"/>
        <v>705080.9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48</v>
      </c>
      <c r="J13" s="38">
        <v>12910.400000000001</v>
      </c>
      <c r="K13" s="77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7624.5</v>
      </c>
      <c r="R13" s="36">
        <v>2064954.5</v>
      </c>
      <c r="S13" s="29">
        <v>2</v>
      </c>
      <c r="T13" s="30">
        <v>1835</v>
      </c>
      <c r="U13" s="35">
        <v>785</v>
      </c>
      <c r="V13" s="36">
        <v>156128</v>
      </c>
      <c r="W13" s="35">
        <v>14</v>
      </c>
      <c r="X13" s="30">
        <v>36145</v>
      </c>
      <c r="Y13" s="37">
        <f t="shared" si="1"/>
        <v>8687.5</v>
      </c>
      <c r="Z13" s="36">
        <f t="shared" si="0"/>
        <v>2485972.9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3540</v>
      </c>
      <c r="N14" s="75">
        <v>296747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3540</v>
      </c>
      <c r="Z14" s="14">
        <f t="shared" si="0"/>
        <v>296747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1656</v>
      </c>
      <c r="N15" s="76">
        <v>163692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1656</v>
      </c>
      <c r="Z15" s="24">
        <f t="shared" si="0"/>
        <v>163692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6172</v>
      </c>
      <c r="N16" s="36">
        <v>852754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6172</v>
      </c>
      <c r="Z16" s="36">
        <f t="shared" si="0"/>
        <v>852754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18</v>
      </c>
      <c r="F17" s="14">
        <v>5126</v>
      </c>
      <c r="G17" s="19">
        <v>679</v>
      </c>
      <c r="H17" s="18">
        <v>187877</v>
      </c>
      <c r="I17" s="13">
        <v>389</v>
      </c>
      <c r="J17" s="14">
        <v>2964756</v>
      </c>
      <c r="K17" s="19">
        <v>65</v>
      </c>
      <c r="L17" s="18">
        <v>39490</v>
      </c>
      <c r="M17" s="13">
        <v>778.16</v>
      </c>
      <c r="N17" s="75">
        <v>231451</v>
      </c>
      <c r="O17" s="19">
        <v>3876</v>
      </c>
      <c r="P17" s="18">
        <v>1551624</v>
      </c>
      <c r="Q17" s="13">
        <v>5128</v>
      </c>
      <c r="R17" s="14">
        <v>1183420</v>
      </c>
      <c r="S17" s="19">
        <v>292</v>
      </c>
      <c r="T17" s="18">
        <v>71044</v>
      </c>
      <c r="U17" s="13">
        <v>10</v>
      </c>
      <c r="V17" s="14">
        <v>2200</v>
      </c>
      <c r="W17" s="13">
        <v>5797.406</v>
      </c>
      <c r="X17" s="18">
        <v>1289718</v>
      </c>
      <c r="Y17" s="41">
        <f t="shared" si="1"/>
        <v>17032.566</v>
      </c>
      <c r="Z17" s="42">
        <f t="shared" si="0"/>
        <v>7526706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170</v>
      </c>
      <c r="F18" s="21">
        <v>35792</v>
      </c>
      <c r="G18" s="25">
        <v>762</v>
      </c>
      <c r="H18" s="26">
        <v>221847</v>
      </c>
      <c r="I18" s="27">
        <v>340</v>
      </c>
      <c r="J18" s="21">
        <v>1996637</v>
      </c>
      <c r="K18" s="25">
        <v>78</v>
      </c>
      <c r="L18" s="26">
        <v>53105</v>
      </c>
      <c r="M18" s="27">
        <v>600.096</v>
      </c>
      <c r="N18" s="21">
        <v>308505</v>
      </c>
      <c r="O18" s="25">
        <v>3910</v>
      </c>
      <c r="P18" s="26">
        <v>1565886</v>
      </c>
      <c r="Q18" s="27">
        <v>4909</v>
      </c>
      <c r="R18" s="21">
        <v>1148764</v>
      </c>
      <c r="S18" s="25">
        <v>304</v>
      </c>
      <c r="T18" s="26">
        <v>69768</v>
      </c>
      <c r="U18" s="27">
        <v>12</v>
      </c>
      <c r="V18" s="21">
        <v>2640</v>
      </c>
      <c r="W18" s="27">
        <v>6200.246</v>
      </c>
      <c r="X18" s="26">
        <v>1361953</v>
      </c>
      <c r="Y18" s="23">
        <f t="shared" si="1"/>
        <v>17285.341999999997</v>
      </c>
      <c r="Z18" s="24">
        <f t="shared" si="0"/>
        <v>6764897</v>
      </c>
    </row>
    <row r="19" spans="1:26" ht="18.95" customHeight="1" thickBot="1">
      <c r="A19" s="7"/>
      <c r="B19" s="22"/>
      <c r="C19" s="84"/>
      <c r="D19" s="43" t="s">
        <v>24</v>
      </c>
      <c r="E19" s="23">
        <v>375.008</v>
      </c>
      <c r="F19" s="24">
        <v>87065</v>
      </c>
      <c r="G19" s="33">
        <v>1058</v>
      </c>
      <c r="H19" s="34">
        <v>325400</v>
      </c>
      <c r="I19" s="23">
        <v>476</v>
      </c>
      <c r="J19" s="24">
        <v>1489169</v>
      </c>
      <c r="K19" s="78">
        <v>191</v>
      </c>
      <c r="L19" s="34">
        <v>147815</v>
      </c>
      <c r="M19" s="23">
        <v>1481.156</v>
      </c>
      <c r="N19" s="24">
        <v>470090</v>
      </c>
      <c r="O19" s="33">
        <v>1862</v>
      </c>
      <c r="P19" s="34">
        <v>756382</v>
      </c>
      <c r="Q19" s="23">
        <v>7551</v>
      </c>
      <c r="R19" s="24">
        <v>2174898</v>
      </c>
      <c r="S19" s="33">
        <v>92</v>
      </c>
      <c r="T19" s="34">
        <v>23798</v>
      </c>
      <c r="U19" s="23">
        <v>45</v>
      </c>
      <c r="V19" s="24">
        <v>9900</v>
      </c>
      <c r="W19" s="23">
        <v>5815.1966999999995</v>
      </c>
      <c r="X19" s="34">
        <v>1419339</v>
      </c>
      <c r="Y19" s="35">
        <f t="shared" si="1"/>
        <v>18946.3607</v>
      </c>
      <c r="Z19" s="36">
        <f t="shared" si="0"/>
        <v>6903856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1127</v>
      </c>
      <c r="F20" s="14">
        <f aca="true" t="shared" si="2" ref="F20:X22">F5+F8+F11+F14+F17</f>
        <v>112789</v>
      </c>
      <c r="G20" s="19">
        <f>G5+G8+G11+G14+G17</f>
        <v>953.4200000000001</v>
      </c>
      <c r="H20" s="18">
        <f t="shared" si="2"/>
        <v>370337</v>
      </c>
      <c r="I20" s="13">
        <f t="shared" si="2"/>
        <v>2564</v>
      </c>
      <c r="J20" s="14">
        <f t="shared" si="2"/>
        <v>4806085.818181818</v>
      </c>
      <c r="K20" s="19">
        <f t="shared" si="2"/>
        <v>2064</v>
      </c>
      <c r="L20" s="18">
        <f t="shared" si="2"/>
        <v>3993911</v>
      </c>
      <c r="M20" s="13">
        <f t="shared" si="2"/>
        <v>11303.16</v>
      </c>
      <c r="N20" s="14">
        <f t="shared" si="2"/>
        <v>2015005</v>
      </c>
      <c r="O20" s="19">
        <f t="shared" si="2"/>
        <v>4761</v>
      </c>
      <c r="P20" s="18">
        <f t="shared" si="2"/>
        <v>1604691</v>
      </c>
      <c r="Q20" s="13">
        <f t="shared" si="2"/>
        <v>26468</v>
      </c>
      <c r="R20" s="14">
        <f t="shared" si="2"/>
        <v>4978030.2</v>
      </c>
      <c r="S20" s="19">
        <f t="shared" si="2"/>
        <v>52355</v>
      </c>
      <c r="T20" s="18">
        <f t="shared" si="2"/>
        <v>9160245</v>
      </c>
      <c r="U20" s="13">
        <f t="shared" si="2"/>
        <v>3530</v>
      </c>
      <c r="V20" s="14">
        <f t="shared" si="2"/>
        <v>1241881.3720930233</v>
      </c>
      <c r="W20" s="13">
        <f t="shared" si="2"/>
        <v>6248.406</v>
      </c>
      <c r="X20" s="18">
        <f t="shared" si="2"/>
        <v>1379009</v>
      </c>
      <c r="Y20" s="31">
        <f aca="true" t="shared" si="3" ref="Y20:Z22">+Y17+Y14+Y11+Y8+Y5</f>
        <v>111373.986</v>
      </c>
      <c r="Z20" s="32">
        <f t="shared" si="3"/>
        <v>29661984.39027484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1142</v>
      </c>
      <c r="F21" s="21">
        <f t="shared" si="4"/>
        <v>137197</v>
      </c>
      <c r="G21" s="25">
        <f t="shared" si="4"/>
        <v>1031.425</v>
      </c>
      <c r="H21" s="26">
        <f t="shared" si="4"/>
        <v>402107</v>
      </c>
      <c r="I21" s="27">
        <f t="shared" si="4"/>
        <v>1709</v>
      </c>
      <c r="J21" s="21">
        <f t="shared" si="4"/>
        <v>3168820.3</v>
      </c>
      <c r="K21" s="25">
        <f t="shared" si="4"/>
        <v>2902</v>
      </c>
      <c r="L21" s="26">
        <f t="shared" si="4"/>
        <v>2323646</v>
      </c>
      <c r="M21" s="27">
        <f t="shared" si="4"/>
        <v>7805.096</v>
      </c>
      <c r="N21" s="21">
        <f t="shared" si="4"/>
        <v>1768954</v>
      </c>
      <c r="O21" s="25">
        <f t="shared" si="4"/>
        <v>4833</v>
      </c>
      <c r="P21" s="26">
        <f t="shared" si="4"/>
        <v>1619923</v>
      </c>
      <c r="Q21" s="27">
        <f t="shared" si="4"/>
        <v>26202</v>
      </c>
      <c r="R21" s="21">
        <f t="shared" si="4"/>
        <v>4820584.6</v>
      </c>
      <c r="S21" s="25">
        <f t="shared" si="4"/>
        <v>56821</v>
      </c>
      <c r="T21" s="26">
        <f t="shared" si="4"/>
        <v>9444474</v>
      </c>
      <c r="U21" s="27">
        <f t="shared" si="2"/>
        <v>3223</v>
      </c>
      <c r="V21" s="21">
        <f t="shared" si="2"/>
        <v>1068934.0232558139</v>
      </c>
      <c r="W21" s="27">
        <f t="shared" si="2"/>
        <v>6664.246</v>
      </c>
      <c r="X21" s="26">
        <f t="shared" si="2"/>
        <v>1448788</v>
      </c>
      <c r="Y21" s="23">
        <f t="shared" si="3"/>
        <v>112332.76699999999</v>
      </c>
      <c r="Z21" s="24">
        <f t="shared" si="3"/>
        <v>26203427.923255816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2134.908</v>
      </c>
      <c r="F22" s="24">
        <f t="shared" si="2"/>
        <v>403428</v>
      </c>
      <c r="G22" s="33">
        <f t="shared" si="2"/>
        <v>1579.9940000000001</v>
      </c>
      <c r="H22" s="34">
        <f t="shared" si="2"/>
        <v>697059</v>
      </c>
      <c r="I22" s="23">
        <f t="shared" si="2"/>
        <v>4053</v>
      </c>
      <c r="J22" s="24">
        <f t="shared" si="2"/>
        <v>4350555.8545454545</v>
      </c>
      <c r="K22" s="33">
        <f t="shared" si="2"/>
        <v>5198</v>
      </c>
      <c r="L22" s="34">
        <f t="shared" si="2"/>
        <v>3672311</v>
      </c>
      <c r="M22" s="23">
        <f t="shared" si="2"/>
        <v>17300.005999999998</v>
      </c>
      <c r="N22" s="24">
        <f t="shared" si="2"/>
        <v>3381695.25</v>
      </c>
      <c r="O22" s="33">
        <f t="shared" si="2"/>
        <v>4864</v>
      </c>
      <c r="P22" s="34">
        <f t="shared" si="2"/>
        <v>1466981</v>
      </c>
      <c r="Q22" s="23">
        <f t="shared" si="2"/>
        <v>60170.9</v>
      </c>
      <c r="R22" s="24">
        <f t="shared" si="2"/>
        <v>11061510.5</v>
      </c>
      <c r="S22" s="33">
        <f t="shared" si="2"/>
        <v>36564.2</v>
      </c>
      <c r="T22" s="34">
        <f t="shared" si="2"/>
        <v>4077362</v>
      </c>
      <c r="U22" s="23">
        <f t="shared" si="2"/>
        <v>4271.5</v>
      </c>
      <c r="V22" s="24">
        <f t="shared" si="2"/>
        <v>1305741.1279069767</v>
      </c>
      <c r="W22" s="23">
        <f t="shared" si="2"/>
        <v>7496.396699999999</v>
      </c>
      <c r="X22" s="34">
        <f t="shared" si="2"/>
        <v>1787343</v>
      </c>
      <c r="Y22" s="23">
        <f t="shared" si="3"/>
        <v>143632.9047</v>
      </c>
      <c r="Z22" s="24">
        <f t="shared" si="3"/>
        <v>32203986.73245243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52.9544325824026</v>
      </c>
      <c r="F23" s="174"/>
      <c r="G23" s="173">
        <f>(G20+G21)/(G22+G41)*100</f>
        <v>61.298619237286786</v>
      </c>
      <c r="H23" s="174"/>
      <c r="I23" s="173">
        <f>(I20+I21)/(I22+I41)*100</f>
        <v>58.92980278582265</v>
      </c>
      <c r="J23" s="174"/>
      <c r="K23" s="173">
        <f>(K20+K21)/(K22+K41)*100</f>
        <v>44.205091685953356</v>
      </c>
      <c r="L23" s="174"/>
      <c r="M23" s="173">
        <f>(M20+M21)/(M22+M41)*100</f>
        <v>61.43748938169404</v>
      </c>
      <c r="N23" s="174"/>
      <c r="O23" s="173">
        <f>(O20+O21)/(O22+O41)*100</f>
        <v>97.89795918367346</v>
      </c>
      <c r="P23" s="174"/>
      <c r="Q23" s="173">
        <f>(Q20+Q21)/(Q22+Q41)*100</f>
        <v>43.86395926573048</v>
      </c>
      <c r="R23" s="174"/>
      <c r="S23" s="173">
        <f>(S20+S21)/(S22+S41)*100</f>
        <v>140.70087532089946</v>
      </c>
      <c r="T23" s="174"/>
      <c r="U23" s="173">
        <f>(U20+U21)/(U22+U41)*100</f>
        <v>81.99368625546381</v>
      </c>
      <c r="V23" s="174"/>
      <c r="W23" s="173">
        <f>(W20+W21)/(W22+W41)*100</f>
        <v>83.80140966946492</v>
      </c>
      <c r="X23" s="174"/>
      <c r="Y23" s="173">
        <f>(Y20+Y21)/(Y22+Y41)*100</f>
        <v>77.61542923507612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188967.39344271508</v>
      </c>
      <c r="F24" s="176"/>
      <c r="G24" s="169">
        <f>H22/G22*1000</f>
        <v>441178.25763895304</v>
      </c>
      <c r="H24" s="170"/>
      <c r="I24" s="171">
        <f>J22/I22*1000</f>
        <v>1073416.1989996186</v>
      </c>
      <c r="J24" s="172"/>
      <c r="K24" s="169">
        <f>L22/K22*1000</f>
        <v>706485.37899192</v>
      </c>
      <c r="L24" s="170"/>
      <c r="M24" s="171">
        <f>N22/M22*1000</f>
        <v>195473.6460785043</v>
      </c>
      <c r="N24" s="172"/>
      <c r="O24" s="169">
        <f>P22/O22*1000</f>
        <v>301599.71217105264</v>
      </c>
      <c r="P24" s="170"/>
      <c r="Q24" s="171">
        <f>R22/Q22*1000</f>
        <v>183834.885301699</v>
      </c>
      <c r="R24" s="172"/>
      <c r="S24" s="169">
        <f>T22/S22*1000</f>
        <v>111512.40831195543</v>
      </c>
      <c r="T24" s="170"/>
      <c r="U24" s="171">
        <f>V22/U22*1000</f>
        <v>305686.79103522806</v>
      </c>
      <c r="V24" s="172"/>
      <c r="W24" s="169">
        <f>X22/W22*1000</f>
        <v>238426.949843783</v>
      </c>
      <c r="X24" s="170"/>
      <c r="Y24" s="171">
        <f>Z22/Y22*1000</f>
        <v>224210.37017747108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1.4863641478664602</v>
      </c>
      <c r="F25" s="49"/>
      <c r="G25" s="50">
        <f>G22/Y22*100</f>
        <v>1.1000223126449102</v>
      </c>
      <c r="H25" s="51"/>
      <c r="I25" s="48">
        <f>I22/Y22*100</f>
        <v>2.821776812538415</v>
      </c>
      <c r="J25" s="49"/>
      <c r="K25" s="50">
        <f>K22/Y22*100</f>
        <v>3.6189479081111973</v>
      </c>
      <c r="L25" s="51"/>
      <c r="M25" s="48">
        <f>M22/Y22*100</f>
        <v>12.044598023087948</v>
      </c>
      <c r="N25" s="49"/>
      <c r="O25" s="50">
        <f>O22/Y22*100</f>
        <v>3.3864106627650754</v>
      </c>
      <c r="P25" s="51"/>
      <c r="Q25" s="48">
        <f>Q22/Y22*100</f>
        <v>41.89214172454175</v>
      </c>
      <c r="R25" s="49"/>
      <c r="S25" s="50">
        <f>S22/Y22*100</f>
        <v>25.456701635582807</v>
      </c>
      <c r="T25" s="51"/>
      <c r="U25" s="48">
        <f>U22/Y22*100</f>
        <v>2.973900729029815</v>
      </c>
      <c r="V25" s="49"/>
      <c r="W25" s="50">
        <f>W22/Y22*100</f>
        <v>5.219136043831604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31">
        <f>+'(令和4年12月)'!E20</f>
        <v>1066</v>
      </c>
      <c r="F27" s="128">
        <f>+'(令和4年12月)'!F20</f>
        <v>92281</v>
      </c>
      <c r="G27" s="129">
        <f>+'(令和4年12月)'!G20</f>
        <v>1488.88</v>
      </c>
      <c r="H27" s="130">
        <f>+'(令和4年12月)'!H20</f>
        <v>573939</v>
      </c>
      <c r="I27" s="131">
        <f>+'(令和4年12月)'!I20</f>
        <v>2619</v>
      </c>
      <c r="J27" s="128">
        <f>+'(令和4年12月)'!J20</f>
        <v>4537707.9</v>
      </c>
      <c r="K27" s="129">
        <f>+'(令和4年12月)'!K20</f>
        <v>2299</v>
      </c>
      <c r="L27" s="130">
        <f>+'(令和4年12月)'!L20</f>
        <v>5344886</v>
      </c>
      <c r="M27" s="131">
        <f>+'(令和4年12月)'!M20</f>
        <v>10912.048</v>
      </c>
      <c r="N27" s="128">
        <f>+'(令和4年12月)'!N20</f>
        <v>2174238</v>
      </c>
      <c r="O27" s="129">
        <f>+'(令和4年12月)'!O20</f>
        <v>4757</v>
      </c>
      <c r="P27" s="130">
        <f>+'(令和4年12月)'!P20</f>
        <v>1640444</v>
      </c>
      <c r="Q27" s="131">
        <f>+'(令和4年12月)'!Q20</f>
        <v>26869</v>
      </c>
      <c r="R27" s="128">
        <f>+'(令和4年12月)'!R20</f>
        <v>4860456</v>
      </c>
      <c r="S27" s="129">
        <f>+'(令和4年12月)'!S20</f>
        <v>59777</v>
      </c>
      <c r="T27" s="130">
        <f>+'(令和4年12月)'!T20</f>
        <v>9674862</v>
      </c>
      <c r="U27" s="131">
        <f>+'(令和4年12月)'!U20</f>
        <v>3556</v>
      </c>
      <c r="V27" s="128">
        <f>+'(令和4年12月)'!V20</f>
        <v>1093797</v>
      </c>
      <c r="W27" s="131">
        <f>+'(令和4年12月)'!W20</f>
        <v>6152.226</v>
      </c>
      <c r="X27" s="130">
        <f>+'(令和4年12月)'!X20</f>
        <v>1240395</v>
      </c>
      <c r="Y27" s="131">
        <f>+'(令和4年12月)'!Y20</f>
        <v>119496.154</v>
      </c>
      <c r="Z27" s="128">
        <f>+'(令和4年12月)'!Z20</f>
        <v>31233005.9</v>
      </c>
    </row>
    <row r="28" spans="1:26" ht="18.95" customHeight="1">
      <c r="A28" s="22"/>
      <c r="B28" s="167"/>
      <c r="C28" s="7"/>
      <c r="D28" s="55" t="s">
        <v>22</v>
      </c>
      <c r="E28" s="154">
        <f>+'(令和4年12月)'!E21</f>
        <v>1035</v>
      </c>
      <c r="F28" s="135">
        <f>+'(令和4年12月)'!F21</f>
        <v>103926</v>
      </c>
      <c r="G28" s="136">
        <f>+'(令和4年12月)'!G21</f>
        <v>1286.992</v>
      </c>
      <c r="H28" s="137">
        <f>+'(令和4年12月)'!H21</f>
        <v>481629</v>
      </c>
      <c r="I28" s="134">
        <f>+'(令和4年12月)'!I21</f>
        <v>2844</v>
      </c>
      <c r="J28" s="135">
        <f>+'(令和4年12月)'!J21</f>
        <v>4967019.3</v>
      </c>
      <c r="K28" s="136">
        <f>+'(令和4年12月)'!K21</f>
        <v>1302</v>
      </c>
      <c r="L28" s="137">
        <f>+'(令和4年12月)'!L21</f>
        <v>2950479</v>
      </c>
      <c r="M28" s="134">
        <f>+'(令和4年12月)'!M21</f>
        <v>7839.156</v>
      </c>
      <c r="N28" s="135">
        <f>+'(令和4年12月)'!N21</f>
        <v>1610615</v>
      </c>
      <c r="O28" s="136">
        <f>+'(令和4年12月)'!O21</f>
        <v>4442</v>
      </c>
      <c r="P28" s="137">
        <f>+'(令和4年12月)'!P21</f>
        <v>1518067</v>
      </c>
      <c r="Q28" s="134">
        <f>+'(令和4年12月)'!Q21</f>
        <v>24984</v>
      </c>
      <c r="R28" s="135">
        <f>+'(令和4年12月)'!R21</f>
        <v>4616449.8</v>
      </c>
      <c r="S28" s="136">
        <f>+'(令和4年12月)'!S21</f>
        <v>60936</v>
      </c>
      <c r="T28" s="137">
        <f>+'(令和4年12月)'!T21</f>
        <v>9819224</v>
      </c>
      <c r="U28" s="134">
        <f>+'(令和4年12月)'!U21</f>
        <v>3808</v>
      </c>
      <c r="V28" s="135">
        <f>+'(令和4年12月)'!V21</f>
        <v>1334115</v>
      </c>
      <c r="W28" s="134">
        <f>+'(令和4年12月)'!W21</f>
        <v>6738.106</v>
      </c>
      <c r="X28" s="137">
        <f>+'(令和4年12月)'!X21</f>
        <v>1376435</v>
      </c>
      <c r="Y28" s="138">
        <f>+'(令和4年12月)'!Y21</f>
        <v>115215.254</v>
      </c>
      <c r="Z28" s="139">
        <f>+'(令和4年12月)'!Z21</f>
        <v>28777959.1</v>
      </c>
    </row>
    <row r="29" spans="1:26" ht="18.95" customHeight="1" thickBot="1">
      <c r="A29" s="22"/>
      <c r="B29" s="167"/>
      <c r="C29" s="7"/>
      <c r="D29" s="55" t="s">
        <v>24</v>
      </c>
      <c r="E29" s="138">
        <f>+'(令和4年12月)'!E22</f>
        <v>1876.1</v>
      </c>
      <c r="F29" s="139">
        <f>+'(令和4年12月)'!F22</f>
        <v>414965</v>
      </c>
      <c r="G29" s="140">
        <f>+'(令和4年12月)'!G22</f>
        <v>1595.252</v>
      </c>
      <c r="H29" s="141">
        <f>+'(令和4年12月)'!H22</f>
        <v>691561</v>
      </c>
      <c r="I29" s="138">
        <f>+'(令和4年12月)'!I22</f>
        <v>4646</v>
      </c>
      <c r="J29" s="139">
        <f>+'(令和4年12月)'!J22</f>
        <v>4738885.4</v>
      </c>
      <c r="K29" s="140">
        <f>+'(令和4年12月)'!K22</f>
        <v>7138.7</v>
      </c>
      <c r="L29" s="141">
        <f>+'(令和4年12月)'!L22</f>
        <v>3500096</v>
      </c>
      <c r="M29" s="138">
        <f>+'(令和4年12月)'!M22</f>
        <v>18662.992000000002</v>
      </c>
      <c r="N29" s="139">
        <f>+'(令和4年12月)'!N22</f>
        <v>3844334.5</v>
      </c>
      <c r="O29" s="140">
        <f>+'(令和4年12月)'!O22</f>
        <v>5489</v>
      </c>
      <c r="P29" s="141">
        <f>+'(令和4年12月)'!P22</f>
        <v>1541216</v>
      </c>
      <c r="Q29" s="138">
        <f>+'(令和4年12月)'!Q22</f>
        <v>62623.600000000006</v>
      </c>
      <c r="R29" s="139">
        <f>+'(令和4年12月)'!R22</f>
        <v>11039736.8</v>
      </c>
      <c r="S29" s="140">
        <f>+'(令和4年12月)'!S22</f>
        <v>29165</v>
      </c>
      <c r="T29" s="141">
        <f>+'(令和4年12月)'!T22</f>
        <v>2537397</v>
      </c>
      <c r="U29" s="138">
        <f>+'(令和4年12月)'!U22</f>
        <v>4154.1</v>
      </c>
      <c r="V29" s="139">
        <f>+'(令和4年12月)'!V22</f>
        <v>1058306</v>
      </c>
      <c r="W29" s="138">
        <f>+'(令和4年12月)'!W22</f>
        <v>7557.441</v>
      </c>
      <c r="X29" s="141">
        <f>+'(令和4年12月)'!X22</f>
        <v>2005470.5</v>
      </c>
      <c r="Y29" s="138">
        <f>+'(令和4年12月)'!Y22</f>
        <v>142908.185</v>
      </c>
      <c r="Z29" s="139">
        <f>+'(令和4年12月)'!Z22</f>
        <v>31371968.2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64">
        <v>56.46028162958186</v>
      </c>
      <c r="F30" s="165"/>
      <c r="G30" s="164">
        <v>92.88152107865314</v>
      </c>
      <c r="H30" s="165"/>
      <c r="I30" s="164">
        <v>57.40254281811495</v>
      </c>
      <c r="J30" s="165"/>
      <c r="K30" s="164">
        <v>27.11514713412247</v>
      </c>
      <c r="L30" s="165"/>
      <c r="M30" s="164">
        <v>54.74309881280206</v>
      </c>
      <c r="N30" s="165"/>
      <c r="O30" s="164">
        <v>86.27028040889056</v>
      </c>
      <c r="P30" s="165"/>
      <c r="Q30" s="164">
        <v>42.03313494733394</v>
      </c>
      <c r="R30" s="165"/>
      <c r="S30" s="164">
        <v>202.9165055724588</v>
      </c>
      <c r="T30" s="165"/>
      <c r="U30" s="164">
        <v>86.02602742926567</v>
      </c>
      <c r="V30" s="165"/>
      <c r="W30" s="164">
        <v>82.10004074961455</v>
      </c>
      <c r="X30" s="165"/>
      <c r="Y30" s="164">
        <v>83.36832584540768</v>
      </c>
      <c r="Z30" s="165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61</v>
      </c>
      <c r="F31" s="91">
        <f aca="true" t="shared" si="5" ref="F31:Z33">F20-F27</f>
        <v>20508</v>
      </c>
      <c r="G31" s="92">
        <f t="shared" si="5"/>
        <v>-535.46</v>
      </c>
      <c r="H31" s="93">
        <f t="shared" si="5"/>
        <v>-203602</v>
      </c>
      <c r="I31" s="90">
        <f t="shared" si="5"/>
        <v>-55</v>
      </c>
      <c r="J31" s="91">
        <f t="shared" si="5"/>
        <v>268377.918181818</v>
      </c>
      <c r="K31" s="92">
        <f t="shared" si="5"/>
        <v>-235</v>
      </c>
      <c r="L31" s="93">
        <f t="shared" si="5"/>
        <v>-1350975</v>
      </c>
      <c r="M31" s="90">
        <f t="shared" si="5"/>
        <v>391.11199999999917</v>
      </c>
      <c r="N31" s="91">
        <f t="shared" si="5"/>
        <v>-159233</v>
      </c>
      <c r="O31" s="92">
        <f t="shared" si="5"/>
        <v>4</v>
      </c>
      <c r="P31" s="93">
        <f t="shared" si="5"/>
        <v>-35753</v>
      </c>
      <c r="Q31" s="90">
        <f t="shared" si="5"/>
        <v>-401</v>
      </c>
      <c r="R31" s="91">
        <f t="shared" si="5"/>
        <v>117574.20000000019</v>
      </c>
      <c r="S31" s="92">
        <f t="shared" si="5"/>
        <v>-7422</v>
      </c>
      <c r="T31" s="93">
        <f t="shared" si="5"/>
        <v>-514617</v>
      </c>
      <c r="U31" s="90">
        <f t="shared" si="5"/>
        <v>-26</v>
      </c>
      <c r="V31" s="91">
        <f t="shared" si="5"/>
        <v>148084.37209302327</v>
      </c>
      <c r="W31" s="92">
        <f t="shared" si="5"/>
        <v>96.18000000000029</v>
      </c>
      <c r="X31" s="93">
        <f t="shared" si="5"/>
        <v>138614</v>
      </c>
      <c r="Y31" s="90">
        <f t="shared" si="5"/>
        <v>-8122.167999999991</v>
      </c>
      <c r="Z31" s="91">
        <f t="shared" si="5"/>
        <v>-1571021.5097251572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107</v>
      </c>
      <c r="F32" s="95">
        <f t="shared" si="6"/>
        <v>33271</v>
      </c>
      <c r="G32" s="96">
        <f t="shared" si="6"/>
        <v>-255.567</v>
      </c>
      <c r="H32" s="97">
        <f t="shared" si="6"/>
        <v>-79522</v>
      </c>
      <c r="I32" s="94">
        <f t="shared" si="6"/>
        <v>-1135</v>
      </c>
      <c r="J32" s="95">
        <f t="shared" si="6"/>
        <v>-1798199</v>
      </c>
      <c r="K32" s="96">
        <f t="shared" si="6"/>
        <v>1600</v>
      </c>
      <c r="L32" s="97">
        <f t="shared" si="6"/>
        <v>-626833</v>
      </c>
      <c r="M32" s="94">
        <f t="shared" si="6"/>
        <v>-34.0600000000004</v>
      </c>
      <c r="N32" s="95">
        <f t="shared" si="6"/>
        <v>158339</v>
      </c>
      <c r="O32" s="96">
        <f t="shared" si="6"/>
        <v>391</v>
      </c>
      <c r="P32" s="97">
        <f t="shared" si="6"/>
        <v>101856</v>
      </c>
      <c r="Q32" s="94">
        <f t="shared" si="6"/>
        <v>1218</v>
      </c>
      <c r="R32" s="95">
        <f t="shared" si="6"/>
        <v>204134.7999999998</v>
      </c>
      <c r="S32" s="96">
        <f t="shared" si="6"/>
        <v>-4115</v>
      </c>
      <c r="T32" s="97">
        <f t="shared" si="6"/>
        <v>-374750</v>
      </c>
      <c r="U32" s="94">
        <f t="shared" si="5"/>
        <v>-585</v>
      </c>
      <c r="V32" s="95">
        <f t="shared" si="5"/>
        <v>-265180.97674418613</v>
      </c>
      <c r="W32" s="96">
        <f t="shared" si="5"/>
        <v>-73.85999999999967</v>
      </c>
      <c r="X32" s="97">
        <f t="shared" si="5"/>
        <v>72353</v>
      </c>
      <c r="Y32" s="94">
        <f t="shared" si="5"/>
        <v>-2882.4870000000083</v>
      </c>
      <c r="Z32" s="95">
        <f t="shared" si="5"/>
        <v>-2574531.1767441854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258.808</v>
      </c>
      <c r="F33" s="95">
        <f t="shared" si="5"/>
        <v>-11537</v>
      </c>
      <c r="G33" s="96">
        <f t="shared" si="5"/>
        <v>-15.25799999999981</v>
      </c>
      <c r="H33" s="97">
        <f t="shared" si="5"/>
        <v>5498</v>
      </c>
      <c r="I33" s="94">
        <f t="shared" si="5"/>
        <v>-593</v>
      </c>
      <c r="J33" s="95">
        <f t="shared" si="5"/>
        <v>-388329.5454545459</v>
      </c>
      <c r="K33" s="96">
        <f t="shared" si="5"/>
        <v>-1940.6999999999998</v>
      </c>
      <c r="L33" s="97">
        <f t="shared" si="5"/>
        <v>172215</v>
      </c>
      <c r="M33" s="94">
        <f t="shared" si="5"/>
        <v>-1362.9860000000044</v>
      </c>
      <c r="N33" s="95">
        <f t="shared" si="5"/>
        <v>-462639.25</v>
      </c>
      <c r="O33" s="96">
        <f t="shared" si="5"/>
        <v>-625</v>
      </c>
      <c r="P33" s="97">
        <f t="shared" si="5"/>
        <v>-74235</v>
      </c>
      <c r="Q33" s="94">
        <f t="shared" si="5"/>
        <v>-2452.7000000000044</v>
      </c>
      <c r="R33" s="95">
        <f t="shared" si="5"/>
        <v>21773.699999999255</v>
      </c>
      <c r="S33" s="96">
        <f t="shared" si="5"/>
        <v>7399.199999999997</v>
      </c>
      <c r="T33" s="97">
        <f t="shared" si="5"/>
        <v>1539965</v>
      </c>
      <c r="U33" s="94">
        <f t="shared" si="5"/>
        <v>117.39999999999964</v>
      </c>
      <c r="V33" s="95">
        <f t="shared" si="5"/>
        <v>247435.12790697673</v>
      </c>
      <c r="W33" s="96">
        <f t="shared" si="5"/>
        <v>-61.044300000000476</v>
      </c>
      <c r="X33" s="97">
        <f t="shared" si="5"/>
        <v>-218127.5</v>
      </c>
      <c r="Y33" s="94">
        <f t="shared" si="5"/>
        <v>724.719700000016</v>
      </c>
      <c r="Z33" s="95">
        <f t="shared" si="5"/>
        <v>832018.5324524306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-3.505849047179254</v>
      </c>
      <c r="F34" s="160"/>
      <c r="G34" s="159">
        <f aca="true" t="shared" si="7" ref="G34">+G23-G30</f>
        <v>-31.58290184136635</v>
      </c>
      <c r="H34" s="160"/>
      <c r="I34" s="159">
        <f aca="true" t="shared" si="8" ref="I34">+I23-I30</f>
        <v>1.5272599677076997</v>
      </c>
      <c r="J34" s="160"/>
      <c r="K34" s="159">
        <f aca="true" t="shared" si="9" ref="K34">+K23-K30</f>
        <v>17.089944551830886</v>
      </c>
      <c r="L34" s="160"/>
      <c r="M34" s="159">
        <f aca="true" t="shared" si="10" ref="M34">+M23-M30</f>
        <v>6.694390568891983</v>
      </c>
      <c r="N34" s="160"/>
      <c r="O34" s="159">
        <f aca="true" t="shared" si="11" ref="O34">+O23-O30</f>
        <v>11.627678774782908</v>
      </c>
      <c r="P34" s="160"/>
      <c r="Q34" s="159">
        <f aca="true" t="shared" si="12" ref="Q34">+Q23-Q30</f>
        <v>1.8308243183965374</v>
      </c>
      <c r="R34" s="160"/>
      <c r="S34" s="159">
        <f aca="true" t="shared" si="13" ref="S34">+S23-S30</f>
        <v>-62.21563025155933</v>
      </c>
      <c r="T34" s="160"/>
      <c r="U34" s="159">
        <f aca="true" t="shared" si="14" ref="U34">+U23-U30</f>
        <v>-4.0323411738018535</v>
      </c>
      <c r="V34" s="160"/>
      <c r="W34" s="159">
        <f aca="true" t="shared" si="15" ref="W34">+W23-W30</f>
        <v>1.701368919850367</v>
      </c>
      <c r="X34" s="160"/>
      <c r="Y34" s="159">
        <f aca="true" t="shared" si="16" ref="Y34">+Y23-Y30</f>
        <v>-5.752896610331561</v>
      </c>
      <c r="Z34" s="160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105.72232645403376</v>
      </c>
      <c r="F35" s="60">
        <f t="shared" si="17"/>
        <v>122.22342627409759</v>
      </c>
      <c r="G35" s="61">
        <f t="shared" si="17"/>
        <v>64.03605394659073</v>
      </c>
      <c r="H35" s="62">
        <f t="shared" si="17"/>
        <v>64.52549835435472</v>
      </c>
      <c r="I35" s="59">
        <f t="shared" si="17"/>
        <v>97.8999618174876</v>
      </c>
      <c r="J35" s="60">
        <f t="shared" si="17"/>
        <v>105.91439387673715</v>
      </c>
      <c r="K35" s="61">
        <f t="shared" si="17"/>
        <v>89.77816441931274</v>
      </c>
      <c r="L35" s="62">
        <f t="shared" si="17"/>
        <v>74.72396979093661</v>
      </c>
      <c r="M35" s="59">
        <f t="shared" si="17"/>
        <v>103.58422177028545</v>
      </c>
      <c r="N35" s="60">
        <f t="shared" si="17"/>
        <v>92.67637673520562</v>
      </c>
      <c r="O35" s="61">
        <f t="shared" si="17"/>
        <v>100.08408660920749</v>
      </c>
      <c r="P35" s="62">
        <f t="shared" si="17"/>
        <v>97.82052907627448</v>
      </c>
      <c r="Q35" s="59">
        <f t="shared" si="17"/>
        <v>98.50757378391455</v>
      </c>
      <c r="R35" s="60">
        <f t="shared" si="17"/>
        <v>102.41899525476623</v>
      </c>
      <c r="S35" s="61">
        <f t="shared" si="17"/>
        <v>87.58385332151161</v>
      </c>
      <c r="T35" s="62">
        <f t="shared" si="17"/>
        <v>94.68088537076808</v>
      </c>
      <c r="U35" s="59">
        <f t="shared" si="17"/>
        <v>99.26884139482564</v>
      </c>
      <c r="V35" s="60">
        <f t="shared" si="17"/>
        <v>113.53856082006288</v>
      </c>
      <c r="W35" s="61">
        <f t="shared" si="17"/>
        <v>101.56333658744006</v>
      </c>
      <c r="X35" s="62">
        <f t="shared" si="17"/>
        <v>111.17498861249844</v>
      </c>
      <c r="Y35" s="59">
        <f t="shared" si="17"/>
        <v>93.20298793884196</v>
      </c>
      <c r="Z35" s="60">
        <f t="shared" si="17"/>
        <v>94.96999579625745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110.33816425120773</v>
      </c>
      <c r="F36" s="64">
        <f t="shared" si="17"/>
        <v>132.01412543540596</v>
      </c>
      <c r="G36" s="65">
        <f t="shared" si="17"/>
        <v>80.14230080684263</v>
      </c>
      <c r="H36" s="66">
        <f t="shared" si="17"/>
        <v>83.48895103907779</v>
      </c>
      <c r="I36" s="63">
        <f t="shared" si="17"/>
        <v>60.09142053445851</v>
      </c>
      <c r="J36" s="64">
        <f t="shared" si="17"/>
        <v>63.79722140399172</v>
      </c>
      <c r="K36" s="65">
        <f t="shared" si="17"/>
        <v>222.88786482334868</v>
      </c>
      <c r="L36" s="66">
        <f t="shared" si="17"/>
        <v>78.75487336124067</v>
      </c>
      <c r="M36" s="63">
        <f t="shared" si="17"/>
        <v>99.56551445079036</v>
      </c>
      <c r="N36" s="64">
        <f t="shared" si="17"/>
        <v>109.8309651903155</v>
      </c>
      <c r="O36" s="65">
        <f t="shared" si="17"/>
        <v>108.80234128770824</v>
      </c>
      <c r="P36" s="66">
        <f t="shared" si="17"/>
        <v>106.70958528180903</v>
      </c>
      <c r="Q36" s="63">
        <f t="shared" si="17"/>
        <v>104.87512007684919</v>
      </c>
      <c r="R36" s="64">
        <f t="shared" si="17"/>
        <v>104.42190013633419</v>
      </c>
      <c r="S36" s="65">
        <f t="shared" si="17"/>
        <v>93.24701325981357</v>
      </c>
      <c r="T36" s="66">
        <f t="shared" si="17"/>
        <v>96.18350696551988</v>
      </c>
      <c r="U36" s="63">
        <f t="shared" si="17"/>
        <v>84.6376050420168</v>
      </c>
      <c r="V36" s="64">
        <f t="shared" si="17"/>
        <v>80.12307958877713</v>
      </c>
      <c r="W36" s="65">
        <f t="shared" si="17"/>
        <v>98.9038462737155</v>
      </c>
      <c r="X36" s="66">
        <f t="shared" si="17"/>
        <v>105.2565504364536</v>
      </c>
      <c r="Y36" s="63">
        <f t="shared" si="17"/>
        <v>97.49817242081504</v>
      </c>
      <c r="Z36" s="64">
        <f t="shared" si="17"/>
        <v>91.05380903559563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113.7950002665103</v>
      </c>
      <c r="F37" s="68">
        <f t="shared" si="17"/>
        <v>97.21976552239346</v>
      </c>
      <c r="G37" s="69">
        <f t="shared" si="17"/>
        <v>99.04353669514285</v>
      </c>
      <c r="H37" s="70">
        <f t="shared" si="17"/>
        <v>100.79501302126639</v>
      </c>
      <c r="I37" s="67">
        <f t="shared" si="17"/>
        <v>87.23633232888506</v>
      </c>
      <c r="J37" s="68">
        <f t="shared" si="17"/>
        <v>91.80546663030623</v>
      </c>
      <c r="K37" s="69">
        <f t="shared" si="17"/>
        <v>72.81437796797736</v>
      </c>
      <c r="L37" s="70">
        <f t="shared" si="17"/>
        <v>104.92029361480371</v>
      </c>
      <c r="M37" s="67">
        <f t="shared" si="17"/>
        <v>92.69685160878811</v>
      </c>
      <c r="N37" s="68">
        <f t="shared" si="17"/>
        <v>87.96568690887851</v>
      </c>
      <c r="O37" s="69">
        <f t="shared" si="17"/>
        <v>88.61359081799964</v>
      </c>
      <c r="P37" s="70">
        <f t="shared" si="17"/>
        <v>95.18334873242947</v>
      </c>
      <c r="Q37" s="67">
        <f t="shared" si="17"/>
        <v>96.08342541789357</v>
      </c>
      <c r="R37" s="68">
        <f t="shared" si="17"/>
        <v>100.19723024556164</v>
      </c>
      <c r="S37" s="69">
        <f t="shared" si="17"/>
        <v>125.37013543631063</v>
      </c>
      <c r="T37" s="70">
        <f t="shared" si="17"/>
        <v>160.69073936794283</v>
      </c>
      <c r="U37" s="67">
        <f t="shared" si="17"/>
        <v>102.82612358874363</v>
      </c>
      <c r="V37" s="68">
        <f t="shared" si="17"/>
        <v>123.38030096276282</v>
      </c>
      <c r="W37" s="69">
        <f t="shared" si="17"/>
        <v>99.19226230148539</v>
      </c>
      <c r="X37" s="70">
        <f t="shared" si="17"/>
        <v>89.1233752877442</v>
      </c>
      <c r="Y37" s="67">
        <f t="shared" si="17"/>
        <v>100.50712259763148</v>
      </c>
      <c r="Z37" s="68">
        <f t="shared" si="17"/>
        <v>102.65210817232828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+'(令和5年11月)'!E20</f>
        <v>1101</v>
      </c>
      <c r="F39" s="143">
        <f>+'(令和5年11月)'!F20</f>
        <v>117230</v>
      </c>
      <c r="G39" s="142">
        <f>+'(令和5年11月)'!G20</f>
        <v>1010.531</v>
      </c>
      <c r="H39" s="143">
        <f>+'(令和5年11月)'!H20</f>
        <v>379790</v>
      </c>
      <c r="I39" s="142">
        <f>+'(令和5年11月)'!I20</f>
        <v>2007</v>
      </c>
      <c r="J39" s="143">
        <f>+'(令和5年11月)'!J20</f>
        <v>1842962.7272727273</v>
      </c>
      <c r="K39" s="142">
        <f>+'(令和5年11月)'!K20</f>
        <v>2110</v>
      </c>
      <c r="L39" s="143">
        <f>+'(令和5年11月)'!L20</f>
        <v>4070818</v>
      </c>
      <c r="M39" s="142">
        <f>+'(令和5年11月)'!M20</f>
        <v>6032.144</v>
      </c>
      <c r="N39" s="143">
        <f>+'(令和5年11月)'!N20</f>
        <v>1354166</v>
      </c>
      <c r="O39" s="142">
        <f>+'(令和5年11月)'!O20</f>
        <v>4475</v>
      </c>
      <c r="P39" s="143">
        <f>+'(令和5年11月)'!P20</f>
        <v>1492188</v>
      </c>
      <c r="Q39" s="142">
        <f>+'(令和5年11月)'!Q20</f>
        <v>27311</v>
      </c>
      <c r="R39" s="143">
        <f>+'(令和5年11月)'!R20</f>
        <v>5174366.2</v>
      </c>
      <c r="S39" s="144">
        <f>+'(令和5年11月)'!S20</f>
        <v>49685</v>
      </c>
      <c r="T39" s="145">
        <f>+'(令和5年11月)'!T20</f>
        <v>8170655</v>
      </c>
      <c r="U39" s="142">
        <f>+'(令和5年11月)'!U20</f>
        <v>3901</v>
      </c>
      <c r="V39" s="143">
        <f>+'(令和5年11月)'!V20</f>
        <v>1399752.6511627906</v>
      </c>
      <c r="W39" s="142">
        <f>+'(令和5年11月)'!W20</f>
        <v>6646.766</v>
      </c>
      <c r="X39" s="143">
        <f>+'(令和5年11月)'!X20</f>
        <v>1410098</v>
      </c>
      <c r="Y39" s="146">
        <f>+'(令和5年11月)'!Y20</f>
        <v>104279.441</v>
      </c>
      <c r="Z39" s="147">
        <f>+'(令和5年11月)'!Z20</f>
        <v>25412026.578435518</v>
      </c>
    </row>
    <row r="40" spans="1:26" ht="18.95" customHeight="1">
      <c r="A40" s="22"/>
      <c r="B40" s="162"/>
      <c r="C40" s="22"/>
      <c r="D40" s="82" t="s">
        <v>22</v>
      </c>
      <c r="E40" s="148">
        <f>+'(令和5年11月)'!E21</f>
        <v>1315</v>
      </c>
      <c r="F40" s="149">
        <f>+'(令和5年11月)'!F21</f>
        <v>155477</v>
      </c>
      <c r="G40" s="148">
        <f>+'(令和5年11月)'!G21</f>
        <v>1074.562</v>
      </c>
      <c r="H40" s="149">
        <f>+'(令和5年11月)'!H21</f>
        <v>402637</v>
      </c>
      <c r="I40" s="148">
        <f>+'(令和5年11月)'!I21</f>
        <v>1933</v>
      </c>
      <c r="J40" s="149">
        <f>+'(令和5年11月)'!J21</f>
        <v>1555366.2090909092</v>
      </c>
      <c r="K40" s="148">
        <f>+'(令和5年11月)'!K21</f>
        <v>2076</v>
      </c>
      <c r="L40" s="149">
        <f>+'(令和5年11月)'!L21</f>
        <v>3995207</v>
      </c>
      <c r="M40" s="148">
        <f>+'(令和5年11月)'!M21</f>
        <v>9096.112</v>
      </c>
      <c r="N40" s="149">
        <f>+'(令和5年11月)'!N21</f>
        <v>1950311</v>
      </c>
      <c r="O40" s="148">
        <f>+'(令和5年11月)'!O21</f>
        <v>4368</v>
      </c>
      <c r="P40" s="149">
        <f>+'(令和5年11月)'!P21</f>
        <v>1509272</v>
      </c>
      <c r="Q40" s="148">
        <f>+'(令和5年11月)'!Q21</f>
        <v>28514</v>
      </c>
      <c r="R40" s="149">
        <f>+'(令和5年11月)'!R21</f>
        <v>5423740</v>
      </c>
      <c r="S40" s="144">
        <f>+'(令和5年11月)'!S21</f>
        <v>47000</v>
      </c>
      <c r="T40" s="145">
        <f>+'(令和5年11月)'!T21</f>
        <v>7680471</v>
      </c>
      <c r="U40" s="148">
        <f>+'(令和5年11月)'!U21</f>
        <v>4716</v>
      </c>
      <c r="V40" s="149">
        <f>+'(令和5年11月)'!V21</f>
        <v>2090991</v>
      </c>
      <c r="W40" s="148">
        <f>+'(令和5年11月)'!W21</f>
        <v>6532.446</v>
      </c>
      <c r="X40" s="149">
        <f>+'(令和5年11月)'!X21</f>
        <v>1402471</v>
      </c>
      <c r="Y40" s="150">
        <f>+'(令和5年11月)'!Y21</f>
        <v>106625.12</v>
      </c>
      <c r="Z40" s="151">
        <f>+'(令和5年11月)'!Z21</f>
        <v>26165943.20909091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+'(令和5年11月)'!E22</f>
        <v>2149.9080000000004</v>
      </c>
      <c r="F41" s="149">
        <f>+'(令和5年11月)'!F22</f>
        <v>427836</v>
      </c>
      <c r="G41" s="148">
        <f>+'(令和5年11月)'!G22</f>
        <v>1657.999</v>
      </c>
      <c r="H41" s="149">
        <f>+'(令和5年11月)'!H22</f>
        <v>728829</v>
      </c>
      <c r="I41" s="148">
        <f>+'(令和5年11月)'!I22</f>
        <v>3198</v>
      </c>
      <c r="J41" s="149">
        <f>+'(令和5年11月)'!J22</f>
        <v>2713290.3363636364</v>
      </c>
      <c r="K41" s="148">
        <f>+'(令和5年11月)'!K22</f>
        <v>6036</v>
      </c>
      <c r="L41" s="149">
        <f>+'(令和5年11月)'!L22</f>
        <v>2002046</v>
      </c>
      <c r="M41" s="148">
        <f>+'(令和5年11月)'!M22</f>
        <v>13801.942000000001</v>
      </c>
      <c r="N41" s="149">
        <f>+'(令和5年11月)'!N22</f>
        <v>3135644.25</v>
      </c>
      <c r="O41" s="148">
        <f>+'(令和5年11月)'!O22</f>
        <v>4936</v>
      </c>
      <c r="P41" s="149">
        <f>+'(令和5年11月)'!P22</f>
        <v>1482213</v>
      </c>
      <c r="Q41" s="148">
        <f>+'(令和5年11月)'!Q22</f>
        <v>59904.9</v>
      </c>
      <c r="R41" s="149">
        <f>+'(令和5年11月)'!R22</f>
        <v>10904064.9</v>
      </c>
      <c r="S41" s="144">
        <f>+'(令和5年11月)'!S22</f>
        <v>41030.2</v>
      </c>
      <c r="T41" s="145">
        <f>+'(令和5年11月)'!T22</f>
        <v>4361591</v>
      </c>
      <c r="U41" s="148">
        <f>+'(令和5年11月)'!U22</f>
        <v>3964.5</v>
      </c>
      <c r="V41" s="149">
        <f>+'(令和5年11月)'!V22</f>
        <v>1132793.7790697673</v>
      </c>
      <c r="W41" s="148">
        <f>+'(令和5年11月)'!W22</f>
        <v>7912.2367</v>
      </c>
      <c r="X41" s="149">
        <f>+'(令和5年11月)'!X22</f>
        <v>1857122</v>
      </c>
      <c r="Y41" s="150">
        <f>+'(令和5年11月)'!Y22</f>
        <v>144591.6857</v>
      </c>
      <c r="Z41" s="151">
        <f>+'(令和5年11月)'!Z22</f>
        <v>28745430.265433405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+'(令和5年11月)'!E23</f>
        <v>53.52455660576327</v>
      </c>
      <c r="F42" s="158">
        <f>+'(令和5年11月)'!F23</f>
        <v>0</v>
      </c>
      <c r="G42" s="157">
        <f>+'(令和5年11月)'!G23</f>
        <v>61.68861273083751</v>
      </c>
      <c r="H42" s="158">
        <f>+'(令和5年11月)'!H23</f>
        <v>0</v>
      </c>
      <c r="I42" s="157">
        <f>+'(令和5年11月)'!I23</f>
        <v>62.32204998418223</v>
      </c>
      <c r="J42" s="158">
        <f>+'(令和5年11月)'!J23</f>
        <v>0</v>
      </c>
      <c r="K42" s="157">
        <f>+'(令和5年11月)'!K23</f>
        <v>34.77321814254859</v>
      </c>
      <c r="L42" s="158">
        <f>+'(令和5年11月)'!L23</f>
        <v>0</v>
      </c>
      <c r="M42" s="157">
        <f>+'(令和5年11月)'!M23</f>
        <v>49.329362878104405</v>
      </c>
      <c r="N42" s="158">
        <f>+'(令和5年11月)'!N23</f>
        <v>0</v>
      </c>
      <c r="O42" s="157">
        <f>+'(令和5年11月)'!O23</f>
        <v>90.55811571940605</v>
      </c>
      <c r="P42" s="158">
        <f>+'(令和5年11月)'!P23</f>
        <v>0</v>
      </c>
      <c r="Q42" s="157">
        <f>+'(令和5年11月)'!Q23</f>
        <v>46.131483611651</v>
      </c>
      <c r="R42" s="158">
        <f>+'(令和5年11月)'!R23</f>
        <v>0</v>
      </c>
      <c r="S42" s="157">
        <f>+'(令和5年11月)'!S23</f>
        <v>121.8072601838857</v>
      </c>
      <c r="T42" s="158">
        <f>+'(令和5年11月)'!T23</f>
        <v>0</v>
      </c>
      <c r="U42" s="157">
        <f>+'(令和5年11月)'!U23</f>
        <v>98.54757548032936</v>
      </c>
      <c r="V42" s="158">
        <f>+'(令和5年11月)'!V23</f>
        <v>0</v>
      </c>
      <c r="W42" s="157">
        <f>+'(令和5年11月)'!W23</f>
        <v>83.88977283951918</v>
      </c>
      <c r="X42" s="158">
        <f>+'(令和5年11月)'!X23</f>
        <v>0</v>
      </c>
      <c r="Y42" s="157">
        <f>+'(令和5年11月)'!Y23</f>
        <v>72.34426919396984</v>
      </c>
      <c r="Z42" s="158">
        <f>+'(令和5年11月)'!Z23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26</v>
      </c>
      <c r="F43" s="93">
        <f t="shared" si="18"/>
        <v>-4441</v>
      </c>
      <c r="G43" s="90">
        <f t="shared" si="18"/>
        <v>-57.110999999999876</v>
      </c>
      <c r="H43" s="91">
        <f t="shared" si="18"/>
        <v>-9453</v>
      </c>
      <c r="I43" s="92">
        <f t="shared" si="18"/>
        <v>557</v>
      </c>
      <c r="J43" s="93">
        <f t="shared" si="18"/>
        <v>2963123.090909091</v>
      </c>
      <c r="K43" s="90">
        <f t="shared" si="18"/>
        <v>-46</v>
      </c>
      <c r="L43" s="91">
        <f t="shared" si="18"/>
        <v>-76907</v>
      </c>
      <c r="M43" s="92">
        <f t="shared" si="18"/>
        <v>5271.016</v>
      </c>
      <c r="N43" s="93">
        <f t="shared" si="18"/>
        <v>660839</v>
      </c>
      <c r="O43" s="90">
        <f t="shared" si="18"/>
        <v>286</v>
      </c>
      <c r="P43" s="91">
        <f t="shared" si="18"/>
        <v>112503</v>
      </c>
      <c r="Q43" s="92">
        <f t="shared" si="18"/>
        <v>-843</v>
      </c>
      <c r="R43" s="93">
        <f t="shared" si="18"/>
        <v>-196336</v>
      </c>
      <c r="S43" s="90">
        <f t="shared" si="18"/>
        <v>2670</v>
      </c>
      <c r="T43" s="91">
        <f t="shared" si="18"/>
        <v>989590</v>
      </c>
      <c r="U43" s="92">
        <f t="shared" si="18"/>
        <v>-371</v>
      </c>
      <c r="V43" s="93">
        <f t="shared" si="18"/>
        <v>-157871.27906976733</v>
      </c>
      <c r="W43" s="90">
        <f t="shared" si="18"/>
        <v>-398.3599999999997</v>
      </c>
      <c r="X43" s="91">
        <f t="shared" si="18"/>
        <v>-31089</v>
      </c>
      <c r="Y43" s="90">
        <f t="shared" si="18"/>
        <v>7094.544999999998</v>
      </c>
      <c r="Z43" s="91">
        <f t="shared" si="18"/>
        <v>4249957.8118393235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-173</v>
      </c>
      <c r="F44" s="97">
        <f t="shared" si="18"/>
        <v>-18280</v>
      </c>
      <c r="G44" s="94">
        <f t="shared" si="18"/>
        <v>-43.136999999999944</v>
      </c>
      <c r="H44" s="95">
        <f t="shared" si="18"/>
        <v>-530</v>
      </c>
      <c r="I44" s="96">
        <f t="shared" si="18"/>
        <v>-224</v>
      </c>
      <c r="J44" s="97">
        <f t="shared" si="18"/>
        <v>1613454.0909090906</v>
      </c>
      <c r="K44" s="94">
        <f t="shared" si="18"/>
        <v>826</v>
      </c>
      <c r="L44" s="95">
        <f t="shared" si="18"/>
        <v>-1671561</v>
      </c>
      <c r="M44" s="96">
        <f t="shared" si="18"/>
        <v>-1291.0159999999996</v>
      </c>
      <c r="N44" s="97">
        <f t="shared" si="18"/>
        <v>-181357</v>
      </c>
      <c r="O44" s="94">
        <f t="shared" si="18"/>
        <v>465</v>
      </c>
      <c r="P44" s="95">
        <f t="shared" si="18"/>
        <v>110651</v>
      </c>
      <c r="Q44" s="96">
        <f t="shared" si="18"/>
        <v>-2312</v>
      </c>
      <c r="R44" s="97">
        <f t="shared" si="18"/>
        <v>-603155.4000000004</v>
      </c>
      <c r="S44" s="94">
        <f t="shared" si="18"/>
        <v>9821</v>
      </c>
      <c r="T44" s="95">
        <f t="shared" si="18"/>
        <v>1764003</v>
      </c>
      <c r="U44" s="96">
        <f t="shared" si="18"/>
        <v>-1493</v>
      </c>
      <c r="V44" s="97">
        <f t="shared" si="18"/>
        <v>-1022056.9767441861</v>
      </c>
      <c r="W44" s="94">
        <f t="shared" si="18"/>
        <v>131.80000000000018</v>
      </c>
      <c r="X44" s="95">
        <f t="shared" si="18"/>
        <v>46317</v>
      </c>
      <c r="Y44" s="94">
        <f t="shared" si="18"/>
        <v>5707.646999999997</v>
      </c>
      <c r="Z44" s="95">
        <f t="shared" si="18"/>
        <v>37484.71416490525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-15.000000000000455</v>
      </c>
      <c r="F45" s="97">
        <f t="shared" si="18"/>
        <v>-24408</v>
      </c>
      <c r="G45" s="94">
        <f t="shared" si="18"/>
        <v>-78.00499999999988</v>
      </c>
      <c r="H45" s="95">
        <f t="shared" si="18"/>
        <v>-31770</v>
      </c>
      <c r="I45" s="96">
        <f t="shared" si="18"/>
        <v>855</v>
      </c>
      <c r="J45" s="97">
        <f t="shared" si="18"/>
        <v>1637265.518181818</v>
      </c>
      <c r="K45" s="94">
        <f t="shared" si="18"/>
        <v>-838</v>
      </c>
      <c r="L45" s="95">
        <f t="shared" si="18"/>
        <v>1670265</v>
      </c>
      <c r="M45" s="96">
        <f t="shared" si="18"/>
        <v>3498.0639999999967</v>
      </c>
      <c r="N45" s="97">
        <f t="shared" si="18"/>
        <v>246051</v>
      </c>
      <c r="O45" s="94">
        <f t="shared" si="18"/>
        <v>-72</v>
      </c>
      <c r="P45" s="95">
        <f t="shared" si="18"/>
        <v>-15232</v>
      </c>
      <c r="Q45" s="96">
        <f t="shared" si="18"/>
        <v>266</v>
      </c>
      <c r="R45" s="97">
        <f t="shared" si="18"/>
        <v>157445.59999999963</v>
      </c>
      <c r="S45" s="94">
        <f t="shared" si="18"/>
        <v>-4466</v>
      </c>
      <c r="T45" s="95">
        <f t="shared" si="18"/>
        <v>-284229</v>
      </c>
      <c r="U45" s="96">
        <f t="shared" si="18"/>
        <v>307</v>
      </c>
      <c r="V45" s="97">
        <f t="shared" si="18"/>
        <v>172947.3488372094</v>
      </c>
      <c r="W45" s="94">
        <f t="shared" si="18"/>
        <v>-415.84000000000106</v>
      </c>
      <c r="X45" s="95">
        <f t="shared" si="18"/>
        <v>-69779</v>
      </c>
      <c r="Y45" s="94">
        <f t="shared" si="18"/>
        <v>-958.7809999999881</v>
      </c>
      <c r="Z45" s="95">
        <f t="shared" si="18"/>
        <v>3458556.4670190252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-0.5701240233606697</v>
      </c>
      <c r="F46" s="158"/>
      <c r="G46" s="157">
        <f>G23-G42</f>
        <v>-0.3899934935507261</v>
      </c>
      <c r="H46" s="158"/>
      <c r="I46" s="157">
        <f>I23-I42</f>
        <v>-3.392247198359577</v>
      </c>
      <c r="J46" s="158"/>
      <c r="K46" s="157">
        <f>K23-K42</f>
        <v>9.431873543404762</v>
      </c>
      <c r="L46" s="158"/>
      <c r="M46" s="157">
        <f>M23-M42</f>
        <v>12.108126503589638</v>
      </c>
      <c r="N46" s="158"/>
      <c r="O46" s="157">
        <f t="shared" si="18"/>
        <v>7.3398434642674175</v>
      </c>
      <c r="P46" s="158"/>
      <c r="Q46" s="157">
        <f t="shared" si="18"/>
        <v>-2.2675243459205205</v>
      </c>
      <c r="R46" s="158"/>
      <c r="S46" s="157">
        <f t="shared" si="18"/>
        <v>18.893615137013754</v>
      </c>
      <c r="T46" s="158"/>
      <c r="U46" s="157">
        <f t="shared" si="18"/>
        <v>-16.553889224865543</v>
      </c>
      <c r="V46" s="158"/>
      <c r="W46" s="157">
        <f t="shared" si="18"/>
        <v>-0.08836317005426508</v>
      </c>
      <c r="X46" s="158"/>
      <c r="Y46" s="157">
        <f t="shared" si="18"/>
        <v>5.271160041106285</v>
      </c>
      <c r="Z46" s="158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102.36148955495004</v>
      </c>
      <c r="F47" s="72">
        <f t="shared" si="19"/>
        <v>96.21172054934743</v>
      </c>
      <c r="G47" s="71">
        <f t="shared" si="19"/>
        <v>94.34841682244287</v>
      </c>
      <c r="H47" s="73">
        <f t="shared" si="19"/>
        <v>97.51099291713842</v>
      </c>
      <c r="I47" s="74">
        <f t="shared" si="19"/>
        <v>127.75286497259593</v>
      </c>
      <c r="J47" s="72">
        <f t="shared" si="19"/>
        <v>260.78041335616217</v>
      </c>
      <c r="K47" s="71">
        <f t="shared" si="19"/>
        <v>97.81990521327015</v>
      </c>
      <c r="L47" s="73">
        <f t="shared" si="19"/>
        <v>98.11077282256294</v>
      </c>
      <c r="M47" s="74">
        <f t="shared" si="19"/>
        <v>187.38213146105264</v>
      </c>
      <c r="N47" s="72">
        <f t="shared" si="19"/>
        <v>148.80044248637168</v>
      </c>
      <c r="O47" s="71">
        <f t="shared" si="19"/>
        <v>106.39106145251395</v>
      </c>
      <c r="P47" s="73">
        <f t="shared" si="19"/>
        <v>107.53946553651417</v>
      </c>
      <c r="Q47" s="74">
        <f t="shared" si="19"/>
        <v>96.91333162462011</v>
      </c>
      <c r="R47" s="72">
        <f t="shared" si="19"/>
        <v>96.20560292002526</v>
      </c>
      <c r="S47" s="71">
        <f t="shared" si="19"/>
        <v>105.37385528831639</v>
      </c>
      <c r="T47" s="73">
        <f t="shared" si="19"/>
        <v>112.11151370361372</v>
      </c>
      <c r="U47" s="74">
        <f t="shared" si="19"/>
        <v>90.48961804665471</v>
      </c>
      <c r="V47" s="72">
        <f t="shared" si="19"/>
        <v>88.72148740431948</v>
      </c>
      <c r="W47" s="71">
        <f t="shared" si="19"/>
        <v>94.00670942831447</v>
      </c>
      <c r="X47" s="73">
        <f t="shared" si="19"/>
        <v>97.79525962025333</v>
      </c>
      <c r="Y47" s="71">
        <f t="shared" si="19"/>
        <v>106.80339761314985</v>
      </c>
      <c r="Z47" s="73">
        <f t="shared" si="19"/>
        <v>116.7241986731031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86.84410646387832</v>
      </c>
      <c r="F48" s="66">
        <f t="shared" si="19"/>
        <v>88.24263395872059</v>
      </c>
      <c r="G48" s="63">
        <f t="shared" si="19"/>
        <v>95.9856201875741</v>
      </c>
      <c r="H48" s="64">
        <f t="shared" si="19"/>
        <v>99.86836778537491</v>
      </c>
      <c r="I48" s="65">
        <f t="shared" si="19"/>
        <v>88.4117951370926</v>
      </c>
      <c r="J48" s="66">
        <f t="shared" si="19"/>
        <v>203.7346755689217</v>
      </c>
      <c r="K48" s="63">
        <f t="shared" si="19"/>
        <v>139.78805394990366</v>
      </c>
      <c r="L48" s="64">
        <f t="shared" si="19"/>
        <v>58.160841228001445</v>
      </c>
      <c r="M48" s="65">
        <f t="shared" si="19"/>
        <v>85.8069469681112</v>
      </c>
      <c r="N48" s="66">
        <f t="shared" si="19"/>
        <v>90.70112407713437</v>
      </c>
      <c r="O48" s="63">
        <f t="shared" si="19"/>
        <v>110.64560439560441</v>
      </c>
      <c r="P48" s="64">
        <f t="shared" si="19"/>
        <v>107.33141541087359</v>
      </c>
      <c r="Q48" s="65">
        <f t="shared" si="19"/>
        <v>91.89170232166654</v>
      </c>
      <c r="R48" s="66">
        <f t="shared" si="19"/>
        <v>88.87934524885041</v>
      </c>
      <c r="S48" s="63">
        <f t="shared" si="19"/>
        <v>120.89574468085107</v>
      </c>
      <c r="T48" s="64">
        <f t="shared" si="19"/>
        <v>122.96738051611678</v>
      </c>
      <c r="U48" s="65">
        <f t="shared" si="19"/>
        <v>68.34181509754029</v>
      </c>
      <c r="V48" s="66">
        <f t="shared" si="19"/>
        <v>51.12092894019218</v>
      </c>
      <c r="W48" s="63">
        <f t="shared" si="19"/>
        <v>102.01762096464326</v>
      </c>
      <c r="X48" s="64">
        <f t="shared" si="19"/>
        <v>103.30252818061835</v>
      </c>
      <c r="Y48" s="63">
        <f t="shared" si="19"/>
        <v>105.35300405758043</v>
      </c>
      <c r="Z48" s="64">
        <f t="shared" si="19"/>
        <v>100.14325764550264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99.30229572614267</v>
      </c>
      <c r="F49" s="70">
        <f t="shared" si="19"/>
        <v>94.29501023756767</v>
      </c>
      <c r="G49" s="67">
        <f t="shared" si="19"/>
        <v>95.29523238554427</v>
      </c>
      <c r="H49" s="68">
        <f t="shared" si="19"/>
        <v>95.64095281609266</v>
      </c>
      <c r="I49" s="69">
        <f t="shared" si="19"/>
        <v>126.73545966228895</v>
      </c>
      <c r="J49" s="70">
        <f t="shared" si="19"/>
        <v>160.34243723346202</v>
      </c>
      <c r="K49" s="67">
        <f t="shared" si="19"/>
        <v>86.11663353214048</v>
      </c>
      <c r="L49" s="68">
        <f t="shared" si="19"/>
        <v>183.42790325497015</v>
      </c>
      <c r="M49" s="69">
        <f t="shared" si="19"/>
        <v>125.34472322807903</v>
      </c>
      <c r="N49" s="70">
        <f t="shared" si="19"/>
        <v>107.84690418882819</v>
      </c>
      <c r="O49" s="67">
        <f t="shared" si="19"/>
        <v>98.54132901134521</v>
      </c>
      <c r="P49" s="68">
        <f t="shared" si="19"/>
        <v>98.97234742914817</v>
      </c>
      <c r="Q49" s="69">
        <f t="shared" si="19"/>
        <v>100.44403713218786</v>
      </c>
      <c r="R49" s="70">
        <f t="shared" si="19"/>
        <v>101.44391657096612</v>
      </c>
      <c r="S49" s="67">
        <f t="shared" si="19"/>
        <v>89.11533455844719</v>
      </c>
      <c r="T49" s="68">
        <f t="shared" si="19"/>
        <v>93.48336421273797</v>
      </c>
      <c r="U49" s="69">
        <f t="shared" si="19"/>
        <v>107.7437255643839</v>
      </c>
      <c r="V49" s="70">
        <f t="shared" si="19"/>
        <v>115.2673286199745</v>
      </c>
      <c r="W49" s="67">
        <f t="shared" si="19"/>
        <v>94.74434327779905</v>
      </c>
      <c r="X49" s="68">
        <f t="shared" si="19"/>
        <v>96.24262703258051</v>
      </c>
      <c r="Y49" s="67">
        <f t="shared" si="19"/>
        <v>99.33690447320099</v>
      </c>
      <c r="Z49" s="68">
        <f t="shared" si="19"/>
        <v>112.03167402638591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453AD-E680-407D-9E3A-B2F10F3FB4B1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81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864</v>
      </c>
      <c r="F5" s="14">
        <v>72955</v>
      </c>
      <c r="G5" s="15">
        <v>30</v>
      </c>
      <c r="H5" s="16">
        <v>5440</v>
      </c>
      <c r="I5" s="13">
        <v>1290</v>
      </c>
      <c r="J5" s="14">
        <v>1080580</v>
      </c>
      <c r="K5" s="17">
        <v>2025</v>
      </c>
      <c r="L5" s="18">
        <v>4010450</v>
      </c>
      <c r="M5" s="13">
        <v>536</v>
      </c>
      <c r="N5" s="75">
        <v>178635</v>
      </c>
      <c r="O5" s="19">
        <v>851</v>
      </c>
      <c r="P5" s="18">
        <v>50029</v>
      </c>
      <c r="Q5" s="13">
        <v>13580</v>
      </c>
      <c r="R5" s="14">
        <v>2022374</v>
      </c>
      <c r="S5" s="19">
        <v>16573</v>
      </c>
      <c r="T5" s="18">
        <v>4629590</v>
      </c>
      <c r="U5" s="13">
        <v>3519</v>
      </c>
      <c r="V5" s="14">
        <v>1355484</v>
      </c>
      <c r="W5" s="13">
        <v>533</v>
      </c>
      <c r="X5" s="18">
        <v>106835</v>
      </c>
      <c r="Y5" s="20">
        <f aca="true" t="shared" si="0" ref="Y5:Z19">+W5+U5+S5+Q5+O5+M5+K5+I5+G5+E5</f>
        <v>39801</v>
      </c>
      <c r="Z5" s="21">
        <f t="shared" si="0"/>
        <v>13512372</v>
      </c>
    </row>
    <row r="6" spans="1:26" ht="18.95" customHeight="1">
      <c r="A6" s="7"/>
      <c r="B6" s="22"/>
      <c r="C6" s="83"/>
      <c r="D6" s="81" t="s">
        <v>22</v>
      </c>
      <c r="E6" s="23">
        <v>950</v>
      </c>
      <c r="F6" s="24">
        <v>79530</v>
      </c>
      <c r="G6" s="25">
        <v>30</v>
      </c>
      <c r="H6" s="26">
        <v>5440</v>
      </c>
      <c r="I6" s="27">
        <v>1297</v>
      </c>
      <c r="J6" s="21">
        <v>1069663</v>
      </c>
      <c r="K6" s="25">
        <v>1991</v>
      </c>
      <c r="L6" s="26">
        <v>3941179</v>
      </c>
      <c r="M6" s="27">
        <v>858</v>
      </c>
      <c r="N6" s="76">
        <v>197613</v>
      </c>
      <c r="O6" s="25">
        <v>878</v>
      </c>
      <c r="P6" s="26">
        <v>50699</v>
      </c>
      <c r="Q6" s="27">
        <v>14190</v>
      </c>
      <c r="R6" s="21">
        <v>2117698</v>
      </c>
      <c r="S6" s="25">
        <v>14963</v>
      </c>
      <c r="T6" s="26">
        <v>4266356</v>
      </c>
      <c r="U6" s="27">
        <v>4476</v>
      </c>
      <c r="V6" s="21">
        <v>2081347</v>
      </c>
      <c r="W6" s="27">
        <v>379</v>
      </c>
      <c r="X6" s="26">
        <v>80261</v>
      </c>
      <c r="Y6" s="20">
        <f t="shared" si="0"/>
        <v>40012</v>
      </c>
      <c r="Z6" s="21">
        <f t="shared" si="0"/>
        <v>13889786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1364.9</v>
      </c>
      <c r="F7" s="36">
        <v>264854</v>
      </c>
      <c r="G7" s="29">
        <v>151</v>
      </c>
      <c r="H7" s="30">
        <v>74178</v>
      </c>
      <c r="I7" s="31">
        <v>1809</v>
      </c>
      <c r="J7" s="32">
        <v>2064425</v>
      </c>
      <c r="K7" s="77">
        <v>5784</v>
      </c>
      <c r="L7" s="30">
        <v>1840229</v>
      </c>
      <c r="M7" s="23">
        <v>1081.3</v>
      </c>
      <c r="N7" s="24">
        <v>201004.25</v>
      </c>
      <c r="O7" s="33">
        <v>3040</v>
      </c>
      <c r="P7" s="34">
        <v>711569</v>
      </c>
      <c r="Q7" s="23">
        <v>32290.4</v>
      </c>
      <c r="R7" s="24">
        <v>5020095</v>
      </c>
      <c r="S7" s="33">
        <v>31919.2</v>
      </c>
      <c r="T7" s="34">
        <v>3270230</v>
      </c>
      <c r="U7" s="23">
        <v>2411.5</v>
      </c>
      <c r="V7" s="24">
        <v>916182.5</v>
      </c>
      <c r="W7" s="23">
        <v>1335.2</v>
      </c>
      <c r="X7" s="34">
        <v>310955</v>
      </c>
      <c r="Y7" s="31">
        <f t="shared" si="0"/>
        <v>81186.5</v>
      </c>
      <c r="Z7" s="24">
        <f t="shared" si="0"/>
        <v>14673721.75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27295</v>
      </c>
      <c r="G8" s="15">
        <v>181.531</v>
      </c>
      <c r="H8" s="16">
        <v>107400</v>
      </c>
      <c r="I8" s="13">
        <v>463</v>
      </c>
      <c r="J8" s="14">
        <v>50479.72727272728</v>
      </c>
      <c r="K8" s="17">
        <v>5</v>
      </c>
      <c r="L8" s="18">
        <v>1328</v>
      </c>
      <c r="M8" s="13">
        <v>4389</v>
      </c>
      <c r="N8" s="75">
        <v>817246</v>
      </c>
      <c r="O8" s="19">
        <v>0</v>
      </c>
      <c r="P8" s="18">
        <v>0</v>
      </c>
      <c r="Q8" s="13">
        <v>7145</v>
      </c>
      <c r="R8" s="14">
        <v>1480582</v>
      </c>
      <c r="S8" s="19">
        <v>32867</v>
      </c>
      <c r="T8" s="18">
        <v>3481852</v>
      </c>
      <c r="U8" s="13">
        <v>168</v>
      </c>
      <c r="V8" s="14">
        <v>3348.651162790698</v>
      </c>
      <c r="W8" s="13">
        <v>43</v>
      </c>
      <c r="X8" s="18">
        <v>1400</v>
      </c>
      <c r="Y8" s="13">
        <f t="shared" si="0"/>
        <v>45427.531</v>
      </c>
      <c r="Z8" s="14">
        <f t="shared" si="0"/>
        <v>5970931.378435518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187</v>
      </c>
      <c r="F9" s="24">
        <v>32108</v>
      </c>
      <c r="G9" s="25">
        <v>183.562</v>
      </c>
      <c r="H9" s="26">
        <v>107600</v>
      </c>
      <c r="I9" s="27">
        <v>412</v>
      </c>
      <c r="J9" s="21">
        <v>52016.9090909091</v>
      </c>
      <c r="K9" s="25">
        <v>11</v>
      </c>
      <c r="L9" s="26">
        <v>2818</v>
      </c>
      <c r="M9" s="27">
        <v>5941</v>
      </c>
      <c r="N9" s="76">
        <v>1170586</v>
      </c>
      <c r="O9" s="25">
        <v>0</v>
      </c>
      <c r="P9" s="26">
        <v>0</v>
      </c>
      <c r="Q9" s="27">
        <v>7265</v>
      </c>
      <c r="R9" s="21">
        <v>1542757</v>
      </c>
      <c r="S9" s="25">
        <v>31739</v>
      </c>
      <c r="T9" s="26">
        <v>3344474</v>
      </c>
      <c r="U9" s="27">
        <v>194</v>
      </c>
      <c r="V9" s="21">
        <v>3505</v>
      </c>
      <c r="W9" s="27">
        <v>58</v>
      </c>
      <c r="X9" s="26">
        <v>2120</v>
      </c>
      <c r="Y9" s="20">
        <f t="shared" si="0"/>
        <v>45990.562</v>
      </c>
      <c r="Z9" s="21">
        <f t="shared" si="0"/>
        <v>6257984.909090909</v>
      </c>
    </row>
    <row r="10" spans="1:26" ht="18.95" customHeight="1" thickBot="1">
      <c r="A10" s="7"/>
      <c r="B10" s="22"/>
      <c r="C10" s="84"/>
      <c r="D10" s="28" t="s">
        <v>24</v>
      </c>
      <c r="E10" s="35">
        <v>258</v>
      </c>
      <c r="F10" s="36">
        <v>45251</v>
      </c>
      <c r="G10" s="29">
        <v>170.999</v>
      </c>
      <c r="H10" s="30">
        <v>100281</v>
      </c>
      <c r="I10" s="37">
        <v>913</v>
      </c>
      <c r="J10" s="38">
        <v>113553.63636363637</v>
      </c>
      <c r="K10" s="77">
        <v>48</v>
      </c>
      <c r="L10" s="30">
        <v>387</v>
      </c>
      <c r="M10" s="35">
        <v>7110.55</v>
      </c>
      <c r="N10" s="36">
        <v>1648797</v>
      </c>
      <c r="O10" s="29">
        <v>0</v>
      </c>
      <c r="P10" s="30">
        <v>0</v>
      </c>
      <c r="Q10" s="35">
        <v>12513</v>
      </c>
      <c r="R10" s="36">
        <v>1634846</v>
      </c>
      <c r="S10" s="29">
        <v>9005</v>
      </c>
      <c r="T10" s="30">
        <v>1067004</v>
      </c>
      <c r="U10" s="35">
        <v>816</v>
      </c>
      <c r="V10" s="36">
        <v>62453.27906976744</v>
      </c>
      <c r="W10" s="35">
        <v>345</v>
      </c>
      <c r="X10" s="30">
        <v>18448</v>
      </c>
      <c r="Y10" s="37">
        <f t="shared" si="0"/>
        <v>31179.549</v>
      </c>
      <c r="Z10" s="36">
        <f t="shared" si="0"/>
        <v>4691020.915433404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</v>
      </c>
      <c r="J11" s="14">
        <v>600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2207</v>
      </c>
      <c r="R11" s="14">
        <v>595760.2</v>
      </c>
      <c r="S11" s="19">
        <v>0</v>
      </c>
      <c r="T11" s="18">
        <v>0</v>
      </c>
      <c r="U11" s="13">
        <v>188</v>
      </c>
      <c r="V11" s="14">
        <v>38580</v>
      </c>
      <c r="W11" s="13">
        <v>3</v>
      </c>
      <c r="X11" s="18">
        <v>255</v>
      </c>
      <c r="Y11" s="13">
        <f>+W11+U11+S11+Q11+O11+M11+K11+I11+G11+E11</f>
        <v>2491</v>
      </c>
      <c r="Z11" s="14">
        <f t="shared" si="0"/>
        <v>725195.2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8</v>
      </c>
      <c r="J12" s="21">
        <v>1951.3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2316</v>
      </c>
      <c r="R12" s="21">
        <v>615730</v>
      </c>
      <c r="S12" s="25">
        <v>0</v>
      </c>
      <c r="T12" s="26">
        <v>0</v>
      </c>
      <c r="U12" s="27">
        <v>15</v>
      </c>
      <c r="V12" s="21">
        <v>2699</v>
      </c>
      <c r="W12" s="27">
        <v>2</v>
      </c>
      <c r="X12" s="26">
        <v>60</v>
      </c>
      <c r="Y12" s="20">
        <f aca="true" t="shared" si="1" ref="Y12:Y19">+W12+U12+S12+Q12+O12+M12+K12+I12+G12+E12</f>
        <v>2431</v>
      </c>
      <c r="Z12" s="21">
        <f t="shared" si="0"/>
        <v>710440.3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49</v>
      </c>
      <c r="J13" s="38">
        <v>14261.7</v>
      </c>
      <c r="K13" s="77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7769.5</v>
      </c>
      <c r="R13" s="36">
        <v>2108881.9</v>
      </c>
      <c r="S13" s="29">
        <v>2</v>
      </c>
      <c r="T13" s="30">
        <v>1835</v>
      </c>
      <c r="U13" s="35">
        <v>690</v>
      </c>
      <c r="V13" s="36">
        <v>143818</v>
      </c>
      <c r="W13" s="35">
        <v>14</v>
      </c>
      <c r="X13" s="30">
        <v>36145</v>
      </c>
      <c r="Y13" s="37">
        <f t="shared" si="1"/>
        <v>8738.5</v>
      </c>
      <c r="Z13" s="36">
        <f t="shared" si="0"/>
        <v>2518941.6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562</v>
      </c>
      <c r="N14" s="75">
        <v>46906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562</v>
      </c>
      <c r="Z14" s="14">
        <f t="shared" si="0"/>
        <v>46906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1682</v>
      </c>
      <c r="N15" s="76">
        <v>188763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1682</v>
      </c>
      <c r="Z15" s="24">
        <f t="shared" si="0"/>
        <v>188763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4288</v>
      </c>
      <c r="N16" s="36">
        <v>719699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4288</v>
      </c>
      <c r="Z16" s="36">
        <f t="shared" si="0"/>
        <v>719699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71</v>
      </c>
      <c r="F17" s="14">
        <v>16980</v>
      </c>
      <c r="G17" s="19">
        <v>724</v>
      </c>
      <c r="H17" s="18">
        <v>191950</v>
      </c>
      <c r="I17" s="13">
        <v>251</v>
      </c>
      <c r="J17" s="14">
        <v>711303</v>
      </c>
      <c r="K17" s="19">
        <v>80</v>
      </c>
      <c r="L17" s="18">
        <v>59040</v>
      </c>
      <c r="M17" s="13">
        <v>530.144</v>
      </c>
      <c r="N17" s="75">
        <v>296379</v>
      </c>
      <c r="O17" s="19">
        <v>3624</v>
      </c>
      <c r="P17" s="18">
        <v>1442159</v>
      </c>
      <c r="Q17" s="13">
        <v>4379</v>
      </c>
      <c r="R17" s="14">
        <v>1075650</v>
      </c>
      <c r="S17" s="19">
        <v>245</v>
      </c>
      <c r="T17" s="18">
        <v>59213</v>
      </c>
      <c r="U17" s="13">
        <v>26</v>
      </c>
      <c r="V17" s="14">
        <v>2340</v>
      </c>
      <c r="W17" s="13">
        <v>6067.766</v>
      </c>
      <c r="X17" s="18">
        <v>1301608</v>
      </c>
      <c r="Y17" s="41">
        <f t="shared" si="1"/>
        <v>15997.91</v>
      </c>
      <c r="Z17" s="42">
        <f t="shared" si="0"/>
        <v>5156622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178</v>
      </c>
      <c r="F18" s="21">
        <v>43839</v>
      </c>
      <c r="G18" s="25">
        <v>786</v>
      </c>
      <c r="H18" s="26">
        <v>214597</v>
      </c>
      <c r="I18" s="27">
        <v>216</v>
      </c>
      <c r="J18" s="21">
        <v>431735</v>
      </c>
      <c r="K18" s="25">
        <v>74</v>
      </c>
      <c r="L18" s="26">
        <v>51210</v>
      </c>
      <c r="M18" s="27">
        <v>600.112</v>
      </c>
      <c r="N18" s="21">
        <v>378349</v>
      </c>
      <c r="O18" s="25">
        <v>3490</v>
      </c>
      <c r="P18" s="26">
        <v>1458573</v>
      </c>
      <c r="Q18" s="27">
        <v>4743</v>
      </c>
      <c r="R18" s="21">
        <v>1147555</v>
      </c>
      <c r="S18" s="25">
        <v>298</v>
      </c>
      <c r="T18" s="26">
        <v>69641</v>
      </c>
      <c r="U18" s="27">
        <v>31</v>
      </c>
      <c r="V18" s="21">
        <v>3440</v>
      </c>
      <c r="W18" s="27">
        <v>6093.446</v>
      </c>
      <c r="X18" s="26">
        <v>1320030</v>
      </c>
      <c r="Y18" s="23">
        <f t="shared" si="1"/>
        <v>16509.557999999997</v>
      </c>
      <c r="Z18" s="24">
        <f t="shared" si="0"/>
        <v>5118969</v>
      </c>
    </row>
    <row r="19" spans="1:26" ht="18.95" customHeight="1" thickBot="1">
      <c r="A19" s="7"/>
      <c r="B19" s="22"/>
      <c r="C19" s="84"/>
      <c r="D19" s="43" t="s">
        <v>24</v>
      </c>
      <c r="E19" s="23">
        <v>527.008</v>
      </c>
      <c r="F19" s="24">
        <v>117731</v>
      </c>
      <c r="G19" s="33">
        <v>1141</v>
      </c>
      <c r="H19" s="34">
        <v>359370</v>
      </c>
      <c r="I19" s="23">
        <v>427</v>
      </c>
      <c r="J19" s="24">
        <v>521050</v>
      </c>
      <c r="K19" s="78">
        <v>204</v>
      </c>
      <c r="L19" s="34">
        <v>161430</v>
      </c>
      <c r="M19" s="23">
        <v>1303.092</v>
      </c>
      <c r="N19" s="24">
        <v>547144</v>
      </c>
      <c r="O19" s="33">
        <v>1896</v>
      </c>
      <c r="P19" s="34">
        <v>770644</v>
      </c>
      <c r="Q19" s="23">
        <v>7332</v>
      </c>
      <c r="R19" s="24">
        <v>2140242</v>
      </c>
      <c r="S19" s="33">
        <v>104</v>
      </c>
      <c r="T19" s="34">
        <v>22522</v>
      </c>
      <c r="U19" s="23">
        <v>47</v>
      </c>
      <c r="V19" s="24">
        <v>10340</v>
      </c>
      <c r="W19" s="23">
        <v>6218.036700000001</v>
      </c>
      <c r="X19" s="34">
        <v>1491574</v>
      </c>
      <c r="Y19" s="35">
        <f t="shared" si="1"/>
        <v>19199.136700000003</v>
      </c>
      <c r="Z19" s="36">
        <f t="shared" si="0"/>
        <v>6142047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1101</v>
      </c>
      <c r="F20" s="14">
        <f aca="true" t="shared" si="2" ref="F20:X22">F5+F8+F11+F14+F17</f>
        <v>117230</v>
      </c>
      <c r="G20" s="19">
        <f>G5+G8+G11+G14+G17</f>
        <v>1010.531</v>
      </c>
      <c r="H20" s="18">
        <f t="shared" si="2"/>
        <v>379790</v>
      </c>
      <c r="I20" s="13">
        <f t="shared" si="2"/>
        <v>2007</v>
      </c>
      <c r="J20" s="14">
        <f t="shared" si="2"/>
        <v>1842962.7272727273</v>
      </c>
      <c r="K20" s="19">
        <f t="shared" si="2"/>
        <v>2110</v>
      </c>
      <c r="L20" s="18">
        <f t="shared" si="2"/>
        <v>4070818</v>
      </c>
      <c r="M20" s="13">
        <f t="shared" si="2"/>
        <v>6032.144</v>
      </c>
      <c r="N20" s="14">
        <f t="shared" si="2"/>
        <v>1354166</v>
      </c>
      <c r="O20" s="19">
        <f t="shared" si="2"/>
        <v>4475</v>
      </c>
      <c r="P20" s="18">
        <f t="shared" si="2"/>
        <v>1492188</v>
      </c>
      <c r="Q20" s="13">
        <f t="shared" si="2"/>
        <v>27311</v>
      </c>
      <c r="R20" s="14">
        <f t="shared" si="2"/>
        <v>5174366.2</v>
      </c>
      <c r="S20" s="19">
        <f t="shared" si="2"/>
        <v>49685</v>
      </c>
      <c r="T20" s="18">
        <f t="shared" si="2"/>
        <v>8170655</v>
      </c>
      <c r="U20" s="13">
        <f t="shared" si="2"/>
        <v>3901</v>
      </c>
      <c r="V20" s="14">
        <f t="shared" si="2"/>
        <v>1399752.6511627906</v>
      </c>
      <c r="W20" s="13">
        <f t="shared" si="2"/>
        <v>6646.766</v>
      </c>
      <c r="X20" s="18">
        <f t="shared" si="2"/>
        <v>1410098</v>
      </c>
      <c r="Y20" s="31">
        <f aca="true" t="shared" si="3" ref="Y20:Z22">+Y17+Y14+Y11+Y8+Y5</f>
        <v>104279.441</v>
      </c>
      <c r="Z20" s="32">
        <f t="shared" si="3"/>
        <v>25412026.578435518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1315</v>
      </c>
      <c r="F21" s="21">
        <f t="shared" si="4"/>
        <v>155477</v>
      </c>
      <c r="G21" s="25">
        <f t="shared" si="4"/>
        <v>1074.562</v>
      </c>
      <c r="H21" s="26">
        <f t="shared" si="4"/>
        <v>402637</v>
      </c>
      <c r="I21" s="27">
        <f t="shared" si="4"/>
        <v>1933</v>
      </c>
      <c r="J21" s="21">
        <f t="shared" si="4"/>
        <v>1555366.2090909092</v>
      </c>
      <c r="K21" s="25">
        <f t="shared" si="4"/>
        <v>2076</v>
      </c>
      <c r="L21" s="26">
        <f t="shared" si="4"/>
        <v>3995207</v>
      </c>
      <c r="M21" s="27">
        <f t="shared" si="4"/>
        <v>9096.112</v>
      </c>
      <c r="N21" s="21">
        <f t="shared" si="4"/>
        <v>1950311</v>
      </c>
      <c r="O21" s="25">
        <f t="shared" si="4"/>
        <v>4368</v>
      </c>
      <c r="P21" s="26">
        <f t="shared" si="4"/>
        <v>1509272</v>
      </c>
      <c r="Q21" s="27">
        <f t="shared" si="4"/>
        <v>28514</v>
      </c>
      <c r="R21" s="21">
        <f t="shared" si="4"/>
        <v>5423740</v>
      </c>
      <c r="S21" s="25">
        <f t="shared" si="4"/>
        <v>47000</v>
      </c>
      <c r="T21" s="26">
        <f t="shared" si="4"/>
        <v>7680471</v>
      </c>
      <c r="U21" s="27">
        <f t="shared" si="2"/>
        <v>4716</v>
      </c>
      <c r="V21" s="21">
        <f t="shared" si="2"/>
        <v>2090991</v>
      </c>
      <c r="W21" s="27">
        <f t="shared" si="2"/>
        <v>6532.446</v>
      </c>
      <c r="X21" s="26">
        <f t="shared" si="2"/>
        <v>1402471</v>
      </c>
      <c r="Y21" s="23">
        <f t="shared" si="3"/>
        <v>106625.12</v>
      </c>
      <c r="Z21" s="24">
        <f t="shared" si="3"/>
        <v>26165943.20909091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2149.9080000000004</v>
      </c>
      <c r="F22" s="24">
        <f t="shared" si="2"/>
        <v>427836</v>
      </c>
      <c r="G22" s="33">
        <f t="shared" si="2"/>
        <v>1657.999</v>
      </c>
      <c r="H22" s="34">
        <f t="shared" si="2"/>
        <v>728829</v>
      </c>
      <c r="I22" s="23">
        <f t="shared" si="2"/>
        <v>3198</v>
      </c>
      <c r="J22" s="24">
        <f t="shared" si="2"/>
        <v>2713290.3363636364</v>
      </c>
      <c r="K22" s="33">
        <f t="shared" si="2"/>
        <v>6036</v>
      </c>
      <c r="L22" s="34">
        <f t="shared" si="2"/>
        <v>2002046</v>
      </c>
      <c r="M22" s="23">
        <f t="shared" si="2"/>
        <v>13801.942000000001</v>
      </c>
      <c r="N22" s="24">
        <f t="shared" si="2"/>
        <v>3135644.25</v>
      </c>
      <c r="O22" s="33">
        <f t="shared" si="2"/>
        <v>4936</v>
      </c>
      <c r="P22" s="34">
        <f t="shared" si="2"/>
        <v>1482213</v>
      </c>
      <c r="Q22" s="23">
        <f t="shared" si="2"/>
        <v>59904.9</v>
      </c>
      <c r="R22" s="24">
        <f t="shared" si="2"/>
        <v>10904064.9</v>
      </c>
      <c r="S22" s="33">
        <f t="shared" si="2"/>
        <v>41030.2</v>
      </c>
      <c r="T22" s="34">
        <f t="shared" si="2"/>
        <v>4361591</v>
      </c>
      <c r="U22" s="23">
        <f t="shared" si="2"/>
        <v>3964.5</v>
      </c>
      <c r="V22" s="24">
        <f t="shared" si="2"/>
        <v>1132793.7790697673</v>
      </c>
      <c r="W22" s="23">
        <f t="shared" si="2"/>
        <v>7912.2367</v>
      </c>
      <c r="X22" s="34">
        <f t="shared" si="2"/>
        <v>1857122</v>
      </c>
      <c r="Y22" s="23">
        <f t="shared" si="3"/>
        <v>144591.6857</v>
      </c>
      <c r="Z22" s="24">
        <f t="shared" si="3"/>
        <v>28745430.265433405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53.52455660576327</v>
      </c>
      <c r="F23" s="174"/>
      <c r="G23" s="173">
        <f>(G20+G21)/(G22+G41)*100</f>
        <v>61.68861273083751</v>
      </c>
      <c r="H23" s="174"/>
      <c r="I23" s="173">
        <f>(I20+I21)/(I22+I41)*100</f>
        <v>62.32204998418223</v>
      </c>
      <c r="J23" s="174"/>
      <c r="K23" s="173">
        <f>(K20+K21)/(K22+K41)*100</f>
        <v>34.77321814254859</v>
      </c>
      <c r="L23" s="174"/>
      <c r="M23" s="173">
        <f>(M20+M21)/(M22+M41)*100</f>
        <v>49.329362878104405</v>
      </c>
      <c r="N23" s="174"/>
      <c r="O23" s="173">
        <f>(O20+O21)/(O22+O41)*100</f>
        <v>90.55811571940605</v>
      </c>
      <c r="P23" s="174"/>
      <c r="Q23" s="173">
        <f>(Q20+Q21)/(Q22+Q41)*100</f>
        <v>46.131483611651</v>
      </c>
      <c r="R23" s="174"/>
      <c r="S23" s="173">
        <f>(S20+S21)/(S22+S41)*100</f>
        <v>121.8072601838857</v>
      </c>
      <c r="T23" s="174"/>
      <c r="U23" s="173">
        <f>(U20+U21)/(U22+U41)*100</f>
        <v>98.54757548032936</v>
      </c>
      <c r="V23" s="174"/>
      <c r="W23" s="173">
        <f>(W20+W21)/(W22+W41)*100</f>
        <v>83.88977283951918</v>
      </c>
      <c r="X23" s="174"/>
      <c r="Y23" s="173">
        <f>(Y20+Y21)/(Y22+Y41)*100</f>
        <v>72.34426919396984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199002.00380667447</v>
      </c>
      <c r="F24" s="176"/>
      <c r="G24" s="169">
        <f>H22/G22*1000</f>
        <v>439583.49793938355</v>
      </c>
      <c r="H24" s="170"/>
      <c r="I24" s="171">
        <f>J22/I22*1000</f>
        <v>848433.5010517938</v>
      </c>
      <c r="J24" s="172"/>
      <c r="K24" s="169">
        <f>L22/K22*1000</f>
        <v>331684.22796554014</v>
      </c>
      <c r="L24" s="170"/>
      <c r="M24" s="171">
        <f>N22/M22*1000</f>
        <v>227188.62678889677</v>
      </c>
      <c r="N24" s="172"/>
      <c r="O24" s="169">
        <f>P22/O22*1000</f>
        <v>300286.2641815235</v>
      </c>
      <c r="P24" s="170"/>
      <c r="Q24" s="171">
        <f>R22/Q22*1000</f>
        <v>182022.92133030854</v>
      </c>
      <c r="R24" s="172"/>
      <c r="S24" s="169">
        <f>T22/S22*1000</f>
        <v>106301.96781882615</v>
      </c>
      <c r="T24" s="170"/>
      <c r="U24" s="171">
        <f>V22/U22*1000</f>
        <v>285734.33700839133</v>
      </c>
      <c r="V24" s="172"/>
      <c r="W24" s="169">
        <f>X22/W22*1000</f>
        <v>234715.17225969743</v>
      </c>
      <c r="X24" s="170"/>
      <c r="Y24" s="171">
        <f>Z22/Y22*1000</f>
        <v>198804.17138973437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1.486882174166395</v>
      </c>
      <c r="F25" s="49"/>
      <c r="G25" s="50">
        <f>G22/Y22*100</f>
        <v>1.1466765823866454</v>
      </c>
      <c r="H25" s="51"/>
      <c r="I25" s="48">
        <f>I22/Y22*100</f>
        <v>2.2117454295644885</v>
      </c>
      <c r="J25" s="49"/>
      <c r="K25" s="50">
        <f>K22/Y22*100</f>
        <v>4.174513887695826</v>
      </c>
      <c r="L25" s="51"/>
      <c r="M25" s="48">
        <f>M22/Y22*100</f>
        <v>9.545460330711117</v>
      </c>
      <c r="N25" s="49"/>
      <c r="O25" s="50">
        <f>O22/Y22*100</f>
        <v>3.4137509194278657</v>
      </c>
      <c r="P25" s="51"/>
      <c r="Q25" s="48">
        <f>Q22/Y22*100</f>
        <v>41.430390488904855</v>
      </c>
      <c r="R25" s="49"/>
      <c r="S25" s="50">
        <f>S22/Y22*100</f>
        <v>28.376597036934605</v>
      </c>
      <c r="T25" s="51"/>
      <c r="U25" s="48">
        <f>U22/Y22*100</f>
        <v>2.7418588979075715</v>
      </c>
      <c r="V25" s="49"/>
      <c r="W25" s="50">
        <f>W22/Y22*100</f>
        <v>5.472124252300628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31">
        <f>+'(令和4年11月)'!E20</f>
        <v>1581.5</v>
      </c>
      <c r="F27" s="128">
        <f>+'(令和4年11月)'!F20</f>
        <v>288894</v>
      </c>
      <c r="G27" s="129">
        <f>+'(令和4年11月)'!G20</f>
        <v>1248.845</v>
      </c>
      <c r="H27" s="130">
        <f>+'(令和4年11月)'!H20</f>
        <v>456301</v>
      </c>
      <c r="I27" s="131">
        <f>+'(令和4年11月)'!I20</f>
        <v>2336</v>
      </c>
      <c r="J27" s="128">
        <f>+'(令和4年11月)'!J20</f>
        <v>3788202.2</v>
      </c>
      <c r="K27" s="129">
        <f>+'(令和4年11月)'!K20</f>
        <v>2090</v>
      </c>
      <c r="L27" s="130">
        <f>+'(令和4年11月)'!L20</f>
        <v>4438842</v>
      </c>
      <c r="M27" s="131">
        <f>+'(令和4年11月)'!M20</f>
        <v>7352.16</v>
      </c>
      <c r="N27" s="128">
        <f>+'(令和4年11月)'!N20</f>
        <v>1962257.75</v>
      </c>
      <c r="O27" s="129">
        <f>+'(令和4年11月)'!O20</f>
        <v>4400</v>
      </c>
      <c r="P27" s="130">
        <f>+'(令和4年11月)'!P20</f>
        <v>1514076</v>
      </c>
      <c r="Q27" s="131">
        <f>+'(令和4年11月)'!Q20</f>
        <v>28019.8</v>
      </c>
      <c r="R27" s="128">
        <f>+'(令和4年11月)'!R20</f>
        <v>5170517.5</v>
      </c>
      <c r="S27" s="129">
        <f>+'(令和4年11月)'!S20</f>
        <v>52965</v>
      </c>
      <c r="T27" s="130">
        <f>+'(令和4年11月)'!T20</f>
        <v>8466312</v>
      </c>
      <c r="U27" s="131">
        <f>+'(令和4年11月)'!U20</f>
        <v>4785.1</v>
      </c>
      <c r="V27" s="128">
        <f>+'(令和4年11月)'!V20</f>
        <v>1532798.5</v>
      </c>
      <c r="W27" s="131">
        <f>+'(令和4年11月)'!W20</f>
        <v>7405.842</v>
      </c>
      <c r="X27" s="130">
        <f>+'(令和4年11月)'!X20</f>
        <v>1686011.5</v>
      </c>
      <c r="Y27" s="131">
        <f>+'(令和4年11月)'!Y20</f>
        <v>112184.247</v>
      </c>
      <c r="Z27" s="128">
        <f>+'(令和4年11月)'!Z20</f>
        <v>29304212.45</v>
      </c>
    </row>
    <row r="28" spans="1:26" ht="18.95" customHeight="1">
      <c r="A28" s="22"/>
      <c r="B28" s="167"/>
      <c r="C28" s="7"/>
      <c r="D28" s="55" t="s">
        <v>22</v>
      </c>
      <c r="E28" s="154">
        <f>+'(令和4年11月)'!E21</f>
        <v>1985.4</v>
      </c>
      <c r="F28" s="135">
        <f>+'(令和4年11月)'!F21</f>
        <v>270845</v>
      </c>
      <c r="G28" s="136">
        <f>+'(令和4年11月)'!G21</f>
        <v>1372.031</v>
      </c>
      <c r="H28" s="137">
        <f>+'(令和4年11月)'!H21</f>
        <v>499116</v>
      </c>
      <c r="I28" s="134">
        <f>+'(令和4年11月)'!I21</f>
        <v>2546</v>
      </c>
      <c r="J28" s="135">
        <f>+'(令和4年11月)'!J21</f>
        <v>4221587.3</v>
      </c>
      <c r="K28" s="136">
        <f>+'(令和4年11月)'!K21</f>
        <v>1883.3</v>
      </c>
      <c r="L28" s="137">
        <f>+'(令和4年11月)'!L21</f>
        <v>4106884</v>
      </c>
      <c r="M28" s="134">
        <f>+'(令和4年11月)'!M21</f>
        <v>10245.06</v>
      </c>
      <c r="N28" s="135">
        <f>+'(令和4年11月)'!N21</f>
        <v>2312822.25</v>
      </c>
      <c r="O28" s="136">
        <f>+'(令和4年11月)'!O21</f>
        <v>4436</v>
      </c>
      <c r="P28" s="137">
        <f>+'(令和4年11月)'!P21</f>
        <v>1496114</v>
      </c>
      <c r="Q28" s="134">
        <f>+'(令和4年11月)'!Q21</f>
        <v>27814.2</v>
      </c>
      <c r="R28" s="135">
        <f>+'(令和4年11月)'!R21</f>
        <v>5125062.3</v>
      </c>
      <c r="S28" s="136">
        <f>+'(令和4年11月)'!S21</f>
        <v>52216</v>
      </c>
      <c r="T28" s="137">
        <f>+'(令和4年11月)'!T21</f>
        <v>8459042</v>
      </c>
      <c r="U28" s="134">
        <f>+'(令和4年11月)'!U21</f>
        <v>5872</v>
      </c>
      <c r="V28" s="135">
        <f>+'(令和4年11月)'!V21</f>
        <v>2194095.5</v>
      </c>
      <c r="W28" s="134">
        <f>+'(令和4年11月)'!W21</f>
        <v>7034.362</v>
      </c>
      <c r="X28" s="137">
        <f>+'(令和4年11月)'!X21</f>
        <v>1566283</v>
      </c>
      <c r="Y28" s="138">
        <f>+'(令和4年11月)'!Y21</f>
        <v>115404.353</v>
      </c>
      <c r="Z28" s="139">
        <f>+'(令和4年11月)'!Z21</f>
        <v>30251851.35</v>
      </c>
    </row>
    <row r="29" spans="1:26" ht="18.95" customHeight="1" thickBot="1">
      <c r="A29" s="22"/>
      <c r="B29" s="167"/>
      <c r="C29" s="7"/>
      <c r="D29" s="55" t="s">
        <v>24</v>
      </c>
      <c r="E29" s="138">
        <f>+'(令和4年11月)'!E22</f>
        <v>1845.1</v>
      </c>
      <c r="F29" s="139">
        <f>+'(令和4年11月)'!F22</f>
        <v>426610</v>
      </c>
      <c r="G29" s="140">
        <f>+'(令和4年11月)'!G22</f>
        <v>1393.364</v>
      </c>
      <c r="H29" s="141">
        <f>+'(令和4年11月)'!H22</f>
        <v>599251</v>
      </c>
      <c r="I29" s="138">
        <f>+'(令和4年11月)'!I22</f>
        <v>4871</v>
      </c>
      <c r="J29" s="139">
        <f>+'(令和4年11月)'!J22</f>
        <v>5168196.8</v>
      </c>
      <c r="K29" s="140">
        <f>+'(令和4年11月)'!K22</f>
        <v>6141.7</v>
      </c>
      <c r="L29" s="141">
        <f>+'(令和4年11月)'!L22</f>
        <v>1105689</v>
      </c>
      <c r="M29" s="138">
        <f>+'(令和4年11月)'!M22</f>
        <v>15590.1</v>
      </c>
      <c r="N29" s="139">
        <f>+'(令和4年11月)'!N22</f>
        <v>3280711.5</v>
      </c>
      <c r="O29" s="140">
        <f>+'(令和4年11月)'!O22</f>
        <v>5174</v>
      </c>
      <c r="P29" s="141">
        <f>+'(令和4年11月)'!P22</f>
        <v>1418839</v>
      </c>
      <c r="Q29" s="138">
        <f>+'(令和4年11月)'!Q22</f>
        <v>60738.600000000006</v>
      </c>
      <c r="R29" s="139">
        <f>+'(令和4年11月)'!R22</f>
        <v>10795730.6</v>
      </c>
      <c r="S29" s="140">
        <f>+'(令和4年11月)'!S22</f>
        <v>30324</v>
      </c>
      <c r="T29" s="141">
        <f>+'(令和4年11月)'!T22</f>
        <v>2681759</v>
      </c>
      <c r="U29" s="138">
        <f>+'(令和4年11月)'!U22</f>
        <v>4406.1</v>
      </c>
      <c r="V29" s="139">
        <f>+'(令和4年11月)'!V22</f>
        <v>1298624</v>
      </c>
      <c r="W29" s="138">
        <f>+'(令和4年11月)'!W22</f>
        <v>8143.321000000001</v>
      </c>
      <c r="X29" s="141">
        <f>+'(令和4年11月)'!X22</f>
        <v>2141510.5</v>
      </c>
      <c r="Y29" s="138">
        <f>+'(令和4年11月)'!Y22</f>
        <v>138627.285</v>
      </c>
      <c r="Z29" s="139">
        <f>+'(令和4年11月)'!Z22</f>
        <v>28916921.4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64">
        <v>87.122933001148</v>
      </c>
      <c r="F30" s="165"/>
      <c r="G30" s="164">
        <v>90.06712913165133</v>
      </c>
      <c r="H30" s="165"/>
      <c r="I30" s="164">
        <v>49.05546623794213</v>
      </c>
      <c r="J30" s="165"/>
      <c r="K30" s="164">
        <v>32.900544022787685</v>
      </c>
      <c r="L30" s="165"/>
      <c r="M30" s="164">
        <v>51.64549160481435</v>
      </c>
      <c r="N30" s="165"/>
      <c r="O30" s="164">
        <v>85.09244992295841</v>
      </c>
      <c r="P30" s="165"/>
      <c r="Q30" s="164">
        <v>46.04045794728526</v>
      </c>
      <c r="R30" s="165"/>
      <c r="S30" s="164">
        <v>175.59725537988948</v>
      </c>
      <c r="T30" s="165"/>
      <c r="U30" s="164">
        <v>107.65726177127213</v>
      </c>
      <c r="V30" s="165"/>
      <c r="W30" s="164">
        <v>90.73237206130858</v>
      </c>
      <c r="X30" s="165"/>
      <c r="Y30" s="164">
        <v>81.14408161398501</v>
      </c>
      <c r="Z30" s="165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-480.5</v>
      </c>
      <c r="F31" s="91">
        <f aca="true" t="shared" si="5" ref="F31:Z33">F20-F27</f>
        <v>-171664</v>
      </c>
      <c r="G31" s="92">
        <f t="shared" si="5"/>
        <v>-238.31400000000008</v>
      </c>
      <c r="H31" s="93">
        <f t="shared" si="5"/>
        <v>-76511</v>
      </c>
      <c r="I31" s="90">
        <f t="shared" si="5"/>
        <v>-329</v>
      </c>
      <c r="J31" s="91">
        <f t="shared" si="5"/>
        <v>-1945239.472727273</v>
      </c>
      <c r="K31" s="92">
        <f t="shared" si="5"/>
        <v>20</v>
      </c>
      <c r="L31" s="93">
        <f t="shared" si="5"/>
        <v>-368024</v>
      </c>
      <c r="M31" s="90">
        <f t="shared" si="5"/>
        <v>-1320.0159999999996</v>
      </c>
      <c r="N31" s="91">
        <f t="shared" si="5"/>
        <v>-608091.75</v>
      </c>
      <c r="O31" s="92">
        <f t="shared" si="5"/>
        <v>75</v>
      </c>
      <c r="P31" s="93">
        <f t="shared" si="5"/>
        <v>-21888</v>
      </c>
      <c r="Q31" s="90">
        <f t="shared" si="5"/>
        <v>-708.7999999999993</v>
      </c>
      <c r="R31" s="91">
        <f t="shared" si="5"/>
        <v>3848.7000000001863</v>
      </c>
      <c r="S31" s="92">
        <f t="shared" si="5"/>
        <v>-3280</v>
      </c>
      <c r="T31" s="93">
        <f t="shared" si="5"/>
        <v>-295657</v>
      </c>
      <c r="U31" s="90">
        <f t="shared" si="5"/>
        <v>-884.1000000000004</v>
      </c>
      <c r="V31" s="91">
        <f t="shared" si="5"/>
        <v>-133045.8488372094</v>
      </c>
      <c r="W31" s="92">
        <f t="shared" si="5"/>
        <v>-759.076</v>
      </c>
      <c r="X31" s="93">
        <f t="shared" si="5"/>
        <v>-275913.5</v>
      </c>
      <c r="Y31" s="90">
        <f t="shared" si="5"/>
        <v>-7904.805999999997</v>
      </c>
      <c r="Z31" s="91">
        <f t="shared" si="5"/>
        <v>-3892185.8715644814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-670.4000000000001</v>
      </c>
      <c r="F32" s="95">
        <f t="shared" si="6"/>
        <v>-115368</v>
      </c>
      <c r="G32" s="96">
        <f t="shared" si="6"/>
        <v>-297.46900000000005</v>
      </c>
      <c r="H32" s="97">
        <f t="shared" si="6"/>
        <v>-96479</v>
      </c>
      <c r="I32" s="94">
        <f t="shared" si="6"/>
        <v>-613</v>
      </c>
      <c r="J32" s="95">
        <f t="shared" si="6"/>
        <v>-2666221.090909091</v>
      </c>
      <c r="K32" s="96">
        <f t="shared" si="6"/>
        <v>192.70000000000005</v>
      </c>
      <c r="L32" s="97">
        <f t="shared" si="6"/>
        <v>-111677</v>
      </c>
      <c r="M32" s="94">
        <f t="shared" si="6"/>
        <v>-1148.9480000000003</v>
      </c>
      <c r="N32" s="95">
        <f t="shared" si="6"/>
        <v>-362511.25</v>
      </c>
      <c r="O32" s="96">
        <f t="shared" si="6"/>
        <v>-68</v>
      </c>
      <c r="P32" s="97">
        <f t="shared" si="6"/>
        <v>13158</v>
      </c>
      <c r="Q32" s="94">
        <f t="shared" si="6"/>
        <v>699.7999999999993</v>
      </c>
      <c r="R32" s="95">
        <f t="shared" si="6"/>
        <v>298677.7000000002</v>
      </c>
      <c r="S32" s="96">
        <f t="shared" si="6"/>
        <v>-5216</v>
      </c>
      <c r="T32" s="97">
        <f t="shared" si="6"/>
        <v>-778571</v>
      </c>
      <c r="U32" s="94">
        <f t="shared" si="5"/>
        <v>-1156</v>
      </c>
      <c r="V32" s="95">
        <f t="shared" si="5"/>
        <v>-103104.5</v>
      </c>
      <c r="W32" s="96">
        <f t="shared" si="5"/>
        <v>-501.91600000000017</v>
      </c>
      <c r="X32" s="97">
        <f t="shared" si="5"/>
        <v>-163812</v>
      </c>
      <c r="Y32" s="94">
        <f t="shared" si="5"/>
        <v>-8779.233000000007</v>
      </c>
      <c r="Z32" s="95">
        <f t="shared" si="5"/>
        <v>-4085908.1409090906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304.80800000000045</v>
      </c>
      <c r="F33" s="95">
        <f t="shared" si="5"/>
        <v>1226</v>
      </c>
      <c r="G33" s="96">
        <f t="shared" si="5"/>
        <v>264.635</v>
      </c>
      <c r="H33" s="97">
        <f t="shared" si="5"/>
        <v>129578</v>
      </c>
      <c r="I33" s="94">
        <f t="shared" si="5"/>
        <v>-1673</v>
      </c>
      <c r="J33" s="95">
        <f t="shared" si="5"/>
        <v>-2454906.4636363634</v>
      </c>
      <c r="K33" s="96">
        <f t="shared" si="5"/>
        <v>-105.69999999999982</v>
      </c>
      <c r="L33" s="97">
        <f t="shared" si="5"/>
        <v>896357</v>
      </c>
      <c r="M33" s="94">
        <f t="shared" si="5"/>
        <v>-1788.1579999999994</v>
      </c>
      <c r="N33" s="95">
        <f t="shared" si="5"/>
        <v>-145067.25</v>
      </c>
      <c r="O33" s="96">
        <f t="shared" si="5"/>
        <v>-238</v>
      </c>
      <c r="P33" s="97">
        <f t="shared" si="5"/>
        <v>63374</v>
      </c>
      <c r="Q33" s="94">
        <f t="shared" si="5"/>
        <v>-833.7000000000044</v>
      </c>
      <c r="R33" s="95">
        <f t="shared" si="5"/>
        <v>108334.30000000075</v>
      </c>
      <c r="S33" s="96">
        <f t="shared" si="5"/>
        <v>10706.199999999997</v>
      </c>
      <c r="T33" s="97">
        <f t="shared" si="5"/>
        <v>1679832</v>
      </c>
      <c r="U33" s="94">
        <f t="shared" si="5"/>
        <v>-441.60000000000036</v>
      </c>
      <c r="V33" s="95">
        <f t="shared" si="5"/>
        <v>-165830.22093023267</v>
      </c>
      <c r="W33" s="96">
        <f t="shared" si="5"/>
        <v>-231.08430000000044</v>
      </c>
      <c r="X33" s="97">
        <f t="shared" si="5"/>
        <v>-284388.5</v>
      </c>
      <c r="Y33" s="94">
        <f t="shared" si="5"/>
        <v>5964.400699999998</v>
      </c>
      <c r="Z33" s="95">
        <f t="shared" si="5"/>
        <v>-171491.13456659392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-33.598376395384726</v>
      </c>
      <c r="F34" s="160"/>
      <c r="G34" s="159">
        <f aca="true" t="shared" si="7" ref="G34">+G23-G30</f>
        <v>-28.378516400813815</v>
      </c>
      <c r="H34" s="160"/>
      <c r="I34" s="159">
        <f aca="true" t="shared" si="8" ref="I34">+I23-I30</f>
        <v>13.266583746240102</v>
      </c>
      <c r="J34" s="160"/>
      <c r="K34" s="159">
        <f aca="true" t="shared" si="9" ref="K34">+K23-K30</f>
        <v>1.8726741197609087</v>
      </c>
      <c r="L34" s="160"/>
      <c r="M34" s="159">
        <f aca="true" t="shared" si="10" ref="M34">+M23-M30</f>
        <v>-2.316128726709948</v>
      </c>
      <c r="N34" s="160"/>
      <c r="O34" s="159">
        <f aca="true" t="shared" si="11" ref="O34">+O23-O30</f>
        <v>5.465665796447638</v>
      </c>
      <c r="P34" s="160"/>
      <c r="Q34" s="159">
        <f aca="true" t="shared" si="12" ref="Q34">+Q23-Q30</f>
        <v>0.09102566436573767</v>
      </c>
      <c r="R34" s="160"/>
      <c r="S34" s="159">
        <f aca="true" t="shared" si="13" ref="S34">+S23-S30</f>
        <v>-53.78999519600377</v>
      </c>
      <c r="T34" s="160"/>
      <c r="U34" s="159">
        <f aca="true" t="shared" si="14" ref="U34">+U23-U30</f>
        <v>-9.109686290942776</v>
      </c>
      <c r="V34" s="160"/>
      <c r="W34" s="159">
        <f aca="true" t="shared" si="15" ref="W34">+W23-W30</f>
        <v>-6.842599221789399</v>
      </c>
      <c r="X34" s="160"/>
      <c r="Y34" s="159">
        <f aca="true" t="shared" si="16" ref="Y34">+Y23-Y30</f>
        <v>-8.799812420015172</v>
      </c>
      <c r="Z34" s="160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69.61745178627885</v>
      </c>
      <c r="F35" s="60">
        <f t="shared" si="17"/>
        <v>40.57889745027588</v>
      </c>
      <c r="G35" s="61">
        <f t="shared" si="17"/>
        <v>80.91724753672392</v>
      </c>
      <c r="H35" s="62">
        <f t="shared" si="17"/>
        <v>83.2323400562348</v>
      </c>
      <c r="I35" s="59">
        <f t="shared" si="17"/>
        <v>85.91609589041096</v>
      </c>
      <c r="J35" s="60">
        <f t="shared" si="17"/>
        <v>48.65006221876771</v>
      </c>
      <c r="K35" s="61">
        <f t="shared" si="17"/>
        <v>100.95693779904306</v>
      </c>
      <c r="L35" s="62">
        <f t="shared" si="17"/>
        <v>91.70900879103154</v>
      </c>
      <c r="M35" s="59">
        <f t="shared" si="17"/>
        <v>82.04587495375509</v>
      </c>
      <c r="N35" s="60">
        <f t="shared" si="17"/>
        <v>69.01060780623747</v>
      </c>
      <c r="O35" s="61">
        <f t="shared" si="17"/>
        <v>101.70454545454545</v>
      </c>
      <c r="P35" s="62">
        <f t="shared" si="17"/>
        <v>98.55436583104151</v>
      </c>
      <c r="Q35" s="59">
        <f t="shared" si="17"/>
        <v>97.47036024525514</v>
      </c>
      <c r="R35" s="60">
        <f t="shared" si="17"/>
        <v>100.07443548929096</v>
      </c>
      <c r="S35" s="61">
        <f t="shared" si="17"/>
        <v>93.80723119040876</v>
      </c>
      <c r="T35" s="62">
        <f t="shared" si="17"/>
        <v>96.50784190329863</v>
      </c>
      <c r="U35" s="59">
        <f t="shared" si="17"/>
        <v>81.52389709723934</v>
      </c>
      <c r="V35" s="60">
        <f t="shared" si="17"/>
        <v>91.3200692173688</v>
      </c>
      <c r="W35" s="61">
        <f t="shared" si="17"/>
        <v>89.7503079325754</v>
      </c>
      <c r="X35" s="62">
        <f t="shared" si="17"/>
        <v>83.6351353475347</v>
      </c>
      <c r="Y35" s="59">
        <f t="shared" si="17"/>
        <v>92.95372905609466</v>
      </c>
      <c r="Z35" s="60">
        <f t="shared" si="17"/>
        <v>86.71799872388489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66.23350458345925</v>
      </c>
      <c r="F36" s="64">
        <f t="shared" si="17"/>
        <v>57.40441950192915</v>
      </c>
      <c r="G36" s="65">
        <f t="shared" si="17"/>
        <v>78.31907588093856</v>
      </c>
      <c r="H36" s="66">
        <f t="shared" si="17"/>
        <v>80.67002460349899</v>
      </c>
      <c r="I36" s="63">
        <f t="shared" si="17"/>
        <v>75.92301649646504</v>
      </c>
      <c r="J36" s="64">
        <f t="shared" si="17"/>
        <v>36.84316108045211</v>
      </c>
      <c r="K36" s="65">
        <f t="shared" si="17"/>
        <v>110.23203950512399</v>
      </c>
      <c r="L36" s="66">
        <f t="shared" si="17"/>
        <v>97.28073644154547</v>
      </c>
      <c r="M36" s="63">
        <f t="shared" si="17"/>
        <v>88.78534630348675</v>
      </c>
      <c r="N36" s="64">
        <f t="shared" si="17"/>
        <v>84.32602202784932</v>
      </c>
      <c r="O36" s="65">
        <f t="shared" si="17"/>
        <v>98.46708746618576</v>
      </c>
      <c r="P36" s="66">
        <f t="shared" si="17"/>
        <v>100.87947843546681</v>
      </c>
      <c r="Q36" s="63">
        <f t="shared" si="17"/>
        <v>102.51598104565294</v>
      </c>
      <c r="R36" s="64">
        <f t="shared" si="17"/>
        <v>105.82778671783171</v>
      </c>
      <c r="S36" s="65">
        <f t="shared" si="17"/>
        <v>90.01072468208979</v>
      </c>
      <c r="T36" s="66">
        <f t="shared" si="17"/>
        <v>90.79599084624476</v>
      </c>
      <c r="U36" s="63">
        <f t="shared" si="17"/>
        <v>80.3133514986376</v>
      </c>
      <c r="V36" s="64">
        <f t="shared" si="17"/>
        <v>95.30081985948196</v>
      </c>
      <c r="W36" s="65">
        <f t="shared" si="17"/>
        <v>92.8647971201937</v>
      </c>
      <c r="X36" s="66">
        <f t="shared" si="17"/>
        <v>89.54135363788025</v>
      </c>
      <c r="Y36" s="63">
        <f t="shared" si="17"/>
        <v>92.39263271117683</v>
      </c>
      <c r="Z36" s="64">
        <f t="shared" si="17"/>
        <v>86.49369225824557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116.51986342203678</v>
      </c>
      <c r="F37" s="68">
        <f t="shared" si="17"/>
        <v>100.28738191791098</v>
      </c>
      <c r="G37" s="69">
        <f t="shared" si="17"/>
        <v>118.99252456644496</v>
      </c>
      <c r="H37" s="70">
        <f t="shared" si="17"/>
        <v>121.62332645252157</v>
      </c>
      <c r="I37" s="67">
        <f t="shared" si="17"/>
        <v>65.65386984192158</v>
      </c>
      <c r="J37" s="68">
        <f t="shared" si="17"/>
        <v>52.49974877821286</v>
      </c>
      <c r="K37" s="69">
        <f t="shared" si="17"/>
        <v>98.27897813309019</v>
      </c>
      <c r="L37" s="70">
        <f t="shared" si="17"/>
        <v>181.06773242747283</v>
      </c>
      <c r="M37" s="67">
        <f t="shared" si="17"/>
        <v>88.53016978723677</v>
      </c>
      <c r="N37" s="68">
        <f t="shared" si="17"/>
        <v>95.57817717284803</v>
      </c>
      <c r="O37" s="69">
        <f t="shared" si="17"/>
        <v>95.40007730962505</v>
      </c>
      <c r="P37" s="70">
        <f t="shared" si="17"/>
        <v>104.46660967171046</v>
      </c>
      <c r="Q37" s="67">
        <f t="shared" si="17"/>
        <v>98.62739674605604</v>
      </c>
      <c r="R37" s="68">
        <f t="shared" si="17"/>
        <v>101.00349206565046</v>
      </c>
      <c r="S37" s="69">
        <f t="shared" si="17"/>
        <v>135.3060282284659</v>
      </c>
      <c r="T37" s="70">
        <f t="shared" si="17"/>
        <v>162.63918569864032</v>
      </c>
      <c r="U37" s="67">
        <f t="shared" si="17"/>
        <v>89.9775311499966</v>
      </c>
      <c r="V37" s="68">
        <f t="shared" si="17"/>
        <v>87.23031293659808</v>
      </c>
      <c r="W37" s="69">
        <f t="shared" si="17"/>
        <v>97.16228428180591</v>
      </c>
      <c r="X37" s="70">
        <f t="shared" si="17"/>
        <v>86.72019119215152</v>
      </c>
      <c r="Y37" s="67">
        <f t="shared" si="17"/>
        <v>104.3024724173167</v>
      </c>
      <c r="Z37" s="68">
        <f t="shared" si="17"/>
        <v>99.406952309361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+'(令和5年10月)'!E20</f>
        <v>1259</v>
      </c>
      <c r="F39" s="143">
        <f>+'(令和5年10月)'!F20</f>
        <v>166122</v>
      </c>
      <c r="G39" s="142">
        <f>+'(令和5年10月)'!G20</f>
        <v>1077.338</v>
      </c>
      <c r="H39" s="143">
        <f>+'(令和5年10月)'!H20</f>
        <v>419904</v>
      </c>
      <c r="I39" s="142">
        <f>+'(令和5年10月)'!I20</f>
        <v>1935</v>
      </c>
      <c r="J39" s="143">
        <f>+'(令和5年10月)'!J20</f>
        <v>1325534.4545454546</v>
      </c>
      <c r="K39" s="142">
        <f>+'(令和5年10月)'!K20</f>
        <v>1685</v>
      </c>
      <c r="L39" s="143">
        <f>+'(令和5年10月)'!L20</f>
        <v>3245398</v>
      </c>
      <c r="M39" s="142">
        <f>+'(令和5年10月)'!M20</f>
        <v>6722.128</v>
      </c>
      <c r="N39" s="143">
        <f>+'(令和5年10月)'!N20</f>
        <v>1683269</v>
      </c>
      <c r="O39" s="142">
        <f>+'(令和5年10月)'!O20</f>
        <v>4008</v>
      </c>
      <c r="P39" s="143">
        <f>+'(令和5年10月)'!P20</f>
        <v>1373941</v>
      </c>
      <c r="Q39" s="142">
        <f>+'(令和5年10月)'!Q20</f>
        <v>28509</v>
      </c>
      <c r="R39" s="143">
        <f>+'(令和5年10月)'!R20</f>
        <v>5327583.2</v>
      </c>
      <c r="S39" s="144">
        <f>+'(令和5年10月)'!S20</f>
        <v>48213</v>
      </c>
      <c r="T39" s="145">
        <f>+'(令和5年10月)'!T20</f>
        <v>8392459</v>
      </c>
      <c r="U39" s="142">
        <f>+'(令和5年10月)'!U20</f>
        <v>3365</v>
      </c>
      <c r="V39" s="143">
        <f>+'(令和5年10月)'!V20</f>
        <v>1364334.2325581396</v>
      </c>
      <c r="W39" s="142">
        <f>+'(令和5年10月)'!W20</f>
        <v>6501.247</v>
      </c>
      <c r="X39" s="143">
        <f>+'(令和5年10月)'!X20</f>
        <v>1376899</v>
      </c>
      <c r="Y39" s="146">
        <f>+'(令和5年10月)'!Y20</f>
        <v>103274.713</v>
      </c>
      <c r="Z39" s="147">
        <f>+'(令和5年10月)'!Z20</f>
        <v>24675443.887103595</v>
      </c>
    </row>
    <row r="40" spans="1:26" ht="18.95" customHeight="1">
      <c r="A40" s="22"/>
      <c r="B40" s="162"/>
      <c r="C40" s="22"/>
      <c r="D40" s="82" t="s">
        <v>22</v>
      </c>
      <c r="E40" s="148">
        <f>+'(令和5年10月)'!E21</f>
        <v>1154</v>
      </c>
      <c r="F40" s="149">
        <f>+'(令和5年10月)'!F21</f>
        <v>129705</v>
      </c>
      <c r="G40" s="148">
        <f>+'(令和5年10月)'!G21</f>
        <v>1033.771</v>
      </c>
      <c r="H40" s="149">
        <f>+'(令和5年10月)'!H21</f>
        <v>392252</v>
      </c>
      <c r="I40" s="148">
        <f>+'(令和5年10月)'!I21</f>
        <v>2058</v>
      </c>
      <c r="J40" s="149">
        <f>+'(令和5年10月)'!J21</f>
        <v>1432975.481818182</v>
      </c>
      <c r="K40" s="148">
        <f>+'(令和5年10月)'!K21</f>
        <v>2379</v>
      </c>
      <c r="L40" s="149">
        <f>+'(令和5年10月)'!L21</f>
        <v>4594241</v>
      </c>
      <c r="M40" s="148">
        <f>+'(令和5年10月)'!M21</f>
        <v>7368.574</v>
      </c>
      <c r="N40" s="149">
        <f>+'(令和5年10月)'!N21</f>
        <v>1358268</v>
      </c>
      <c r="O40" s="148">
        <f>+'(令和5年10月)'!O21</f>
        <v>4042</v>
      </c>
      <c r="P40" s="149">
        <f>+'(令和5年10月)'!P21</f>
        <v>1383967</v>
      </c>
      <c r="Q40" s="148">
        <f>+'(令和5年10月)'!Q21</f>
        <v>29337</v>
      </c>
      <c r="R40" s="149">
        <f>+'(令和5年10月)'!R21</f>
        <v>5576506.2</v>
      </c>
      <c r="S40" s="144">
        <f>+'(令和5年10月)'!S21</f>
        <v>46606</v>
      </c>
      <c r="T40" s="145">
        <f>+'(令和5年10月)'!T21</f>
        <v>8303886</v>
      </c>
      <c r="U40" s="148">
        <f>+'(令和5年10月)'!U21</f>
        <v>4793</v>
      </c>
      <c r="V40" s="149">
        <f>+'(令和5年10月)'!V21</f>
        <v>1804920.558139535</v>
      </c>
      <c r="W40" s="148">
        <f>+'(令和5年10月)'!W21</f>
        <v>6594.457</v>
      </c>
      <c r="X40" s="149">
        <f>+'(令和5年10月)'!X21</f>
        <v>1478311</v>
      </c>
      <c r="Y40" s="150">
        <f>+'(令和5年10月)'!Y21</f>
        <v>105365.802</v>
      </c>
      <c r="Z40" s="151">
        <f>+'(令和5年10月)'!Z21</f>
        <v>26455032.239957716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+'(令和5年10月)'!E22</f>
        <v>2363.9080000000004</v>
      </c>
      <c r="F41" s="149">
        <f>+'(令和5年10月)'!F22</f>
        <v>466083</v>
      </c>
      <c r="G41" s="148">
        <f>+'(令和5年10月)'!G22</f>
        <v>1722.03</v>
      </c>
      <c r="H41" s="149">
        <f>+'(令和5年10月)'!H22</f>
        <v>751676</v>
      </c>
      <c r="I41" s="148">
        <f>+'(令和5年10月)'!I22</f>
        <v>3124</v>
      </c>
      <c r="J41" s="149">
        <f>+'(令和5年10月)'!J22</f>
        <v>2425693.8181818184</v>
      </c>
      <c r="K41" s="148">
        <f>+'(令和5年10月)'!K22</f>
        <v>6002</v>
      </c>
      <c r="L41" s="149">
        <f>+'(令和5年10月)'!L22</f>
        <v>1926435</v>
      </c>
      <c r="M41" s="148">
        <f>+'(令和5年10月)'!M22</f>
        <v>16865.91</v>
      </c>
      <c r="N41" s="149">
        <f>+'(令和5年10月)'!N22</f>
        <v>3731789.25</v>
      </c>
      <c r="O41" s="148">
        <f>+'(令和5年10月)'!O22</f>
        <v>4829</v>
      </c>
      <c r="P41" s="149">
        <f>+'(令和5年10月)'!P22</f>
        <v>1499297</v>
      </c>
      <c r="Q41" s="148">
        <f>+'(令和5年10月)'!Q22</f>
        <v>61107.9</v>
      </c>
      <c r="R41" s="149">
        <f>+'(令和5年10月)'!R22</f>
        <v>11153438.7</v>
      </c>
      <c r="S41" s="144">
        <f>+'(令和5年10月)'!S22</f>
        <v>38345.2</v>
      </c>
      <c r="T41" s="145">
        <f>+'(令和5年10月)'!T22</f>
        <v>3871407</v>
      </c>
      <c r="U41" s="148">
        <f>+'(令和5年10月)'!U22</f>
        <v>4779.5</v>
      </c>
      <c r="V41" s="149">
        <f>+'(令和5年10月)'!V22</f>
        <v>1824032.1279069767</v>
      </c>
      <c r="W41" s="148">
        <f>+'(令和5年10月)'!W22</f>
        <v>7797.916699999999</v>
      </c>
      <c r="X41" s="149">
        <f>+'(令和5年10月)'!X22</f>
        <v>1849495</v>
      </c>
      <c r="Y41" s="150">
        <f>+'(令和5年10月)'!Y22</f>
        <v>146937.3647</v>
      </c>
      <c r="Z41" s="151">
        <f>+'(令和5年10月)'!Z22</f>
        <v>29499346.896088794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+'(令和5年10月)'!E23</f>
        <v>52.19762153631032</v>
      </c>
      <c r="F42" s="158">
        <f>+'(令和5年10月)'!F23</f>
        <v>0</v>
      </c>
      <c r="G42" s="157">
        <f>+'(令和5年10月)'!G23</f>
        <v>62.08243922278328</v>
      </c>
      <c r="H42" s="158">
        <f>+'(令和5年10月)'!H23</f>
        <v>0</v>
      </c>
      <c r="I42" s="157">
        <f>+'(令和5年10月)'!I23</f>
        <v>62.67461936901585</v>
      </c>
      <c r="J42" s="158">
        <f>+'(令和5年10月)'!J23</f>
        <v>0</v>
      </c>
      <c r="K42" s="157">
        <f>+'(令和5年10月)'!K23</f>
        <v>32.005040163805326</v>
      </c>
      <c r="L42" s="158">
        <f>+'(令和5年10月)'!L23</f>
        <v>0</v>
      </c>
      <c r="M42" s="157">
        <f>+'(令和5年10月)'!M23</f>
        <v>40.98723885608424</v>
      </c>
      <c r="N42" s="158">
        <f>+'(令和5年10月)'!N23</f>
        <v>0</v>
      </c>
      <c r="O42" s="157">
        <f>+'(令和5年10月)'!O23</f>
        <v>83.05819232356583</v>
      </c>
      <c r="P42" s="158">
        <f>+'(令和5年10月)'!P23</f>
        <v>0</v>
      </c>
      <c r="Q42" s="157">
        <f>+'(令和5年10月)'!Q23</f>
        <v>47.01252724639519</v>
      </c>
      <c r="R42" s="158">
        <f>+'(令和5年10月)'!R23</f>
        <v>0</v>
      </c>
      <c r="S42" s="157">
        <f>+'(令和5年10月)'!S23</f>
        <v>126.28490451950765</v>
      </c>
      <c r="T42" s="158">
        <f>+'(令和5年10月)'!T23</f>
        <v>0</v>
      </c>
      <c r="U42" s="157">
        <f>+'(令和5年10月)'!U23</f>
        <v>74.25138800400474</v>
      </c>
      <c r="V42" s="158">
        <f>+'(令和5年10月)'!V23</f>
        <v>0</v>
      </c>
      <c r="W42" s="157">
        <f>+'(令和5年10月)'!W23</f>
        <v>83.47037907996355</v>
      </c>
      <c r="X42" s="158">
        <f>+'(令和5年10月)'!X23</f>
        <v>0</v>
      </c>
      <c r="Y42" s="157">
        <f>+'(令和5年10月)'!Y23</f>
        <v>70.49480109828792</v>
      </c>
      <c r="Z42" s="158">
        <f>+'(令和5年10月)'!Z23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-158</v>
      </c>
      <c r="F43" s="93">
        <f t="shared" si="18"/>
        <v>-48892</v>
      </c>
      <c r="G43" s="90">
        <f t="shared" si="18"/>
        <v>-66.80700000000002</v>
      </c>
      <c r="H43" s="91">
        <f t="shared" si="18"/>
        <v>-40114</v>
      </c>
      <c r="I43" s="92">
        <f t="shared" si="18"/>
        <v>72</v>
      </c>
      <c r="J43" s="93">
        <f t="shared" si="18"/>
        <v>517428.2727272727</v>
      </c>
      <c r="K43" s="90">
        <f t="shared" si="18"/>
        <v>425</v>
      </c>
      <c r="L43" s="91">
        <f t="shared" si="18"/>
        <v>825420</v>
      </c>
      <c r="M43" s="92">
        <f t="shared" si="18"/>
        <v>-689.9839999999995</v>
      </c>
      <c r="N43" s="93">
        <f t="shared" si="18"/>
        <v>-329103</v>
      </c>
      <c r="O43" s="90">
        <f t="shared" si="18"/>
        <v>467</v>
      </c>
      <c r="P43" s="91">
        <f t="shared" si="18"/>
        <v>118247</v>
      </c>
      <c r="Q43" s="92">
        <f t="shared" si="18"/>
        <v>-1198</v>
      </c>
      <c r="R43" s="93">
        <f t="shared" si="18"/>
        <v>-153217</v>
      </c>
      <c r="S43" s="90">
        <f t="shared" si="18"/>
        <v>1472</v>
      </c>
      <c r="T43" s="91">
        <f t="shared" si="18"/>
        <v>-221804</v>
      </c>
      <c r="U43" s="92">
        <f t="shared" si="18"/>
        <v>536</v>
      </c>
      <c r="V43" s="93">
        <f t="shared" si="18"/>
        <v>35418.418604651</v>
      </c>
      <c r="W43" s="90">
        <f t="shared" si="18"/>
        <v>145.51899999999932</v>
      </c>
      <c r="X43" s="91">
        <f t="shared" si="18"/>
        <v>33199</v>
      </c>
      <c r="Y43" s="90">
        <f t="shared" si="18"/>
        <v>1004.7280000000028</v>
      </c>
      <c r="Z43" s="91">
        <f t="shared" si="18"/>
        <v>736582.691331923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161</v>
      </c>
      <c r="F44" s="97">
        <f t="shared" si="18"/>
        <v>25772</v>
      </c>
      <c r="G44" s="94">
        <f t="shared" si="18"/>
        <v>40.79099999999994</v>
      </c>
      <c r="H44" s="95">
        <f t="shared" si="18"/>
        <v>10385</v>
      </c>
      <c r="I44" s="96">
        <f t="shared" si="18"/>
        <v>-125</v>
      </c>
      <c r="J44" s="97">
        <f t="shared" si="18"/>
        <v>122390.7272727273</v>
      </c>
      <c r="K44" s="94">
        <f t="shared" si="18"/>
        <v>-303</v>
      </c>
      <c r="L44" s="95">
        <f t="shared" si="18"/>
        <v>-599034</v>
      </c>
      <c r="M44" s="96">
        <f t="shared" si="18"/>
        <v>1727.5379999999996</v>
      </c>
      <c r="N44" s="97">
        <f t="shared" si="18"/>
        <v>592043</v>
      </c>
      <c r="O44" s="94">
        <f t="shared" si="18"/>
        <v>326</v>
      </c>
      <c r="P44" s="95">
        <f t="shared" si="18"/>
        <v>125305</v>
      </c>
      <c r="Q44" s="96">
        <f t="shared" si="18"/>
        <v>-823</v>
      </c>
      <c r="R44" s="97">
        <f t="shared" si="18"/>
        <v>-152766.2000000002</v>
      </c>
      <c r="S44" s="94">
        <f t="shared" si="18"/>
        <v>394</v>
      </c>
      <c r="T44" s="95">
        <f t="shared" si="18"/>
        <v>-623415</v>
      </c>
      <c r="U44" s="96">
        <f t="shared" si="18"/>
        <v>-77</v>
      </c>
      <c r="V44" s="97">
        <f t="shared" si="18"/>
        <v>286070.4418604651</v>
      </c>
      <c r="W44" s="94">
        <f t="shared" si="18"/>
        <v>-62.01100000000042</v>
      </c>
      <c r="X44" s="95">
        <f t="shared" si="18"/>
        <v>-75840</v>
      </c>
      <c r="Y44" s="94">
        <f t="shared" si="18"/>
        <v>1259.3179999999993</v>
      </c>
      <c r="Z44" s="95">
        <f t="shared" si="18"/>
        <v>-289089.03086680546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-214</v>
      </c>
      <c r="F45" s="97">
        <f t="shared" si="18"/>
        <v>-38247</v>
      </c>
      <c r="G45" s="94">
        <f t="shared" si="18"/>
        <v>-64.03099999999995</v>
      </c>
      <c r="H45" s="95">
        <f t="shared" si="18"/>
        <v>-22847</v>
      </c>
      <c r="I45" s="96">
        <f t="shared" si="18"/>
        <v>74</v>
      </c>
      <c r="J45" s="97">
        <f t="shared" si="18"/>
        <v>287596.5181818181</v>
      </c>
      <c r="K45" s="94">
        <f t="shared" si="18"/>
        <v>34</v>
      </c>
      <c r="L45" s="95">
        <f t="shared" si="18"/>
        <v>75611</v>
      </c>
      <c r="M45" s="96">
        <f t="shared" si="18"/>
        <v>-3063.967999999999</v>
      </c>
      <c r="N45" s="97">
        <f t="shared" si="18"/>
        <v>-596145</v>
      </c>
      <c r="O45" s="94">
        <f t="shared" si="18"/>
        <v>107</v>
      </c>
      <c r="P45" s="95">
        <f t="shared" si="18"/>
        <v>-17084</v>
      </c>
      <c r="Q45" s="96">
        <f t="shared" si="18"/>
        <v>-1203</v>
      </c>
      <c r="R45" s="97">
        <f t="shared" si="18"/>
        <v>-249373.79999999888</v>
      </c>
      <c r="S45" s="94">
        <f t="shared" si="18"/>
        <v>2685</v>
      </c>
      <c r="T45" s="95">
        <f t="shared" si="18"/>
        <v>490184</v>
      </c>
      <c r="U45" s="96">
        <f t="shared" si="18"/>
        <v>-815</v>
      </c>
      <c r="V45" s="97">
        <f t="shared" si="18"/>
        <v>-691238.3488372094</v>
      </c>
      <c r="W45" s="94">
        <f t="shared" si="18"/>
        <v>114.32000000000153</v>
      </c>
      <c r="X45" s="95">
        <f t="shared" si="18"/>
        <v>7627</v>
      </c>
      <c r="Y45" s="94">
        <f t="shared" si="18"/>
        <v>-2345.6790000000037</v>
      </c>
      <c r="Z45" s="95">
        <f t="shared" si="18"/>
        <v>-753916.6306553893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1.3269350694529507</v>
      </c>
      <c r="F46" s="158"/>
      <c r="G46" s="157">
        <f>G23-G42</f>
        <v>-0.3938264919457666</v>
      </c>
      <c r="H46" s="158"/>
      <c r="I46" s="157">
        <f>I23-I42</f>
        <v>-0.35256938483362177</v>
      </c>
      <c r="J46" s="158"/>
      <c r="K46" s="157">
        <f>K23-K42</f>
        <v>2.7681779787432674</v>
      </c>
      <c r="L46" s="158"/>
      <c r="M46" s="157">
        <f>M23-M42</f>
        <v>8.342124022020165</v>
      </c>
      <c r="N46" s="158"/>
      <c r="O46" s="157">
        <f t="shared" si="18"/>
        <v>7.499923395840213</v>
      </c>
      <c r="P46" s="158"/>
      <c r="Q46" s="157">
        <f t="shared" si="18"/>
        <v>-0.8810436347441879</v>
      </c>
      <c r="R46" s="158"/>
      <c r="S46" s="157">
        <f t="shared" si="18"/>
        <v>-4.477644335621946</v>
      </c>
      <c r="T46" s="158"/>
      <c r="U46" s="157">
        <f t="shared" si="18"/>
        <v>24.29618747632462</v>
      </c>
      <c r="V46" s="158"/>
      <c r="W46" s="157">
        <f t="shared" si="18"/>
        <v>0.4193937595556321</v>
      </c>
      <c r="X46" s="158"/>
      <c r="Y46" s="157">
        <f t="shared" si="18"/>
        <v>1.8494680956819138</v>
      </c>
      <c r="Z46" s="158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87.450357426529</v>
      </c>
      <c r="F47" s="72">
        <f t="shared" si="19"/>
        <v>70.56861824442278</v>
      </c>
      <c r="G47" s="71">
        <f t="shared" si="19"/>
        <v>93.79888205929801</v>
      </c>
      <c r="H47" s="73">
        <f t="shared" si="19"/>
        <v>90.44686404511508</v>
      </c>
      <c r="I47" s="74">
        <f t="shared" si="19"/>
        <v>103.72093023255815</v>
      </c>
      <c r="J47" s="72">
        <f t="shared" si="19"/>
        <v>139.03544498243213</v>
      </c>
      <c r="K47" s="71">
        <f t="shared" si="19"/>
        <v>125.22255192878337</v>
      </c>
      <c r="L47" s="73">
        <f t="shared" si="19"/>
        <v>125.43355237169678</v>
      </c>
      <c r="M47" s="74">
        <f t="shared" si="19"/>
        <v>89.73563133579128</v>
      </c>
      <c r="N47" s="72">
        <f t="shared" si="19"/>
        <v>80.44857951996977</v>
      </c>
      <c r="O47" s="71">
        <f t="shared" si="19"/>
        <v>111.65169660678642</v>
      </c>
      <c r="P47" s="73">
        <f t="shared" si="19"/>
        <v>108.60641031892928</v>
      </c>
      <c r="Q47" s="74">
        <f t="shared" si="19"/>
        <v>95.79781823283875</v>
      </c>
      <c r="R47" s="72">
        <f t="shared" si="19"/>
        <v>97.1240805774746</v>
      </c>
      <c r="S47" s="71">
        <f t="shared" si="19"/>
        <v>103.05311845352914</v>
      </c>
      <c r="T47" s="73">
        <f t="shared" si="19"/>
        <v>97.35710356166173</v>
      </c>
      <c r="U47" s="74">
        <f t="shared" si="19"/>
        <v>115.92867756315009</v>
      </c>
      <c r="V47" s="72">
        <f t="shared" si="19"/>
        <v>102.59602213002023</v>
      </c>
      <c r="W47" s="71">
        <f t="shared" si="19"/>
        <v>102.23832443222045</v>
      </c>
      <c r="X47" s="73">
        <f t="shared" si="19"/>
        <v>102.41114271998164</v>
      </c>
      <c r="Y47" s="71">
        <f t="shared" si="19"/>
        <v>100.97286932184456</v>
      </c>
      <c r="Z47" s="73">
        <f t="shared" si="19"/>
        <v>102.98508385381831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113.95147313691507</v>
      </c>
      <c r="F48" s="66">
        <f t="shared" si="19"/>
        <v>119.8697043290544</v>
      </c>
      <c r="G48" s="63">
        <f t="shared" si="19"/>
        <v>103.94584487280065</v>
      </c>
      <c r="H48" s="64">
        <f t="shared" si="19"/>
        <v>102.64753270856491</v>
      </c>
      <c r="I48" s="65">
        <f t="shared" si="19"/>
        <v>93.92614188532555</v>
      </c>
      <c r="J48" s="66">
        <f t="shared" si="19"/>
        <v>108.5410203332604</v>
      </c>
      <c r="K48" s="63">
        <f t="shared" si="19"/>
        <v>87.26355611601512</v>
      </c>
      <c r="L48" s="64">
        <f t="shared" si="19"/>
        <v>86.96119772558731</v>
      </c>
      <c r="M48" s="65">
        <f t="shared" si="19"/>
        <v>123.44467192702413</v>
      </c>
      <c r="N48" s="66">
        <f t="shared" si="19"/>
        <v>143.58808423668967</v>
      </c>
      <c r="O48" s="63">
        <f t="shared" si="19"/>
        <v>108.06531420089065</v>
      </c>
      <c r="P48" s="64">
        <f t="shared" si="19"/>
        <v>109.05404536379841</v>
      </c>
      <c r="Q48" s="65">
        <f t="shared" si="19"/>
        <v>97.19466884821215</v>
      </c>
      <c r="R48" s="66">
        <f t="shared" si="19"/>
        <v>97.26053922436238</v>
      </c>
      <c r="S48" s="63">
        <f t="shared" si="19"/>
        <v>100.84538471441445</v>
      </c>
      <c r="T48" s="64">
        <f t="shared" si="19"/>
        <v>92.49249086512026</v>
      </c>
      <c r="U48" s="65">
        <f t="shared" si="19"/>
        <v>98.39349050698935</v>
      </c>
      <c r="V48" s="66">
        <f t="shared" si="19"/>
        <v>115.84947551128451</v>
      </c>
      <c r="W48" s="63">
        <f t="shared" si="19"/>
        <v>99.05964964211609</v>
      </c>
      <c r="X48" s="64">
        <f t="shared" si="19"/>
        <v>94.86982103224558</v>
      </c>
      <c r="Y48" s="63">
        <f t="shared" si="19"/>
        <v>101.19518665078826</v>
      </c>
      <c r="Z48" s="64">
        <f t="shared" si="19"/>
        <v>98.90724370227694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90.94719422244859</v>
      </c>
      <c r="F49" s="70">
        <f t="shared" si="19"/>
        <v>91.79395086282915</v>
      </c>
      <c r="G49" s="67">
        <f t="shared" si="19"/>
        <v>96.28165595256762</v>
      </c>
      <c r="H49" s="68">
        <f t="shared" si="19"/>
        <v>96.96052554558081</v>
      </c>
      <c r="I49" s="69">
        <f t="shared" si="19"/>
        <v>102.36875800256082</v>
      </c>
      <c r="J49" s="70">
        <f t="shared" si="19"/>
        <v>111.85625803331544</v>
      </c>
      <c r="K49" s="67">
        <f t="shared" si="19"/>
        <v>100.56647784071977</v>
      </c>
      <c r="L49" s="68">
        <f t="shared" si="19"/>
        <v>103.92491830765118</v>
      </c>
      <c r="M49" s="69">
        <f t="shared" si="19"/>
        <v>81.8333668328599</v>
      </c>
      <c r="N49" s="70">
        <f t="shared" si="19"/>
        <v>84.02522328933767</v>
      </c>
      <c r="O49" s="67">
        <f t="shared" si="19"/>
        <v>102.21577966452682</v>
      </c>
      <c r="P49" s="68">
        <f t="shared" si="19"/>
        <v>98.86053263629555</v>
      </c>
      <c r="Q49" s="69">
        <f t="shared" si="19"/>
        <v>98.03135110190335</v>
      </c>
      <c r="R49" s="70">
        <f t="shared" si="19"/>
        <v>97.76415322029789</v>
      </c>
      <c r="S49" s="67">
        <f t="shared" si="19"/>
        <v>107.0021801946528</v>
      </c>
      <c r="T49" s="68">
        <f t="shared" si="19"/>
        <v>112.66164988594586</v>
      </c>
      <c r="U49" s="69">
        <f t="shared" si="19"/>
        <v>82.94800711371482</v>
      </c>
      <c r="V49" s="70">
        <f t="shared" si="19"/>
        <v>62.10382820228144</v>
      </c>
      <c r="W49" s="67">
        <f t="shared" si="19"/>
        <v>101.46603258790905</v>
      </c>
      <c r="X49" s="68">
        <f t="shared" si="19"/>
        <v>100.41238283964</v>
      </c>
      <c r="Y49" s="67">
        <f t="shared" si="19"/>
        <v>98.40361979759938</v>
      </c>
      <c r="Z49" s="68">
        <f t="shared" si="19"/>
        <v>97.44429382348343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D28B5-469A-4451-9871-E91BC11559BA}">
  <dimension ref="A1:AL49"/>
  <sheetViews>
    <sheetView zoomScaleSheetLayoutView="100" workbookViewId="0" topLeftCell="A1">
      <pane xSplit="4" ySplit="4" topLeftCell="E11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0" sqref="E30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80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802</v>
      </c>
      <c r="F5" s="14">
        <v>68679</v>
      </c>
      <c r="G5" s="15">
        <v>30</v>
      </c>
      <c r="H5" s="16">
        <v>5460</v>
      </c>
      <c r="I5" s="13">
        <v>1163</v>
      </c>
      <c r="J5" s="14">
        <v>1065139</v>
      </c>
      <c r="K5" s="17">
        <v>1610</v>
      </c>
      <c r="L5" s="18">
        <v>3183203</v>
      </c>
      <c r="M5" s="13">
        <v>629</v>
      </c>
      <c r="N5" s="75">
        <v>181429</v>
      </c>
      <c r="O5" s="19">
        <v>728</v>
      </c>
      <c r="P5" s="18">
        <v>66023</v>
      </c>
      <c r="Q5" s="13">
        <v>13118</v>
      </c>
      <c r="R5" s="14">
        <v>2019984</v>
      </c>
      <c r="S5" s="19">
        <v>18620</v>
      </c>
      <c r="T5" s="18">
        <v>5160206</v>
      </c>
      <c r="U5" s="13">
        <v>3106</v>
      </c>
      <c r="V5" s="14">
        <v>1330167</v>
      </c>
      <c r="W5" s="13">
        <v>312</v>
      </c>
      <c r="X5" s="18">
        <v>67969</v>
      </c>
      <c r="Y5" s="20">
        <f aca="true" t="shared" si="0" ref="Y5:Z19">+W5+U5+S5+Q5+O5+M5+K5+I5+G5+E5</f>
        <v>40118</v>
      </c>
      <c r="Z5" s="21">
        <f t="shared" si="0"/>
        <v>13148259</v>
      </c>
    </row>
    <row r="6" spans="1:26" ht="18.95" customHeight="1">
      <c r="A6" s="7"/>
      <c r="B6" s="22"/>
      <c r="C6" s="83"/>
      <c r="D6" s="81" t="s">
        <v>22</v>
      </c>
      <c r="E6" s="23">
        <v>869</v>
      </c>
      <c r="F6" s="24">
        <v>72700</v>
      </c>
      <c r="G6" s="25">
        <v>30</v>
      </c>
      <c r="H6" s="26">
        <v>5400</v>
      </c>
      <c r="I6" s="27">
        <v>1281</v>
      </c>
      <c r="J6" s="21">
        <v>1169200</v>
      </c>
      <c r="K6" s="25">
        <v>2288</v>
      </c>
      <c r="L6" s="26">
        <v>4545073</v>
      </c>
      <c r="M6" s="27">
        <v>691</v>
      </c>
      <c r="N6" s="76">
        <v>197625</v>
      </c>
      <c r="O6" s="25">
        <v>709</v>
      </c>
      <c r="P6" s="26">
        <v>58649</v>
      </c>
      <c r="Q6" s="27">
        <v>13687</v>
      </c>
      <c r="R6" s="21">
        <v>2097725</v>
      </c>
      <c r="S6" s="25">
        <v>18677</v>
      </c>
      <c r="T6" s="26">
        <v>5186895</v>
      </c>
      <c r="U6" s="27">
        <v>3883</v>
      </c>
      <c r="V6" s="21">
        <v>1710337</v>
      </c>
      <c r="W6" s="27">
        <v>290</v>
      </c>
      <c r="X6" s="26">
        <v>87816</v>
      </c>
      <c r="Y6" s="20">
        <f t="shared" si="0"/>
        <v>42405</v>
      </c>
      <c r="Z6" s="21">
        <f t="shared" si="0"/>
        <v>15131420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1450.9</v>
      </c>
      <c r="F7" s="36">
        <v>271429</v>
      </c>
      <c r="G7" s="29">
        <v>151</v>
      </c>
      <c r="H7" s="30">
        <v>74178</v>
      </c>
      <c r="I7" s="31">
        <v>1816</v>
      </c>
      <c r="J7" s="32">
        <v>2053508</v>
      </c>
      <c r="K7" s="77">
        <v>5750</v>
      </c>
      <c r="L7" s="30">
        <v>1770958</v>
      </c>
      <c r="M7" s="23">
        <v>1403.3</v>
      </c>
      <c r="N7" s="24">
        <v>219982.25</v>
      </c>
      <c r="O7" s="33">
        <v>3067</v>
      </c>
      <c r="P7" s="34">
        <v>712239</v>
      </c>
      <c r="Q7" s="23">
        <v>32900.4</v>
      </c>
      <c r="R7" s="24">
        <v>5115419</v>
      </c>
      <c r="S7" s="33">
        <v>30309.2</v>
      </c>
      <c r="T7" s="34">
        <v>2906996</v>
      </c>
      <c r="U7" s="23">
        <v>3368.5</v>
      </c>
      <c r="V7" s="24">
        <v>1642045.5</v>
      </c>
      <c r="W7" s="23">
        <v>1181.2</v>
      </c>
      <c r="X7" s="34">
        <v>284381</v>
      </c>
      <c r="Y7" s="31">
        <f t="shared" si="0"/>
        <v>81397.5</v>
      </c>
      <c r="Z7" s="24">
        <f t="shared" si="0"/>
        <v>15051135.75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237</v>
      </c>
      <c r="F8" s="14">
        <v>42635</v>
      </c>
      <c r="G8" s="15">
        <v>172.338</v>
      </c>
      <c r="H8" s="16">
        <v>100400</v>
      </c>
      <c r="I8" s="13">
        <v>582</v>
      </c>
      <c r="J8" s="14">
        <v>116460.45454545456</v>
      </c>
      <c r="K8" s="17">
        <v>0</v>
      </c>
      <c r="L8" s="18">
        <v>0</v>
      </c>
      <c r="M8" s="13">
        <v>4398</v>
      </c>
      <c r="N8" s="75">
        <v>861859</v>
      </c>
      <c r="O8" s="19">
        <v>0</v>
      </c>
      <c r="P8" s="18">
        <v>0</v>
      </c>
      <c r="Q8" s="13">
        <v>7423</v>
      </c>
      <c r="R8" s="14">
        <v>1446815</v>
      </c>
      <c r="S8" s="19">
        <v>29306</v>
      </c>
      <c r="T8" s="18">
        <v>3168868</v>
      </c>
      <c r="U8" s="13">
        <v>232</v>
      </c>
      <c r="V8" s="14">
        <v>30200.232558139534</v>
      </c>
      <c r="W8" s="13">
        <v>43</v>
      </c>
      <c r="X8" s="18">
        <v>1400</v>
      </c>
      <c r="Y8" s="13">
        <f t="shared" si="0"/>
        <v>42393.338</v>
      </c>
      <c r="Z8" s="14">
        <f t="shared" si="0"/>
        <v>5768637.687103594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191</v>
      </c>
      <c r="F9" s="24">
        <v>33466</v>
      </c>
      <c r="G9" s="25">
        <v>167.771</v>
      </c>
      <c r="H9" s="26">
        <v>94600</v>
      </c>
      <c r="I9" s="27">
        <v>549</v>
      </c>
      <c r="J9" s="21">
        <v>119221.18181818182</v>
      </c>
      <c r="K9" s="25">
        <v>23</v>
      </c>
      <c r="L9" s="26">
        <v>418</v>
      </c>
      <c r="M9" s="27">
        <v>4660.45</v>
      </c>
      <c r="N9" s="76">
        <v>677670</v>
      </c>
      <c r="O9" s="25">
        <v>0</v>
      </c>
      <c r="P9" s="26">
        <v>0</v>
      </c>
      <c r="Q9" s="27">
        <v>7776</v>
      </c>
      <c r="R9" s="21">
        <v>1603517</v>
      </c>
      <c r="S9" s="25">
        <v>27666</v>
      </c>
      <c r="T9" s="26">
        <v>3058312</v>
      </c>
      <c r="U9" s="27">
        <v>876</v>
      </c>
      <c r="V9" s="21">
        <v>64162.558139534885</v>
      </c>
      <c r="W9" s="27">
        <v>54</v>
      </c>
      <c r="X9" s="26">
        <v>1940</v>
      </c>
      <c r="Y9" s="20">
        <f t="shared" si="0"/>
        <v>41963.221</v>
      </c>
      <c r="Z9" s="21">
        <f t="shared" si="0"/>
        <v>5653306.739957716</v>
      </c>
    </row>
    <row r="10" spans="1:26" ht="18.95" customHeight="1" thickBot="1">
      <c r="A10" s="7"/>
      <c r="B10" s="22"/>
      <c r="C10" s="84"/>
      <c r="D10" s="28" t="s">
        <v>24</v>
      </c>
      <c r="E10" s="35">
        <v>279</v>
      </c>
      <c r="F10" s="36">
        <v>50064</v>
      </c>
      <c r="G10" s="29">
        <v>173.03</v>
      </c>
      <c r="H10" s="30">
        <v>100481</v>
      </c>
      <c r="I10" s="37">
        <v>862</v>
      </c>
      <c r="J10" s="38">
        <v>115090.81818181818</v>
      </c>
      <c r="K10" s="77">
        <v>54</v>
      </c>
      <c r="L10" s="30">
        <v>1877</v>
      </c>
      <c r="M10" s="35">
        <v>8662.55</v>
      </c>
      <c r="N10" s="36">
        <v>2002137</v>
      </c>
      <c r="O10" s="29">
        <v>0</v>
      </c>
      <c r="P10" s="30">
        <v>0</v>
      </c>
      <c r="Q10" s="35">
        <v>12633</v>
      </c>
      <c r="R10" s="36">
        <v>1697021</v>
      </c>
      <c r="S10" s="29">
        <v>7877</v>
      </c>
      <c r="T10" s="30">
        <v>929626</v>
      </c>
      <c r="U10" s="35">
        <v>842</v>
      </c>
      <c r="V10" s="36">
        <v>62609.62790697675</v>
      </c>
      <c r="W10" s="35">
        <v>360</v>
      </c>
      <c r="X10" s="30">
        <v>19168</v>
      </c>
      <c r="Y10" s="37">
        <f t="shared" si="0"/>
        <v>31742.579999999998</v>
      </c>
      <c r="Z10" s="36">
        <f t="shared" si="0"/>
        <v>4978074.446088795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0</v>
      </c>
      <c r="J11" s="14">
        <v>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2789</v>
      </c>
      <c r="R11" s="14">
        <v>743576.2</v>
      </c>
      <c r="S11" s="19">
        <v>0</v>
      </c>
      <c r="T11" s="18">
        <v>0</v>
      </c>
      <c r="U11" s="13">
        <v>26</v>
      </c>
      <c r="V11" s="14">
        <v>3747</v>
      </c>
      <c r="W11" s="13">
        <v>0</v>
      </c>
      <c r="X11" s="18">
        <v>20</v>
      </c>
      <c r="Y11" s="13">
        <f>+W11+U11+S11+Q11+O11+M11+K11+I11+G11+E11</f>
        <v>2905</v>
      </c>
      <c r="Z11" s="14">
        <f t="shared" si="0"/>
        <v>837343.2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13</v>
      </c>
      <c r="J12" s="21">
        <v>2251.3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2680</v>
      </c>
      <c r="R12" s="21">
        <v>729771.2</v>
      </c>
      <c r="S12" s="25">
        <v>0</v>
      </c>
      <c r="T12" s="26">
        <v>50</v>
      </c>
      <c r="U12" s="27">
        <v>30</v>
      </c>
      <c r="V12" s="21">
        <v>29541</v>
      </c>
      <c r="W12" s="27">
        <v>6</v>
      </c>
      <c r="X12" s="26">
        <v>6000</v>
      </c>
      <c r="Y12" s="20">
        <f aca="true" t="shared" si="1" ref="Y12:Y19">+W12+U12+S12+Q12+O12+M12+K12+I12+G12+E12</f>
        <v>2819</v>
      </c>
      <c r="Z12" s="21">
        <f t="shared" si="0"/>
        <v>857613.5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54</v>
      </c>
      <c r="J13" s="38">
        <v>15613</v>
      </c>
      <c r="K13" s="77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7878.5</v>
      </c>
      <c r="R13" s="36">
        <v>2128851.7</v>
      </c>
      <c r="S13" s="29">
        <v>2</v>
      </c>
      <c r="T13" s="30">
        <v>1835</v>
      </c>
      <c r="U13" s="35">
        <v>517</v>
      </c>
      <c r="V13" s="36">
        <v>107937</v>
      </c>
      <c r="W13" s="35">
        <v>13</v>
      </c>
      <c r="X13" s="30">
        <v>35950</v>
      </c>
      <c r="Y13" s="37">
        <f t="shared" si="1"/>
        <v>8678.5</v>
      </c>
      <c r="Z13" s="36">
        <f t="shared" si="0"/>
        <v>2504186.7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744</v>
      </c>
      <c r="N14" s="75">
        <v>41132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744</v>
      </c>
      <c r="Z14" s="14">
        <f t="shared" si="0"/>
        <v>41132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1348</v>
      </c>
      <c r="N15" s="76">
        <v>85789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1348</v>
      </c>
      <c r="Z15" s="24">
        <f t="shared" si="0"/>
        <v>85789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5408</v>
      </c>
      <c r="N16" s="36">
        <v>861556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5408</v>
      </c>
      <c r="Z16" s="36">
        <f t="shared" si="0"/>
        <v>861556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220</v>
      </c>
      <c r="F17" s="14">
        <v>54808</v>
      </c>
      <c r="G17" s="19">
        <v>800</v>
      </c>
      <c r="H17" s="18">
        <v>239044</v>
      </c>
      <c r="I17" s="13">
        <v>190</v>
      </c>
      <c r="J17" s="14">
        <v>143935</v>
      </c>
      <c r="K17" s="19">
        <v>75</v>
      </c>
      <c r="L17" s="18">
        <v>62195</v>
      </c>
      <c r="M17" s="13">
        <v>936.128</v>
      </c>
      <c r="N17" s="75">
        <v>583849</v>
      </c>
      <c r="O17" s="19">
        <v>3280</v>
      </c>
      <c r="P17" s="18">
        <v>1307918</v>
      </c>
      <c r="Q17" s="13">
        <v>5179</v>
      </c>
      <c r="R17" s="14">
        <v>1117208</v>
      </c>
      <c r="S17" s="19">
        <v>287</v>
      </c>
      <c r="T17" s="18">
        <v>63385</v>
      </c>
      <c r="U17" s="13">
        <v>1</v>
      </c>
      <c r="V17" s="14">
        <v>220</v>
      </c>
      <c r="W17" s="13">
        <v>6146.247</v>
      </c>
      <c r="X17" s="18">
        <v>1307510</v>
      </c>
      <c r="Y17" s="41">
        <f t="shared" si="1"/>
        <v>17114.375</v>
      </c>
      <c r="Z17" s="42">
        <f t="shared" si="0"/>
        <v>4880072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94</v>
      </c>
      <c r="F18" s="21">
        <v>23539</v>
      </c>
      <c r="G18" s="25">
        <v>761</v>
      </c>
      <c r="H18" s="26">
        <v>217252</v>
      </c>
      <c r="I18" s="27">
        <v>215</v>
      </c>
      <c r="J18" s="21">
        <v>142303</v>
      </c>
      <c r="K18" s="25">
        <v>68</v>
      </c>
      <c r="L18" s="26">
        <v>48750</v>
      </c>
      <c r="M18" s="27">
        <v>654.124</v>
      </c>
      <c r="N18" s="21">
        <v>382184</v>
      </c>
      <c r="O18" s="25">
        <v>3333</v>
      </c>
      <c r="P18" s="26">
        <v>1325318</v>
      </c>
      <c r="Q18" s="27">
        <v>5194</v>
      </c>
      <c r="R18" s="21">
        <v>1145493</v>
      </c>
      <c r="S18" s="25">
        <v>263</v>
      </c>
      <c r="T18" s="26">
        <v>58629</v>
      </c>
      <c r="U18" s="27">
        <v>4</v>
      </c>
      <c r="V18" s="21">
        <v>880</v>
      </c>
      <c r="W18" s="27">
        <v>6244.457</v>
      </c>
      <c r="X18" s="26">
        <v>1382555</v>
      </c>
      <c r="Y18" s="23">
        <f t="shared" si="1"/>
        <v>16830.581</v>
      </c>
      <c r="Z18" s="24">
        <f t="shared" si="0"/>
        <v>4726903</v>
      </c>
    </row>
    <row r="19" spans="1:26" ht="18.95" customHeight="1" thickBot="1">
      <c r="A19" s="7"/>
      <c r="B19" s="22"/>
      <c r="C19" s="84"/>
      <c r="D19" s="43" t="s">
        <v>24</v>
      </c>
      <c r="E19" s="23">
        <v>634.008</v>
      </c>
      <c r="F19" s="24">
        <v>144590</v>
      </c>
      <c r="G19" s="33">
        <v>1203</v>
      </c>
      <c r="H19" s="34">
        <v>382017</v>
      </c>
      <c r="I19" s="23">
        <v>392</v>
      </c>
      <c r="J19" s="24">
        <v>241482</v>
      </c>
      <c r="K19" s="78">
        <v>198</v>
      </c>
      <c r="L19" s="34">
        <v>153600</v>
      </c>
      <c r="M19" s="23">
        <v>1373.06</v>
      </c>
      <c r="N19" s="24">
        <v>629114</v>
      </c>
      <c r="O19" s="33">
        <v>1762</v>
      </c>
      <c r="P19" s="34">
        <v>787058</v>
      </c>
      <c r="Q19" s="23">
        <v>7696</v>
      </c>
      <c r="R19" s="24">
        <v>2212147</v>
      </c>
      <c r="S19" s="33">
        <v>157</v>
      </c>
      <c r="T19" s="34">
        <v>32950</v>
      </c>
      <c r="U19" s="23">
        <v>52</v>
      </c>
      <c r="V19" s="24">
        <v>11440</v>
      </c>
      <c r="W19" s="23">
        <v>6243.716699999999</v>
      </c>
      <c r="X19" s="34">
        <v>1509996</v>
      </c>
      <c r="Y19" s="35">
        <f t="shared" si="1"/>
        <v>19710.7847</v>
      </c>
      <c r="Z19" s="36">
        <f t="shared" si="0"/>
        <v>6104394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1259</v>
      </c>
      <c r="F20" s="14">
        <f aca="true" t="shared" si="2" ref="F20:X22">F5+F8+F11+F14+F17</f>
        <v>166122</v>
      </c>
      <c r="G20" s="19">
        <f>G5+G8+G11+G14+G17</f>
        <v>1077.338</v>
      </c>
      <c r="H20" s="18">
        <f t="shared" si="2"/>
        <v>419904</v>
      </c>
      <c r="I20" s="13">
        <f t="shared" si="2"/>
        <v>1935</v>
      </c>
      <c r="J20" s="14">
        <f t="shared" si="2"/>
        <v>1325534.4545454546</v>
      </c>
      <c r="K20" s="19">
        <f t="shared" si="2"/>
        <v>1685</v>
      </c>
      <c r="L20" s="18">
        <f t="shared" si="2"/>
        <v>3245398</v>
      </c>
      <c r="M20" s="13">
        <f t="shared" si="2"/>
        <v>6722.128</v>
      </c>
      <c r="N20" s="14">
        <f t="shared" si="2"/>
        <v>1683269</v>
      </c>
      <c r="O20" s="19">
        <f t="shared" si="2"/>
        <v>4008</v>
      </c>
      <c r="P20" s="18">
        <f t="shared" si="2"/>
        <v>1373941</v>
      </c>
      <c r="Q20" s="13">
        <f t="shared" si="2"/>
        <v>28509</v>
      </c>
      <c r="R20" s="14">
        <f t="shared" si="2"/>
        <v>5327583.2</v>
      </c>
      <c r="S20" s="19">
        <f t="shared" si="2"/>
        <v>48213</v>
      </c>
      <c r="T20" s="18">
        <f t="shared" si="2"/>
        <v>8392459</v>
      </c>
      <c r="U20" s="13">
        <f t="shared" si="2"/>
        <v>3365</v>
      </c>
      <c r="V20" s="14">
        <f t="shared" si="2"/>
        <v>1364334.2325581396</v>
      </c>
      <c r="W20" s="13">
        <f t="shared" si="2"/>
        <v>6501.247</v>
      </c>
      <c r="X20" s="18">
        <f t="shared" si="2"/>
        <v>1376899</v>
      </c>
      <c r="Y20" s="31">
        <f aca="true" t="shared" si="3" ref="Y20:Z22">+Y17+Y14+Y11+Y8+Y5</f>
        <v>103274.713</v>
      </c>
      <c r="Z20" s="32">
        <f t="shared" si="3"/>
        <v>24675443.887103595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1154</v>
      </c>
      <c r="F21" s="21">
        <f t="shared" si="4"/>
        <v>129705</v>
      </c>
      <c r="G21" s="25">
        <f t="shared" si="4"/>
        <v>1033.771</v>
      </c>
      <c r="H21" s="26">
        <f t="shared" si="4"/>
        <v>392252</v>
      </c>
      <c r="I21" s="27">
        <f t="shared" si="4"/>
        <v>2058</v>
      </c>
      <c r="J21" s="21">
        <f t="shared" si="4"/>
        <v>1432975.481818182</v>
      </c>
      <c r="K21" s="25">
        <f t="shared" si="4"/>
        <v>2379</v>
      </c>
      <c r="L21" s="26">
        <f t="shared" si="4"/>
        <v>4594241</v>
      </c>
      <c r="M21" s="27">
        <f t="shared" si="4"/>
        <v>7368.574</v>
      </c>
      <c r="N21" s="21">
        <f t="shared" si="4"/>
        <v>1358268</v>
      </c>
      <c r="O21" s="25">
        <f t="shared" si="4"/>
        <v>4042</v>
      </c>
      <c r="P21" s="26">
        <f t="shared" si="4"/>
        <v>1383967</v>
      </c>
      <c r="Q21" s="27">
        <f t="shared" si="4"/>
        <v>29337</v>
      </c>
      <c r="R21" s="21">
        <f t="shared" si="4"/>
        <v>5576506.2</v>
      </c>
      <c r="S21" s="25">
        <f t="shared" si="4"/>
        <v>46606</v>
      </c>
      <c r="T21" s="26">
        <f t="shared" si="4"/>
        <v>8303886</v>
      </c>
      <c r="U21" s="27">
        <f t="shared" si="2"/>
        <v>4793</v>
      </c>
      <c r="V21" s="21">
        <f t="shared" si="2"/>
        <v>1804920.558139535</v>
      </c>
      <c r="W21" s="27">
        <f t="shared" si="2"/>
        <v>6594.457</v>
      </c>
      <c r="X21" s="26">
        <f t="shared" si="2"/>
        <v>1478311</v>
      </c>
      <c r="Y21" s="23">
        <f t="shared" si="3"/>
        <v>105365.802</v>
      </c>
      <c r="Z21" s="24">
        <f t="shared" si="3"/>
        <v>26455032.239957716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2363.9080000000004</v>
      </c>
      <c r="F22" s="24">
        <f t="shared" si="2"/>
        <v>466083</v>
      </c>
      <c r="G22" s="33">
        <f t="shared" si="2"/>
        <v>1722.03</v>
      </c>
      <c r="H22" s="34">
        <f t="shared" si="2"/>
        <v>751676</v>
      </c>
      <c r="I22" s="23">
        <f t="shared" si="2"/>
        <v>3124</v>
      </c>
      <c r="J22" s="24">
        <f t="shared" si="2"/>
        <v>2425693.8181818184</v>
      </c>
      <c r="K22" s="33">
        <f t="shared" si="2"/>
        <v>6002</v>
      </c>
      <c r="L22" s="34">
        <f t="shared" si="2"/>
        <v>1926435</v>
      </c>
      <c r="M22" s="23">
        <f t="shared" si="2"/>
        <v>16865.91</v>
      </c>
      <c r="N22" s="24">
        <f t="shared" si="2"/>
        <v>3731789.25</v>
      </c>
      <c r="O22" s="33">
        <f t="shared" si="2"/>
        <v>4829</v>
      </c>
      <c r="P22" s="34">
        <f t="shared" si="2"/>
        <v>1499297</v>
      </c>
      <c r="Q22" s="23">
        <f t="shared" si="2"/>
        <v>61107.9</v>
      </c>
      <c r="R22" s="24">
        <f t="shared" si="2"/>
        <v>11153438.7</v>
      </c>
      <c r="S22" s="33">
        <f t="shared" si="2"/>
        <v>38345.2</v>
      </c>
      <c r="T22" s="34">
        <f t="shared" si="2"/>
        <v>3871407</v>
      </c>
      <c r="U22" s="23">
        <f t="shared" si="2"/>
        <v>4779.5</v>
      </c>
      <c r="V22" s="24">
        <f t="shared" si="2"/>
        <v>1824032.1279069767</v>
      </c>
      <c r="W22" s="23">
        <f t="shared" si="2"/>
        <v>7797.916699999999</v>
      </c>
      <c r="X22" s="34">
        <f t="shared" si="2"/>
        <v>1849495</v>
      </c>
      <c r="Y22" s="23">
        <f t="shared" si="3"/>
        <v>146937.3647</v>
      </c>
      <c r="Z22" s="24">
        <f t="shared" si="3"/>
        <v>29499346.896088794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52.19762153631032</v>
      </c>
      <c r="F23" s="174"/>
      <c r="G23" s="173">
        <f>(G20+G21)/(G22+G41)*100</f>
        <v>62.08243922278328</v>
      </c>
      <c r="H23" s="174"/>
      <c r="I23" s="173">
        <f>(I20+I21)/(I22+I41)*100</f>
        <v>62.67461936901585</v>
      </c>
      <c r="J23" s="174"/>
      <c r="K23" s="173">
        <f>(K20+K21)/(K22+K41)*100</f>
        <v>32.005040163805326</v>
      </c>
      <c r="L23" s="174"/>
      <c r="M23" s="173">
        <f>(M20+M21)/(M22+M41)*100</f>
        <v>40.98723885608424</v>
      </c>
      <c r="N23" s="174"/>
      <c r="O23" s="173">
        <f>(O20+O21)/(O22+O41)*100</f>
        <v>83.05819232356583</v>
      </c>
      <c r="P23" s="174"/>
      <c r="Q23" s="173">
        <f>(Q20+Q21)/(Q22+Q41)*100</f>
        <v>47.01252724639519</v>
      </c>
      <c r="R23" s="174"/>
      <c r="S23" s="173">
        <f>(S20+S21)/(S22+S41)*100</f>
        <v>126.28490451950765</v>
      </c>
      <c r="T23" s="174"/>
      <c r="U23" s="173">
        <f>(U20+U21)/(U22+U41)*100</f>
        <v>74.25138800400474</v>
      </c>
      <c r="V23" s="174"/>
      <c r="W23" s="173">
        <f>(W20+W21)/(W22+W41)*100</f>
        <v>83.47037907996355</v>
      </c>
      <c r="X23" s="174"/>
      <c r="Y23" s="173">
        <f>(Y20+Y21)/(Y22+Y41)*100</f>
        <v>70.49480109828792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197166.30258030343</v>
      </c>
      <c r="F24" s="176"/>
      <c r="G24" s="169">
        <f>H22/G22*1000</f>
        <v>436505.7519323125</v>
      </c>
      <c r="H24" s="170"/>
      <c r="I24" s="171">
        <f>J22/I22*1000</f>
        <v>776470.4923757421</v>
      </c>
      <c r="J24" s="172"/>
      <c r="K24" s="169">
        <f>L22/K22*1000</f>
        <v>320965.5114961679</v>
      </c>
      <c r="L24" s="170"/>
      <c r="M24" s="171">
        <f>N22/M22*1000</f>
        <v>221262.2532670932</v>
      </c>
      <c r="N24" s="172"/>
      <c r="O24" s="169">
        <f>P22/O22*1000</f>
        <v>310477.7386622489</v>
      </c>
      <c r="P24" s="170"/>
      <c r="Q24" s="171">
        <f>R22/Q22*1000</f>
        <v>182520.40570859087</v>
      </c>
      <c r="R24" s="172"/>
      <c r="S24" s="169">
        <f>T22/S22*1000</f>
        <v>100961.97177221661</v>
      </c>
      <c r="T24" s="170"/>
      <c r="U24" s="171">
        <f>V22/U22*1000</f>
        <v>381636.59962485125</v>
      </c>
      <c r="V24" s="172"/>
      <c r="W24" s="169">
        <f>X22/W22*1000</f>
        <v>237178.09142536754</v>
      </c>
      <c r="X24" s="170"/>
      <c r="Y24" s="171">
        <f>Z22/Y22*1000</f>
        <v>200761.37173357647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1.6087861687368348</v>
      </c>
      <c r="F25" s="49"/>
      <c r="G25" s="50">
        <f>G22/Y22*100</f>
        <v>1.1719483356162301</v>
      </c>
      <c r="H25" s="51"/>
      <c r="I25" s="48">
        <f>I22/Y22*100</f>
        <v>2.126075968749152</v>
      </c>
      <c r="J25" s="49"/>
      <c r="K25" s="50">
        <f>K22/Y22*100</f>
        <v>4.084733663390657</v>
      </c>
      <c r="L25" s="51"/>
      <c r="M25" s="48">
        <f>M22/Y22*100</f>
        <v>11.478298957133807</v>
      </c>
      <c r="N25" s="49"/>
      <c r="O25" s="50">
        <f>O22/Y22*100</f>
        <v>3.2864343319749216</v>
      </c>
      <c r="P25" s="51"/>
      <c r="Q25" s="48">
        <f>Q22/Y22*100</f>
        <v>41.5877201314745</v>
      </c>
      <c r="R25" s="49"/>
      <c r="S25" s="50">
        <f>S22/Y22*100</f>
        <v>26.096289448425093</v>
      </c>
      <c r="T25" s="51"/>
      <c r="U25" s="48">
        <f>U22/Y22*100</f>
        <v>3.252746508526432</v>
      </c>
      <c r="V25" s="49"/>
      <c r="W25" s="50">
        <f>W22/Y22*100</f>
        <v>5.306966485972372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31">
        <f>+'(令和4年10月)'!E20</f>
        <v>822</v>
      </c>
      <c r="F27" s="128">
        <f>+'(令和4年10月)'!F20</f>
        <v>74866</v>
      </c>
      <c r="G27" s="129">
        <f>+'(令和4年10月)'!G20</f>
        <v>1347.563</v>
      </c>
      <c r="H27" s="130">
        <f>+'(令和4年10月)'!H20</f>
        <v>498696</v>
      </c>
      <c r="I27" s="131">
        <f>+'(令和4年10月)'!I20</f>
        <v>2816</v>
      </c>
      <c r="J27" s="128">
        <f>+'(令和4年10月)'!J20</f>
        <v>4639230</v>
      </c>
      <c r="K27" s="129">
        <f>+'(令和4年10月)'!K20</f>
        <v>1765</v>
      </c>
      <c r="L27" s="130">
        <f>+'(令和4年10月)'!L20</f>
        <v>3821208</v>
      </c>
      <c r="M27" s="131">
        <f>+'(令和4年10月)'!M20</f>
        <v>12346.272</v>
      </c>
      <c r="N27" s="128">
        <f>+'(令和4年10月)'!N20</f>
        <v>3009437</v>
      </c>
      <c r="O27" s="129">
        <f>+'(令和4年10月)'!O20</f>
        <v>4350</v>
      </c>
      <c r="P27" s="130">
        <f>+'(令和4年10月)'!P20</f>
        <v>1439242</v>
      </c>
      <c r="Q27" s="131">
        <f>+'(令和4年10月)'!Q20</f>
        <v>26830</v>
      </c>
      <c r="R27" s="128">
        <f>+'(令和4年10月)'!R20</f>
        <v>5115434</v>
      </c>
      <c r="S27" s="129">
        <f>+'(令和4年10月)'!S20</f>
        <v>48073</v>
      </c>
      <c r="T27" s="130">
        <f>+'(令和4年10月)'!T20</f>
        <v>7969145</v>
      </c>
      <c r="U27" s="131">
        <f>+'(令和4年10月)'!U20</f>
        <v>4481</v>
      </c>
      <c r="V27" s="128">
        <f>+'(令和4年10月)'!V20</f>
        <v>1563340</v>
      </c>
      <c r="W27" s="131">
        <f>+'(令和4年10月)'!W20</f>
        <v>5806.865</v>
      </c>
      <c r="X27" s="130">
        <f>+'(令和4年10月)'!X20</f>
        <v>1158934</v>
      </c>
      <c r="Y27" s="131">
        <f>+'(令和4年10月)'!Y20</f>
        <v>108637.70000000001</v>
      </c>
      <c r="Z27" s="128">
        <f>+'(令和4年10月)'!Z20</f>
        <v>29289532</v>
      </c>
    </row>
    <row r="28" spans="1:26" ht="18.95" customHeight="1">
      <c r="A28" s="22"/>
      <c r="B28" s="167"/>
      <c r="C28" s="7"/>
      <c r="D28" s="55" t="s">
        <v>22</v>
      </c>
      <c r="E28" s="154">
        <f>+'(令和4年10月)'!E21</f>
        <v>916</v>
      </c>
      <c r="F28" s="135">
        <f>+'(令和4年10月)'!F21</f>
        <v>78680</v>
      </c>
      <c r="G28" s="136">
        <f>+'(令和4年10月)'!G21</f>
        <v>1317.013</v>
      </c>
      <c r="H28" s="137">
        <f>+'(令和4年10月)'!H21</f>
        <v>491367</v>
      </c>
      <c r="I28" s="134">
        <f>+'(令和4年10月)'!I21</f>
        <v>2183</v>
      </c>
      <c r="J28" s="135">
        <f>+'(令和4年10月)'!J21</f>
        <v>4490212</v>
      </c>
      <c r="K28" s="136">
        <f>+'(令和4年10月)'!K21</f>
        <v>1862</v>
      </c>
      <c r="L28" s="137">
        <f>+'(令和4年10月)'!L21</f>
        <v>4058515</v>
      </c>
      <c r="M28" s="134">
        <f>+'(令和4年10月)'!M21</f>
        <v>11943.192</v>
      </c>
      <c r="N28" s="135">
        <f>+'(令和4年10月)'!N21</f>
        <v>2843682</v>
      </c>
      <c r="O28" s="136">
        <f>+'(令和4年10月)'!O21</f>
        <v>4083</v>
      </c>
      <c r="P28" s="137">
        <f>+'(令和4年10月)'!P21</f>
        <v>1360514</v>
      </c>
      <c r="Q28" s="134">
        <f>+'(令和4年10月)'!Q21</f>
        <v>26142</v>
      </c>
      <c r="R28" s="135">
        <f>+'(令和4年10月)'!R21</f>
        <v>5070634</v>
      </c>
      <c r="S28" s="136">
        <f>+'(令和4年10月)'!S21</f>
        <v>45905</v>
      </c>
      <c r="T28" s="137">
        <f>+'(令和4年10月)'!T21</f>
        <v>7506150</v>
      </c>
      <c r="U28" s="134">
        <f>+'(令和4年10月)'!U21</f>
        <v>5304</v>
      </c>
      <c r="V28" s="135">
        <f>+'(令和4年10月)'!V21</f>
        <v>1773717</v>
      </c>
      <c r="W28" s="134">
        <f>+'(令和4年10月)'!W21</f>
        <v>6152.195</v>
      </c>
      <c r="X28" s="137">
        <f>+'(令和4年10月)'!X21</f>
        <v>1244113</v>
      </c>
      <c r="Y28" s="138">
        <f>+'(令和4年10月)'!Y21</f>
        <v>105807.4</v>
      </c>
      <c r="Z28" s="139">
        <f>+'(令和4年10月)'!Z21</f>
        <v>28917584</v>
      </c>
    </row>
    <row r="29" spans="1:26" ht="18.95" customHeight="1" thickBot="1">
      <c r="A29" s="22"/>
      <c r="B29" s="167"/>
      <c r="C29" s="7"/>
      <c r="D29" s="55" t="s">
        <v>24</v>
      </c>
      <c r="E29" s="138">
        <f>+'(令和4年10月)'!E22</f>
        <v>2249</v>
      </c>
      <c r="F29" s="139">
        <f>+'(令和4年10月)'!F22</f>
        <v>408561</v>
      </c>
      <c r="G29" s="140">
        <f>+'(令和4年10月)'!G22</f>
        <v>1516.55</v>
      </c>
      <c r="H29" s="141">
        <f>+'(令和4年10月)'!H22</f>
        <v>642066</v>
      </c>
      <c r="I29" s="138">
        <f>+'(令和4年10月)'!I22</f>
        <v>5081</v>
      </c>
      <c r="J29" s="139">
        <f>+'(令和4年10月)'!J22</f>
        <v>5601582</v>
      </c>
      <c r="K29" s="140">
        <f>+'(令和4年10月)'!K22</f>
        <v>5935</v>
      </c>
      <c r="L29" s="141">
        <f>+'(令和4年10月)'!L22</f>
        <v>773731</v>
      </c>
      <c r="M29" s="138">
        <f>+'(令和4年10月)'!M22</f>
        <v>18483.000000000004</v>
      </c>
      <c r="N29" s="139">
        <f>+'(令和4年10月)'!N22</f>
        <v>3631276</v>
      </c>
      <c r="O29" s="140">
        <f>+'(令和4年10月)'!O22</f>
        <v>5210</v>
      </c>
      <c r="P29" s="141">
        <f>+'(令和4年10月)'!P22</f>
        <v>1400877</v>
      </c>
      <c r="Q29" s="138">
        <f>+'(令和4年10月)'!Q22</f>
        <v>60533</v>
      </c>
      <c r="R29" s="139">
        <f>+'(令和4年10月)'!R22</f>
        <v>10750275</v>
      </c>
      <c r="S29" s="140">
        <f>+'(令和4年10月)'!S22</f>
        <v>29575</v>
      </c>
      <c r="T29" s="141">
        <f>+'(令和4年10月)'!T22</f>
        <v>2674489</v>
      </c>
      <c r="U29" s="138">
        <f>+'(令和4年10月)'!U22</f>
        <v>5493</v>
      </c>
      <c r="V29" s="139">
        <f>+'(令和4年10月)'!V22</f>
        <v>1959921</v>
      </c>
      <c r="W29" s="138">
        <f>+'(令和4年10月)'!W22</f>
        <v>7771.841</v>
      </c>
      <c r="X29" s="141">
        <f>+'(令和4年10月)'!X22</f>
        <v>2021782</v>
      </c>
      <c r="Y29" s="138">
        <f>+'(令和4年10月)'!Y22</f>
        <v>141847.391</v>
      </c>
      <c r="Z29" s="139">
        <f>+'(令和4年10月)'!Z22</f>
        <v>29864560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64">
        <v>37.84843205574913</v>
      </c>
      <c r="F30" s="165"/>
      <c r="G30" s="164">
        <v>88.74376779737223</v>
      </c>
      <c r="H30" s="165"/>
      <c r="I30" s="164">
        <v>52.46090880470143</v>
      </c>
      <c r="J30" s="165"/>
      <c r="K30" s="164">
        <v>30.308347956881427</v>
      </c>
      <c r="L30" s="165"/>
      <c r="M30" s="164">
        <v>66.43195893544606</v>
      </c>
      <c r="N30" s="165"/>
      <c r="O30" s="164">
        <v>83.05919432679995</v>
      </c>
      <c r="P30" s="165"/>
      <c r="Q30" s="164">
        <v>44.004718470152355</v>
      </c>
      <c r="R30" s="165"/>
      <c r="S30" s="164">
        <v>164.92576603137834</v>
      </c>
      <c r="T30" s="165"/>
      <c r="U30" s="164">
        <v>82.86053010415785</v>
      </c>
      <c r="V30" s="165"/>
      <c r="W30" s="164">
        <v>75.26622800712843</v>
      </c>
      <c r="X30" s="165"/>
      <c r="Y30" s="164">
        <v>76.35180442644933</v>
      </c>
      <c r="Z30" s="165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437</v>
      </c>
      <c r="F31" s="91">
        <f aca="true" t="shared" si="5" ref="F31:Z33">F20-F27</f>
        <v>91256</v>
      </c>
      <c r="G31" s="92">
        <f t="shared" si="5"/>
        <v>-270.22500000000014</v>
      </c>
      <c r="H31" s="93">
        <f t="shared" si="5"/>
        <v>-78792</v>
      </c>
      <c r="I31" s="90">
        <f t="shared" si="5"/>
        <v>-881</v>
      </c>
      <c r="J31" s="91">
        <f t="shared" si="5"/>
        <v>-3313695.5454545454</v>
      </c>
      <c r="K31" s="92">
        <f t="shared" si="5"/>
        <v>-80</v>
      </c>
      <c r="L31" s="93">
        <f t="shared" si="5"/>
        <v>-575810</v>
      </c>
      <c r="M31" s="90">
        <f t="shared" si="5"/>
        <v>-5624.144000000001</v>
      </c>
      <c r="N31" s="91">
        <f t="shared" si="5"/>
        <v>-1326168</v>
      </c>
      <c r="O31" s="92">
        <f t="shared" si="5"/>
        <v>-342</v>
      </c>
      <c r="P31" s="93">
        <f t="shared" si="5"/>
        <v>-65301</v>
      </c>
      <c r="Q31" s="90">
        <f t="shared" si="5"/>
        <v>1679</v>
      </c>
      <c r="R31" s="91">
        <f t="shared" si="5"/>
        <v>212149.2000000002</v>
      </c>
      <c r="S31" s="92">
        <f t="shared" si="5"/>
        <v>140</v>
      </c>
      <c r="T31" s="93">
        <f t="shared" si="5"/>
        <v>423314</v>
      </c>
      <c r="U31" s="90">
        <f t="shared" si="5"/>
        <v>-1116</v>
      </c>
      <c r="V31" s="91">
        <f t="shared" si="5"/>
        <v>-199005.7674418604</v>
      </c>
      <c r="W31" s="92">
        <f t="shared" si="5"/>
        <v>694.3820000000005</v>
      </c>
      <c r="X31" s="93">
        <f t="shared" si="5"/>
        <v>217965</v>
      </c>
      <c r="Y31" s="90">
        <f t="shared" si="5"/>
        <v>-5362.987000000008</v>
      </c>
      <c r="Z31" s="91">
        <f t="shared" si="5"/>
        <v>-4614088.112896405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238</v>
      </c>
      <c r="F32" s="95">
        <f t="shared" si="6"/>
        <v>51025</v>
      </c>
      <c r="G32" s="96">
        <f t="shared" si="6"/>
        <v>-283.24199999999996</v>
      </c>
      <c r="H32" s="97">
        <f t="shared" si="6"/>
        <v>-99115</v>
      </c>
      <c r="I32" s="94">
        <f t="shared" si="6"/>
        <v>-125</v>
      </c>
      <c r="J32" s="95">
        <f t="shared" si="6"/>
        <v>-3057236.518181818</v>
      </c>
      <c r="K32" s="96">
        <f t="shared" si="6"/>
        <v>517</v>
      </c>
      <c r="L32" s="97">
        <f t="shared" si="6"/>
        <v>535726</v>
      </c>
      <c r="M32" s="94">
        <f t="shared" si="6"/>
        <v>-4574.6179999999995</v>
      </c>
      <c r="N32" s="95">
        <f t="shared" si="6"/>
        <v>-1485414</v>
      </c>
      <c r="O32" s="96">
        <f t="shared" si="6"/>
        <v>-41</v>
      </c>
      <c r="P32" s="97">
        <f t="shared" si="6"/>
        <v>23453</v>
      </c>
      <c r="Q32" s="94">
        <f t="shared" si="6"/>
        <v>3195</v>
      </c>
      <c r="R32" s="95">
        <f t="shared" si="6"/>
        <v>505872.2000000002</v>
      </c>
      <c r="S32" s="96">
        <f t="shared" si="6"/>
        <v>701</v>
      </c>
      <c r="T32" s="97">
        <f t="shared" si="6"/>
        <v>797736</v>
      </c>
      <c r="U32" s="94">
        <f t="shared" si="5"/>
        <v>-511</v>
      </c>
      <c r="V32" s="95">
        <f t="shared" si="5"/>
        <v>31203.5581395349</v>
      </c>
      <c r="W32" s="96">
        <f t="shared" si="5"/>
        <v>442.2620000000006</v>
      </c>
      <c r="X32" s="97">
        <f t="shared" si="5"/>
        <v>234198</v>
      </c>
      <c r="Y32" s="94">
        <f t="shared" si="5"/>
        <v>-441.59799999999814</v>
      </c>
      <c r="Z32" s="95">
        <f t="shared" si="5"/>
        <v>-2462551.7600422837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114.90800000000036</v>
      </c>
      <c r="F33" s="95">
        <f t="shared" si="5"/>
        <v>57522</v>
      </c>
      <c r="G33" s="96">
        <f t="shared" si="5"/>
        <v>205.48000000000002</v>
      </c>
      <c r="H33" s="97">
        <f t="shared" si="5"/>
        <v>109610</v>
      </c>
      <c r="I33" s="94">
        <f t="shared" si="5"/>
        <v>-1957</v>
      </c>
      <c r="J33" s="95">
        <f t="shared" si="5"/>
        <v>-3175888.1818181816</v>
      </c>
      <c r="K33" s="96">
        <f t="shared" si="5"/>
        <v>67</v>
      </c>
      <c r="L33" s="97">
        <f t="shared" si="5"/>
        <v>1152704</v>
      </c>
      <c r="M33" s="94">
        <f t="shared" si="5"/>
        <v>-1617.0900000000038</v>
      </c>
      <c r="N33" s="95">
        <f t="shared" si="5"/>
        <v>100513.25</v>
      </c>
      <c r="O33" s="96">
        <f t="shared" si="5"/>
        <v>-381</v>
      </c>
      <c r="P33" s="97">
        <f t="shared" si="5"/>
        <v>98420</v>
      </c>
      <c r="Q33" s="94">
        <f t="shared" si="5"/>
        <v>574.9000000000015</v>
      </c>
      <c r="R33" s="95">
        <f t="shared" si="5"/>
        <v>403163.69999999925</v>
      </c>
      <c r="S33" s="96">
        <f t="shared" si="5"/>
        <v>8770.199999999997</v>
      </c>
      <c r="T33" s="97">
        <f t="shared" si="5"/>
        <v>1196918</v>
      </c>
      <c r="U33" s="94">
        <f t="shared" si="5"/>
        <v>-713.5</v>
      </c>
      <c r="V33" s="95">
        <f t="shared" si="5"/>
        <v>-135888.87209302327</v>
      </c>
      <c r="W33" s="96">
        <f t="shared" si="5"/>
        <v>26.075699999998506</v>
      </c>
      <c r="X33" s="97">
        <f t="shared" si="5"/>
        <v>-172287</v>
      </c>
      <c r="Y33" s="94">
        <f t="shared" si="5"/>
        <v>5089.973700000002</v>
      </c>
      <c r="Z33" s="95">
        <f t="shared" si="5"/>
        <v>-365213.1039112061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14.349189480561193</v>
      </c>
      <c r="F34" s="160"/>
      <c r="G34" s="159">
        <f aca="true" t="shared" si="7" ref="G34">+G23-G30</f>
        <v>-26.66132857458895</v>
      </c>
      <c r="H34" s="160"/>
      <c r="I34" s="159">
        <f aca="true" t="shared" si="8" ref="I34">+I23-I30</f>
        <v>10.213710564314418</v>
      </c>
      <c r="J34" s="160"/>
      <c r="K34" s="159">
        <f aca="true" t="shared" si="9" ref="K34">+K23-K30</f>
        <v>1.696692206923899</v>
      </c>
      <c r="L34" s="160"/>
      <c r="M34" s="159">
        <f aca="true" t="shared" si="10" ref="M34">+M23-M30</f>
        <v>-25.444720079361822</v>
      </c>
      <c r="N34" s="160"/>
      <c r="O34" s="159">
        <f aca="true" t="shared" si="11" ref="O34">+O23-O30</f>
        <v>-0.0010020032341202523</v>
      </c>
      <c r="P34" s="160"/>
      <c r="Q34" s="159">
        <f aca="true" t="shared" si="12" ref="Q34">+Q23-Q30</f>
        <v>3.0078087762428325</v>
      </c>
      <c r="R34" s="160"/>
      <c r="S34" s="159">
        <f aca="true" t="shared" si="13" ref="S34">+S23-S30</f>
        <v>-38.640861511870696</v>
      </c>
      <c r="T34" s="160"/>
      <c r="U34" s="159">
        <f aca="true" t="shared" si="14" ref="U34">+U23-U30</f>
        <v>-8.609142100153107</v>
      </c>
      <c r="V34" s="160"/>
      <c r="W34" s="159">
        <f aca="true" t="shared" si="15" ref="W34">+W23-W30</f>
        <v>8.204151072835117</v>
      </c>
      <c r="X34" s="160"/>
      <c r="Y34" s="159">
        <f aca="true" t="shared" si="16" ref="Y34">+Y23-Y30</f>
        <v>-5.857003328161412</v>
      </c>
      <c r="Z34" s="160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153.16301703163018</v>
      </c>
      <c r="F35" s="60">
        <f t="shared" si="17"/>
        <v>221.89244784014105</v>
      </c>
      <c r="G35" s="61">
        <f t="shared" si="17"/>
        <v>79.94713419706537</v>
      </c>
      <c r="H35" s="62">
        <f t="shared" si="17"/>
        <v>84.20039462919293</v>
      </c>
      <c r="I35" s="59">
        <f t="shared" si="17"/>
        <v>68.71448863636364</v>
      </c>
      <c r="J35" s="60">
        <f t="shared" si="17"/>
        <v>28.572294422683385</v>
      </c>
      <c r="K35" s="61">
        <f t="shared" si="17"/>
        <v>95.46742209631728</v>
      </c>
      <c r="L35" s="62">
        <f t="shared" si="17"/>
        <v>84.931205001141</v>
      </c>
      <c r="M35" s="59">
        <f t="shared" si="17"/>
        <v>54.44662161987035</v>
      </c>
      <c r="N35" s="60">
        <f t="shared" si="17"/>
        <v>55.93302002999232</v>
      </c>
      <c r="O35" s="61">
        <f t="shared" si="17"/>
        <v>92.13793103448276</v>
      </c>
      <c r="P35" s="62">
        <f t="shared" si="17"/>
        <v>95.46282001220086</v>
      </c>
      <c r="Q35" s="59">
        <f t="shared" si="17"/>
        <v>106.25792023853894</v>
      </c>
      <c r="R35" s="60">
        <f t="shared" si="17"/>
        <v>104.1472375559923</v>
      </c>
      <c r="S35" s="61">
        <f t="shared" si="17"/>
        <v>100.29122376385912</v>
      </c>
      <c r="T35" s="62">
        <f t="shared" si="17"/>
        <v>105.31191238206858</v>
      </c>
      <c r="U35" s="59">
        <f t="shared" si="17"/>
        <v>75.09484490069181</v>
      </c>
      <c r="V35" s="60">
        <f t="shared" si="17"/>
        <v>87.27047427674975</v>
      </c>
      <c r="W35" s="61">
        <f t="shared" si="17"/>
        <v>111.95794977152045</v>
      </c>
      <c r="X35" s="62">
        <f t="shared" si="17"/>
        <v>118.80736953096553</v>
      </c>
      <c r="Y35" s="59">
        <f t="shared" si="17"/>
        <v>95.06341997299279</v>
      </c>
      <c r="Z35" s="60">
        <f t="shared" si="17"/>
        <v>84.24663080005374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125.9825327510917</v>
      </c>
      <c r="F36" s="64">
        <f t="shared" si="17"/>
        <v>164.8512963904423</v>
      </c>
      <c r="G36" s="65">
        <f t="shared" si="17"/>
        <v>78.49360636531303</v>
      </c>
      <c r="H36" s="66">
        <f t="shared" si="17"/>
        <v>79.82872272659743</v>
      </c>
      <c r="I36" s="63">
        <f t="shared" si="17"/>
        <v>94.27393495190105</v>
      </c>
      <c r="J36" s="64">
        <f t="shared" si="17"/>
        <v>31.913314601140925</v>
      </c>
      <c r="K36" s="65">
        <f t="shared" si="17"/>
        <v>127.765843179377</v>
      </c>
      <c r="L36" s="66">
        <f t="shared" si="17"/>
        <v>113.20004977189933</v>
      </c>
      <c r="M36" s="63">
        <f t="shared" si="17"/>
        <v>61.69685625082474</v>
      </c>
      <c r="N36" s="64">
        <f t="shared" si="17"/>
        <v>47.76441247650054</v>
      </c>
      <c r="O36" s="65">
        <f t="shared" si="17"/>
        <v>98.99583639480774</v>
      </c>
      <c r="P36" s="66">
        <f t="shared" si="17"/>
        <v>101.7238337863484</v>
      </c>
      <c r="Q36" s="63">
        <f t="shared" si="17"/>
        <v>112.22171218728482</v>
      </c>
      <c r="R36" s="64">
        <f t="shared" si="17"/>
        <v>109.97650786864128</v>
      </c>
      <c r="S36" s="65">
        <f t="shared" si="17"/>
        <v>101.52706676832588</v>
      </c>
      <c r="T36" s="66">
        <f t="shared" si="17"/>
        <v>110.62776523250935</v>
      </c>
      <c r="U36" s="63">
        <f t="shared" si="17"/>
        <v>90.3657616892911</v>
      </c>
      <c r="V36" s="64">
        <f t="shared" si="17"/>
        <v>101.75921853032557</v>
      </c>
      <c r="W36" s="65">
        <f t="shared" si="17"/>
        <v>107.18868631439675</v>
      </c>
      <c r="X36" s="66">
        <f t="shared" si="17"/>
        <v>118.82449584563459</v>
      </c>
      <c r="Y36" s="63">
        <f t="shared" si="17"/>
        <v>99.58263977755809</v>
      </c>
      <c r="Z36" s="64">
        <f t="shared" si="17"/>
        <v>91.48424100698632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105.10929301911962</v>
      </c>
      <c r="F37" s="68">
        <f t="shared" si="17"/>
        <v>114.07917055225536</v>
      </c>
      <c r="G37" s="69">
        <f t="shared" si="17"/>
        <v>113.54917411229435</v>
      </c>
      <c r="H37" s="70">
        <f t="shared" si="17"/>
        <v>117.07145371348118</v>
      </c>
      <c r="I37" s="67">
        <f t="shared" si="17"/>
        <v>61.48395985042314</v>
      </c>
      <c r="J37" s="68">
        <f t="shared" si="17"/>
        <v>43.30372773587566</v>
      </c>
      <c r="K37" s="69">
        <f t="shared" si="17"/>
        <v>101.12889637742207</v>
      </c>
      <c r="L37" s="70">
        <f t="shared" si="17"/>
        <v>248.97994264156407</v>
      </c>
      <c r="M37" s="67">
        <f t="shared" si="17"/>
        <v>91.2509332900503</v>
      </c>
      <c r="N37" s="68">
        <f t="shared" si="17"/>
        <v>102.76798706570362</v>
      </c>
      <c r="O37" s="69">
        <f t="shared" si="17"/>
        <v>92.68714011516315</v>
      </c>
      <c r="P37" s="70">
        <f t="shared" si="17"/>
        <v>107.0255989640775</v>
      </c>
      <c r="Q37" s="67">
        <f t="shared" si="17"/>
        <v>100.94972989939373</v>
      </c>
      <c r="R37" s="68">
        <f t="shared" si="17"/>
        <v>103.75026406301234</v>
      </c>
      <c r="S37" s="69">
        <f t="shared" si="17"/>
        <v>129.65409974640744</v>
      </c>
      <c r="T37" s="70">
        <f t="shared" si="17"/>
        <v>144.7531472367245</v>
      </c>
      <c r="U37" s="67">
        <f t="shared" si="17"/>
        <v>87.01074094301838</v>
      </c>
      <c r="V37" s="68">
        <f t="shared" si="17"/>
        <v>93.06661482309627</v>
      </c>
      <c r="W37" s="69">
        <f t="shared" si="17"/>
        <v>100.3355150986748</v>
      </c>
      <c r="X37" s="70">
        <f t="shared" si="17"/>
        <v>91.47845811269464</v>
      </c>
      <c r="Y37" s="67">
        <f t="shared" si="17"/>
        <v>103.58834495588292</v>
      </c>
      <c r="Z37" s="68">
        <f t="shared" si="17"/>
        <v>98.77710201017123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+'(令和5年9月)'!E20</f>
        <v>1215</v>
      </c>
      <c r="F39" s="143">
        <f>+'(令和5年9月)'!F20</f>
        <v>161878</v>
      </c>
      <c r="G39" s="142">
        <f>+'(令和5年9月)'!G20</f>
        <v>1123.824</v>
      </c>
      <c r="H39" s="143">
        <f>+'(令和5年9月)'!H20</f>
        <v>399775</v>
      </c>
      <c r="I39" s="142">
        <f>+'(令和5年9月)'!I20</f>
        <v>2023</v>
      </c>
      <c r="J39" s="143">
        <f>+'(令和5年9月)'!J20</f>
        <v>1244467</v>
      </c>
      <c r="K39" s="142">
        <f>+'(令和5年9月)'!K20</f>
        <v>1702</v>
      </c>
      <c r="L39" s="143">
        <f>+'(令和5年9月)'!L20</f>
        <v>3282453</v>
      </c>
      <c r="M39" s="142">
        <f>+'(令和5年9月)'!M20</f>
        <v>9356.016</v>
      </c>
      <c r="N39" s="143">
        <f>+'(令和5年9月)'!N20</f>
        <v>1594578</v>
      </c>
      <c r="O39" s="142">
        <f>+'(令和5年9月)'!O20</f>
        <v>4071</v>
      </c>
      <c r="P39" s="143">
        <f>+'(令和5年9月)'!P20</f>
        <v>1376053</v>
      </c>
      <c r="Q39" s="142">
        <f>+'(令和5年9月)'!Q20</f>
        <v>27462</v>
      </c>
      <c r="R39" s="143">
        <f>+'(令和5年9月)'!R20</f>
        <v>5442686.2</v>
      </c>
      <c r="S39" s="144">
        <f>+'(令和5年9月)'!S20</f>
        <v>57135</v>
      </c>
      <c r="T39" s="145">
        <f>+'(令和5年9月)'!T20</f>
        <v>9801688</v>
      </c>
      <c r="U39" s="142">
        <f>+'(令和5年9月)'!U20</f>
        <v>4024</v>
      </c>
      <c r="V39" s="143">
        <f>+'(令和5年9月)'!V20</f>
        <v>1387011.7674418604</v>
      </c>
      <c r="W39" s="142">
        <f>+'(令和5年9月)'!W20</f>
        <v>6214.886</v>
      </c>
      <c r="X39" s="143">
        <f>+'(令和5年9月)'!X20</f>
        <v>1380962</v>
      </c>
      <c r="Y39" s="146">
        <f>+'(令和5年9月)'!Y20</f>
        <v>114326.726</v>
      </c>
      <c r="Z39" s="147">
        <f>+'(令和5年9月)'!Z20</f>
        <v>26071551.96744186</v>
      </c>
    </row>
    <row r="40" spans="1:26" ht="18.95" customHeight="1">
      <c r="A40" s="22"/>
      <c r="B40" s="162"/>
      <c r="C40" s="22"/>
      <c r="D40" s="82" t="s">
        <v>22</v>
      </c>
      <c r="E40" s="148">
        <f>+'(令和5年9月)'!E21</f>
        <v>1029</v>
      </c>
      <c r="F40" s="149">
        <f>+'(令和5年9月)'!F21</f>
        <v>111483</v>
      </c>
      <c r="G40" s="148">
        <f>+'(令和5年9月)'!G21</f>
        <v>1219.79</v>
      </c>
      <c r="H40" s="149">
        <f>+'(令和5年9月)'!H21</f>
        <v>451739</v>
      </c>
      <c r="I40" s="148">
        <f>+'(令和5年9月)'!I21</f>
        <v>1979</v>
      </c>
      <c r="J40" s="149">
        <f>+'(令和5年9月)'!J21</f>
        <v>1318810.9090909092</v>
      </c>
      <c r="K40" s="148">
        <f>+'(令和5年9月)'!K21</f>
        <v>2266</v>
      </c>
      <c r="L40" s="149">
        <f>+'(令和5年9月)'!L21</f>
        <v>4362234</v>
      </c>
      <c r="M40" s="148">
        <f>+'(令和5年9月)'!M21</f>
        <v>6185.112</v>
      </c>
      <c r="N40" s="149">
        <f>+'(令和5年9月)'!N21</f>
        <v>1215618</v>
      </c>
      <c r="O40" s="148">
        <f>+'(令和5年9月)'!O21</f>
        <v>4116</v>
      </c>
      <c r="P40" s="149">
        <f>+'(令和5年9月)'!P21</f>
        <v>1364019</v>
      </c>
      <c r="Q40" s="148">
        <f>+'(令和5年9月)'!Q21</f>
        <v>27414</v>
      </c>
      <c r="R40" s="149">
        <f>+'(令和5年9月)'!R21</f>
        <v>5491500.2</v>
      </c>
      <c r="S40" s="144">
        <f>+'(令和5年9月)'!S21</f>
        <v>57307</v>
      </c>
      <c r="T40" s="145">
        <f>+'(令和5年9月)'!T21</f>
        <v>9745462</v>
      </c>
      <c r="U40" s="148">
        <f>+'(令和5年9月)'!U21</f>
        <v>3705</v>
      </c>
      <c r="V40" s="149">
        <f>+'(令和5年9月)'!V21</f>
        <v>1161853.3488372094</v>
      </c>
      <c r="W40" s="148">
        <f>+'(令和5年9月)'!W21</f>
        <v>6445.3965</v>
      </c>
      <c r="X40" s="149">
        <f>+'(令和5年9月)'!X21</f>
        <v>1367896</v>
      </c>
      <c r="Y40" s="150">
        <f>+'(令和5年9月)'!Y21</f>
        <v>111666.2985</v>
      </c>
      <c r="Z40" s="151">
        <f>+'(令和5年9月)'!Z21</f>
        <v>26590615.457928117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+'(令和5年9月)'!E22</f>
        <v>2258.908</v>
      </c>
      <c r="F41" s="149">
        <f>+'(令和5年9月)'!F22</f>
        <v>429666</v>
      </c>
      <c r="G41" s="148">
        <f>+'(令和5年9月)'!G22</f>
        <v>1678.463</v>
      </c>
      <c r="H41" s="149">
        <f>+'(令和5年9月)'!H22</f>
        <v>724024</v>
      </c>
      <c r="I41" s="148">
        <f>+'(令和5年9月)'!I22</f>
        <v>3247</v>
      </c>
      <c r="J41" s="149">
        <f>+'(令和5年9月)'!J22</f>
        <v>2533134.845454545</v>
      </c>
      <c r="K41" s="148">
        <f>+'(令和5年9月)'!K22</f>
        <v>6696</v>
      </c>
      <c r="L41" s="149">
        <f>+'(令和5年9月)'!L22</f>
        <v>3275278</v>
      </c>
      <c r="M41" s="148">
        <f>+'(令和5年9月)'!M22</f>
        <v>17512.356</v>
      </c>
      <c r="N41" s="149">
        <f>+'(令和5年9月)'!N22</f>
        <v>3406788.25</v>
      </c>
      <c r="O41" s="148">
        <f>+'(令和5年9月)'!O22</f>
        <v>4863</v>
      </c>
      <c r="P41" s="149">
        <f>+'(令和5年9月)'!P22</f>
        <v>1509323</v>
      </c>
      <c r="Q41" s="148">
        <f>+'(令和5年9月)'!Q22</f>
        <v>61935.9</v>
      </c>
      <c r="R41" s="149">
        <f>+'(令和5年9月)'!R22</f>
        <v>11402361.7</v>
      </c>
      <c r="S41" s="144">
        <f>+'(令和5年9月)'!S22</f>
        <v>36738.2</v>
      </c>
      <c r="T41" s="145">
        <f>+'(令和5年9月)'!T22</f>
        <v>3782834</v>
      </c>
      <c r="U41" s="148">
        <f>+'(令和5年9月)'!U22</f>
        <v>6207.5</v>
      </c>
      <c r="V41" s="149">
        <f>+'(令和5年9月)'!V22</f>
        <v>2264618.4534883723</v>
      </c>
      <c r="W41" s="148">
        <f>+'(令和5年9月)'!W22</f>
        <v>7891.126700000001</v>
      </c>
      <c r="X41" s="149">
        <f>+'(令和5年9月)'!X22</f>
        <v>1950907</v>
      </c>
      <c r="Y41" s="150">
        <f>+'(令和5年9月)'!Y22</f>
        <v>149028.4537</v>
      </c>
      <c r="Z41" s="151">
        <f>+'(令和5年9月)'!Z22</f>
        <v>31278935.24894292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+'(令和5年9月)'!E23</f>
        <v>51.802754318281295</v>
      </c>
      <c r="F42" s="158">
        <f>+'(令和5年9月)'!F23</f>
        <v>0</v>
      </c>
      <c r="G42" s="157">
        <f>+'(令和5年9月)'!G23</f>
        <v>67.87394450796607</v>
      </c>
      <c r="H42" s="158">
        <f>+'(令和5年9月)'!H23</f>
        <v>0</v>
      </c>
      <c r="I42" s="157">
        <f>+'(令和5年9月)'!I23</f>
        <v>62.04651162790697</v>
      </c>
      <c r="J42" s="158">
        <f>+'(令和5年9月)'!J23</f>
        <v>0</v>
      </c>
      <c r="K42" s="157">
        <f>+'(令和5年9月)'!K23</f>
        <v>28.432215534537114</v>
      </c>
      <c r="L42" s="158">
        <f>+'(令和5年9月)'!L23</f>
        <v>0</v>
      </c>
      <c r="M42" s="157">
        <f>+'(令和5年9月)'!M23</f>
        <v>48.78876400346231</v>
      </c>
      <c r="N42" s="158">
        <f>+'(令和5年9月)'!N23</f>
        <v>0</v>
      </c>
      <c r="O42" s="157">
        <f>+'(令和5年9月)'!O23</f>
        <v>83.78876266502917</v>
      </c>
      <c r="P42" s="158">
        <f>+'(令和5年9月)'!P23</f>
        <v>0</v>
      </c>
      <c r="Q42" s="157">
        <f>+'(令和5年9月)'!Q23</f>
        <v>44.317812892190354</v>
      </c>
      <c r="R42" s="158">
        <f>+'(令和5年9月)'!R23</f>
        <v>0</v>
      </c>
      <c r="S42" s="157">
        <f>+'(令和5年9月)'!S23</f>
        <v>155.3896622329881</v>
      </c>
      <c r="T42" s="158">
        <f>+'(令和5年9月)'!T23</f>
        <v>0</v>
      </c>
      <c r="U42" s="157">
        <f>+'(令和5年9月)'!U23</f>
        <v>63.89715608465608</v>
      </c>
      <c r="V42" s="158">
        <f>+'(令和5年9月)'!V23</f>
        <v>0</v>
      </c>
      <c r="W42" s="157">
        <f>+'(令和5年9月)'!W23</f>
        <v>79.06369305801107</v>
      </c>
      <c r="X42" s="158">
        <f>+'(令和5年9月)'!X23</f>
        <v>0</v>
      </c>
      <c r="Y42" s="157">
        <f>+'(令和5年9月)'!Y23</f>
        <v>76.50495634597561</v>
      </c>
      <c r="Z42" s="158">
        <f>+'(令和5年9月)'!Z23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44</v>
      </c>
      <c r="F43" s="93">
        <f t="shared" si="18"/>
        <v>4244</v>
      </c>
      <c r="G43" s="90">
        <f t="shared" si="18"/>
        <v>-46.486000000000104</v>
      </c>
      <c r="H43" s="91">
        <f t="shared" si="18"/>
        <v>20129</v>
      </c>
      <c r="I43" s="92">
        <f t="shared" si="18"/>
        <v>-88</v>
      </c>
      <c r="J43" s="93">
        <f t="shared" si="18"/>
        <v>81067.45454545459</v>
      </c>
      <c r="K43" s="90">
        <f t="shared" si="18"/>
        <v>-17</v>
      </c>
      <c r="L43" s="91">
        <f t="shared" si="18"/>
        <v>-37055</v>
      </c>
      <c r="M43" s="92">
        <f t="shared" si="18"/>
        <v>-2633.888</v>
      </c>
      <c r="N43" s="93">
        <f t="shared" si="18"/>
        <v>88691</v>
      </c>
      <c r="O43" s="90">
        <f t="shared" si="18"/>
        <v>-63</v>
      </c>
      <c r="P43" s="91">
        <f t="shared" si="18"/>
        <v>-2112</v>
      </c>
      <c r="Q43" s="92">
        <f t="shared" si="18"/>
        <v>1047</v>
      </c>
      <c r="R43" s="93">
        <f t="shared" si="18"/>
        <v>-115103</v>
      </c>
      <c r="S43" s="90">
        <f t="shared" si="18"/>
        <v>-8922</v>
      </c>
      <c r="T43" s="91">
        <f t="shared" si="18"/>
        <v>-1409229</v>
      </c>
      <c r="U43" s="92">
        <f t="shared" si="18"/>
        <v>-659</v>
      </c>
      <c r="V43" s="93">
        <f t="shared" si="18"/>
        <v>-22677.5348837208</v>
      </c>
      <c r="W43" s="90">
        <f t="shared" si="18"/>
        <v>286.3609999999999</v>
      </c>
      <c r="X43" s="91">
        <f t="shared" si="18"/>
        <v>-4063</v>
      </c>
      <c r="Y43" s="90">
        <f t="shared" si="18"/>
        <v>-11052.012999999992</v>
      </c>
      <c r="Z43" s="91">
        <f t="shared" si="18"/>
        <v>-1396108.0803382657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125</v>
      </c>
      <c r="F44" s="97">
        <f t="shared" si="18"/>
        <v>18222</v>
      </c>
      <c r="G44" s="94">
        <f t="shared" si="18"/>
        <v>-186.019</v>
      </c>
      <c r="H44" s="95">
        <f t="shared" si="18"/>
        <v>-59487</v>
      </c>
      <c r="I44" s="96">
        <f t="shared" si="18"/>
        <v>79</v>
      </c>
      <c r="J44" s="97">
        <f t="shared" si="18"/>
        <v>114164.57272727275</v>
      </c>
      <c r="K44" s="94">
        <f t="shared" si="18"/>
        <v>113</v>
      </c>
      <c r="L44" s="95">
        <f t="shared" si="18"/>
        <v>232007</v>
      </c>
      <c r="M44" s="96">
        <f t="shared" si="18"/>
        <v>1183.4619999999995</v>
      </c>
      <c r="N44" s="97">
        <f t="shared" si="18"/>
        <v>142650</v>
      </c>
      <c r="O44" s="94">
        <f t="shared" si="18"/>
        <v>-74</v>
      </c>
      <c r="P44" s="95">
        <f t="shared" si="18"/>
        <v>19948</v>
      </c>
      <c r="Q44" s="96">
        <f t="shared" si="18"/>
        <v>1923</v>
      </c>
      <c r="R44" s="97">
        <f t="shared" si="18"/>
        <v>85006</v>
      </c>
      <c r="S44" s="94">
        <f t="shared" si="18"/>
        <v>-10701</v>
      </c>
      <c r="T44" s="95">
        <f t="shared" si="18"/>
        <v>-1441576</v>
      </c>
      <c r="U44" s="96">
        <f t="shared" si="18"/>
        <v>1088</v>
      </c>
      <c r="V44" s="97">
        <f t="shared" si="18"/>
        <v>643067.2093023255</v>
      </c>
      <c r="W44" s="94">
        <f t="shared" si="18"/>
        <v>149.0605000000005</v>
      </c>
      <c r="X44" s="95">
        <f t="shared" si="18"/>
        <v>110415</v>
      </c>
      <c r="Y44" s="94">
        <f t="shared" si="18"/>
        <v>-6300.496500000008</v>
      </c>
      <c r="Z44" s="95">
        <f t="shared" si="18"/>
        <v>-135583.21797040105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105.00000000000045</v>
      </c>
      <c r="F45" s="97">
        <f t="shared" si="18"/>
        <v>36417</v>
      </c>
      <c r="G45" s="94">
        <f t="shared" si="18"/>
        <v>43.56700000000001</v>
      </c>
      <c r="H45" s="95">
        <f t="shared" si="18"/>
        <v>27652</v>
      </c>
      <c r="I45" s="96">
        <f t="shared" si="18"/>
        <v>-123</v>
      </c>
      <c r="J45" s="97">
        <f t="shared" si="18"/>
        <v>-107441.02727272687</v>
      </c>
      <c r="K45" s="94">
        <f t="shared" si="18"/>
        <v>-694</v>
      </c>
      <c r="L45" s="95">
        <f t="shared" si="18"/>
        <v>-1348843</v>
      </c>
      <c r="M45" s="96">
        <f t="shared" si="18"/>
        <v>-646.4459999999999</v>
      </c>
      <c r="N45" s="97">
        <f t="shared" si="18"/>
        <v>325001</v>
      </c>
      <c r="O45" s="94">
        <f t="shared" si="18"/>
        <v>-34</v>
      </c>
      <c r="P45" s="95">
        <f t="shared" si="18"/>
        <v>-10026</v>
      </c>
      <c r="Q45" s="96">
        <f t="shared" si="18"/>
        <v>-828</v>
      </c>
      <c r="R45" s="97">
        <f t="shared" si="18"/>
        <v>-248923</v>
      </c>
      <c r="S45" s="94">
        <f t="shared" si="18"/>
        <v>1607</v>
      </c>
      <c r="T45" s="95">
        <f t="shared" si="18"/>
        <v>88573</v>
      </c>
      <c r="U45" s="96">
        <f t="shared" si="18"/>
        <v>-1428</v>
      </c>
      <c r="V45" s="97">
        <f t="shared" si="18"/>
        <v>-440586.32558139553</v>
      </c>
      <c r="W45" s="94">
        <f t="shared" si="18"/>
        <v>-93.21000000000186</v>
      </c>
      <c r="X45" s="95">
        <f t="shared" si="18"/>
        <v>-101412</v>
      </c>
      <c r="Y45" s="94">
        <f t="shared" si="18"/>
        <v>-2091.089000000007</v>
      </c>
      <c r="Z45" s="95">
        <f t="shared" si="18"/>
        <v>-1779588.3528541252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0.39486721802902736</v>
      </c>
      <c r="F46" s="158"/>
      <c r="G46" s="157">
        <f>G23-G42</f>
        <v>-5.791505285182794</v>
      </c>
      <c r="H46" s="158"/>
      <c r="I46" s="157">
        <f>I23-I42</f>
        <v>0.6281077411088773</v>
      </c>
      <c r="J46" s="158"/>
      <c r="K46" s="157">
        <f>K23-K42</f>
        <v>3.5728246292682115</v>
      </c>
      <c r="L46" s="158"/>
      <c r="M46" s="157">
        <f>M23-M42</f>
        <v>-7.801525147378072</v>
      </c>
      <c r="N46" s="158"/>
      <c r="O46" s="157">
        <f t="shared" si="18"/>
        <v>-0.7305703414633342</v>
      </c>
      <c r="P46" s="158"/>
      <c r="Q46" s="157">
        <f t="shared" si="18"/>
        <v>2.6947143542048337</v>
      </c>
      <c r="R46" s="158"/>
      <c r="S46" s="157">
        <f t="shared" si="18"/>
        <v>-29.10475771348044</v>
      </c>
      <c r="T46" s="158"/>
      <c r="U46" s="157">
        <f t="shared" si="18"/>
        <v>10.354231919348656</v>
      </c>
      <c r="V46" s="158"/>
      <c r="W46" s="157">
        <f t="shared" si="18"/>
        <v>4.406686021952481</v>
      </c>
      <c r="X46" s="158"/>
      <c r="Y46" s="157">
        <f t="shared" si="18"/>
        <v>-6.010155247687692</v>
      </c>
      <c r="Z46" s="158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103.62139917695474</v>
      </c>
      <c r="F47" s="72">
        <f t="shared" si="19"/>
        <v>102.62172747377656</v>
      </c>
      <c r="G47" s="71">
        <f t="shared" si="19"/>
        <v>95.86358718091088</v>
      </c>
      <c r="H47" s="73">
        <f t="shared" si="19"/>
        <v>105.03508223375648</v>
      </c>
      <c r="I47" s="74">
        <f t="shared" si="19"/>
        <v>95.65002471576865</v>
      </c>
      <c r="J47" s="72">
        <f t="shared" si="19"/>
        <v>106.51423095553795</v>
      </c>
      <c r="K47" s="71">
        <f t="shared" si="19"/>
        <v>99.0011750881316</v>
      </c>
      <c r="L47" s="73">
        <f t="shared" si="19"/>
        <v>98.87111864206433</v>
      </c>
      <c r="M47" s="74">
        <f t="shared" si="19"/>
        <v>71.84818837419688</v>
      </c>
      <c r="N47" s="72">
        <f t="shared" si="19"/>
        <v>105.56203584898324</v>
      </c>
      <c r="O47" s="71">
        <f t="shared" si="19"/>
        <v>98.45246868091378</v>
      </c>
      <c r="P47" s="73">
        <f t="shared" si="19"/>
        <v>99.84651753965872</v>
      </c>
      <c r="Q47" s="74">
        <f t="shared" si="19"/>
        <v>103.81254096569805</v>
      </c>
      <c r="R47" s="72">
        <f t="shared" si="19"/>
        <v>97.88518029938966</v>
      </c>
      <c r="S47" s="71">
        <f t="shared" si="19"/>
        <v>84.38435284851667</v>
      </c>
      <c r="T47" s="73">
        <f t="shared" si="19"/>
        <v>85.62258868064357</v>
      </c>
      <c r="U47" s="74">
        <f t="shared" si="19"/>
        <v>83.62326043737575</v>
      </c>
      <c r="V47" s="72">
        <f t="shared" si="19"/>
        <v>98.365007751481</v>
      </c>
      <c r="W47" s="71">
        <f t="shared" si="19"/>
        <v>104.60766295632776</v>
      </c>
      <c r="X47" s="73">
        <f t="shared" si="19"/>
        <v>99.70578480798167</v>
      </c>
      <c r="Y47" s="71">
        <f t="shared" si="19"/>
        <v>90.3329576673087</v>
      </c>
      <c r="Z47" s="73">
        <f t="shared" si="19"/>
        <v>94.64509024210862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112.14771622934889</v>
      </c>
      <c r="F48" s="66">
        <f t="shared" si="19"/>
        <v>116.34509297381663</v>
      </c>
      <c r="G48" s="63">
        <f t="shared" si="19"/>
        <v>84.74991596914224</v>
      </c>
      <c r="H48" s="64">
        <f t="shared" si="19"/>
        <v>86.83155538928452</v>
      </c>
      <c r="I48" s="65">
        <f t="shared" si="19"/>
        <v>103.99191510864073</v>
      </c>
      <c r="J48" s="66">
        <f t="shared" si="19"/>
        <v>108.6566293879059</v>
      </c>
      <c r="K48" s="63">
        <f t="shared" si="19"/>
        <v>104.98676081200354</v>
      </c>
      <c r="L48" s="64">
        <f t="shared" si="19"/>
        <v>105.31853632794572</v>
      </c>
      <c r="M48" s="65">
        <f t="shared" si="19"/>
        <v>119.13404316688201</v>
      </c>
      <c r="N48" s="66">
        <f t="shared" si="19"/>
        <v>111.73477194315977</v>
      </c>
      <c r="O48" s="63">
        <f t="shared" si="19"/>
        <v>98.20213799805636</v>
      </c>
      <c r="P48" s="64">
        <f t="shared" si="19"/>
        <v>101.46244297183544</v>
      </c>
      <c r="Q48" s="65">
        <f t="shared" si="19"/>
        <v>107.0146640402714</v>
      </c>
      <c r="R48" s="66">
        <f t="shared" si="19"/>
        <v>101.54795587551833</v>
      </c>
      <c r="S48" s="63">
        <f t="shared" si="19"/>
        <v>81.32688851274713</v>
      </c>
      <c r="T48" s="64">
        <f t="shared" si="19"/>
        <v>85.20772027021397</v>
      </c>
      <c r="U48" s="65">
        <f t="shared" si="19"/>
        <v>129.36572199730094</v>
      </c>
      <c r="V48" s="66">
        <f t="shared" si="19"/>
        <v>155.3483974501525</v>
      </c>
      <c r="W48" s="63">
        <f t="shared" si="19"/>
        <v>102.31266610207767</v>
      </c>
      <c r="X48" s="64">
        <f t="shared" si="19"/>
        <v>108.07188558194483</v>
      </c>
      <c r="Y48" s="63">
        <f t="shared" si="19"/>
        <v>94.35774572576165</v>
      </c>
      <c r="Z48" s="64">
        <f t="shared" si="19"/>
        <v>99.49010876342851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104.64826367430638</v>
      </c>
      <c r="F49" s="70">
        <f t="shared" si="19"/>
        <v>108.47565318177375</v>
      </c>
      <c r="G49" s="67">
        <f t="shared" si="19"/>
        <v>102.59564851891282</v>
      </c>
      <c r="H49" s="68">
        <f t="shared" si="19"/>
        <v>103.81921041291449</v>
      </c>
      <c r="I49" s="69">
        <f t="shared" si="19"/>
        <v>96.21188789651987</v>
      </c>
      <c r="J49" s="70">
        <f t="shared" si="19"/>
        <v>95.75857450046456</v>
      </c>
      <c r="K49" s="67">
        <f t="shared" si="19"/>
        <v>89.63560334528077</v>
      </c>
      <c r="L49" s="68">
        <f t="shared" si="19"/>
        <v>58.81744999966415</v>
      </c>
      <c r="M49" s="69">
        <f t="shared" si="19"/>
        <v>96.30862917588017</v>
      </c>
      <c r="N49" s="70">
        <f t="shared" si="19"/>
        <v>109.53980629703064</v>
      </c>
      <c r="O49" s="67">
        <f t="shared" si="19"/>
        <v>99.30084310096649</v>
      </c>
      <c r="P49" s="68">
        <f t="shared" si="19"/>
        <v>99.33572866775368</v>
      </c>
      <c r="Q49" s="69">
        <f t="shared" si="19"/>
        <v>98.66313398206856</v>
      </c>
      <c r="R49" s="70">
        <f t="shared" si="19"/>
        <v>97.81691717427276</v>
      </c>
      <c r="S49" s="67">
        <f t="shared" si="19"/>
        <v>104.3741936186313</v>
      </c>
      <c r="T49" s="68">
        <f t="shared" si="19"/>
        <v>102.34144559343603</v>
      </c>
      <c r="U49" s="69">
        <f t="shared" si="19"/>
        <v>76.99556987515102</v>
      </c>
      <c r="V49" s="70">
        <f t="shared" si="19"/>
        <v>80.54478780287579</v>
      </c>
      <c r="W49" s="67">
        <f t="shared" si="19"/>
        <v>98.81879985528553</v>
      </c>
      <c r="X49" s="68">
        <f t="shared" si="19"/>
        <v>94.8018024436839</v>
      </c>
      <c r="Y49" s="67">
        <f t="shared" si="19"/>
        <v>98.5968525150174</v>
      </c>
      <c r="Z49" s="68">
        <f t="shared" si="19"/>
        <v>94.31058525908657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3701E-BD44-4E95-BE7F-06D90BEB18A4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1" sqref="E1:H1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79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749</v>
      </c>
      <c r="F5" s="14">
        <v>64069</v>
      </c>
      <c r="G5" s="15">
        <v>30</v>
      </c>
      <c r="H5" s="16">
        <v>5460</v>
      </c>
      <c r="I5" s="13">
        <v>1278</v>
      </c>
      <c r="J5" s="14">
        <v>1004092</v>
      </c>
      <c r="K5" s="17">
        <v>1617</v>
      </c>
      <c r="L5" s="18">
        <v>3220328</v>
      </c>
      <c r="M5" s="13">
        <v>685</v>
      </c>
      <c r="N5" s="75">
        <v>198788</v>
      </c>
      <c r="O5" s="19">
        <v>726</v>
      </c>
      <c r="P5" s="18">
        <v>38877</v>
      </c>
      <c r="Q5" s="13">
        <v>12869</v>
      </c>
      <c r="R5" s="14">
        <v>1922819</v>
      </c>
      <c r="S5" s="19">
        <v>19496</v>
      </c>
      <c r="T5" s="18">
        <v>5392592</v>
      </c>
      <c r="U5" s="13">
        <v>3318</v>
      </c>
      <c r="V5" s="14">
        <v>1306553</v>
      </c>
      <c r="W5" s="13">
        <v>327</v>
      </c>
      <c r="X5" s="18">
        <v>80720</v>
      </c>
      <c r="Y5" s="20">
        <f aca="true" t="shared" si="0" ref="Y5:Z19">+W5+U5+S5+Q5+O5+M5+K5+I5+G5+E5</f>
        <v>41095</v>
      </c>
      <c r="Z5" s="21">
        <f t="shared" si="0"/>
        <v>13234298</v>
      </c>
    </row>
    <row r="6" spans="1:26" ht="18.95" customHeight="1">
      <c r="A6" s="7"/>
      <c r="B6" s="22"/>
      <c r="C6" s="83"/>
      <c r="D6" s="81" t="s">
        <v>22</v>
      </c>
      <c r="E6" s="23">
        <v>780</v>
      </c>
      <c r="F6" s="24">
        <v>66264</v>
      </c>
      <c r="G6" s="25">
        <v>30</v>
      </c>
      <c r="H6" s="26">
        <v>5460</v>
      </c>
      <c r="I6" s="27">
        <v>1320</v>
      </c>
      <c r="J6" s="21">
        <v>1082280</v>
      </c>
      <c r="K6" s="25">
        <v>2166</v>
      </c>
      <c r="L6" s="26">
        <v>4310095</v>
      </c>
      <c r="M6" s="27">
        <v>721</v>
      </c>
      <c r="N6" s="76">
        <v>210003</v>
      </c>
      <c r="O6" s="25">
        <v>804</v>
      </c>
      <c r="P6" s="26">
        <v>47888</v>
      </c>
      <c r="Q6" s="27">
        <v>12525</v>
      </c>
      <c r="R6" s="21">
        <v>1952521</v>
      </c>
      <c r="S6" s="25">
        <v>19408</v>
      </c>
      <c r="T6" s="26">
        <v>5366728</v>
      </c>
      <c r="U6" s="27">
        <v>3125</v>
      </c>
      <c r="V6" s="21">
        <v>1101886</v>
      </c>
      <c r="W6" s="27">
        <v>397</v>
      </c>
      <c r="X6" s="26">
        <v>75327</v>
      </c>
      <c r="Y6" s="20">
        <f t="shared" si="0"/>
        <v>41276</v>
      </c>
      <c r="Z6" s="21">
        <f t="shared" si="0"/>
        <v>14218452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1517.9</v>
      </c>
      <c r="F7" s="36">
        <v>275450</v>
      </c>
      <c r="G7" s="29">
        <v>151</v>
      </c>
      <c r="H7" s="30">
        <v>74118</v>
      </c>
      <c r="I7" s="31">
        <v>1934</v>
      </c>
      <c r="J7" s="32">
        <v>2157569</v>
      </c>
      <c r="K7" s="77">
        <v>6428</v>
      </c>
      <c r="L7" s="30">
        <v>3132828</v>
      </c>
      <c r="M7" s="23">
        <v>1465.3</v>
      </c>
      <c r="N7" s="24">
        <v>236178.25</v>
      </c>
      <c r="O7" s="33">
        <v>3048</v>
      </c>
      <c r="P7" s="34">
        <v>704865</v>
      </c>
      <c r="Q7" s="23">
        <v>33469.4</v>
      </c>
      <c r="R7" s="24">
        <v>5193160</v>
      </c>
      <c r="S7" s="33">
        <v>30366.2</v>
      </c>
      <c r="T7" s="34">
        <v>2933685</v>
      </c>
      <c r="U7" s="23">
        <v>4145.5</v>
      </c>
      <c r="V7" s="24">
        <v>2022215.5</v>
      </c>
      <c r="W7" s="23">
        <v>1159.2</v>
      </c>
      <c r="X7" s="34">
        <v>304228</v>
      </c>
      <c r="Y7" s="31">
        <f t="shared" si="0"/>
        <v>83684.5</v>
      </c>
      <c r="Z7" s="24">
        <f t="shared" si="0"/>
        <v>17034296.75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276</v>
      </c>
      <c r="F8" s="14">
        <v>50315</v>
      </c>
      <c r="G8" s="15">
        <v>172.824</v>
      </c>
      <c r="H8" s="16">
        <v>95200</v>
      </c>
      <c r="I8" s="13">
        <v>510</v>
      </c>
      <c r="J8" s="14">
        <v>61129</v>
      </c>
      <c r="K8" s="17">
        <v>0</v>
      </c>
      <c r="L8" s="18">
        <v>0</v>
      </c>
      <c r="M8" s="13">
        <v>4986</v>
      </c>
      <c r="N8" s="75">
        <v>868843</v>
      </c>
      <c r="O8" s="19">
        <v>0</v>
      </c>
      <c r="P8" s="18">
        <v>0</v>
      </c>
      <c r="Q8" s="13">
        <v>7537</v>
      </c>
      <c r="R8" s="14">
        <v>1618420</v>
      </c>
      <c r="S8" s="19">
        <v>37361</v>
      </c>
      <c r="T8" s="18">
        <v>4349620</v>
      </c>
      <c r="U8" s="13">
        <v>653</v>
      </c>
      <c r="V8" s="14">
        <v>54914.767441860466</v>
      </c>
      <c r="W8" s="13">
        <v>43</v>
      </c>
      <c r="X8" s="18">
        <v>1400</v>
      </c>
      <c r="Y8" s="13">
        <f t="shared" si="0"/>
        <v>51538.824</v>
      </c>
      <c r="Z8" s="14">
        <f t="shared" si="0"/>
        <v>7099841.76744186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174</v>
      </c>
      <c r="F9" s="24">
        <v>29412</v>
      </c>
      <c r="G9" s="25">
        <v>205.79000000000002</v>
      </c>
      <c r="H9" s="26">
        <v>109000</v>
      </c>
      <c r="I9" s="27">
        <v>422</v>
      </c>
      <c r="J9" s="21">
        <v>51338.90909090909</v>
      </c>
      <c r="K9" s="25">
        <v>23</v>
      </c>
      <c r="L9" s="26">
        <v>729</v>
      </c>
      <c r="M9" s="27">
        <v>4363</v>
      </c>
      <c r="N9" s="76">
        <v>652140</v>
      </c>
      <c r="O9" s="25">
        <v>0</v>
      </c>
      <c r="P9" s="26">
        <v>0</v>
      </c>
      <c r="Q9" s="27">
        <v>7855</v>
      </c>
      <c r="R9" s="21">
        <v>1654052</v>
      </c>
      <c r="S9" s="25">
        <v>37558</v>
      </c>
      <c r="T9" s="26">
        <v>4308508</v>
      </c>
      <c r="U9" s="27">
        <v>551</v>
      </c>
      <c r="V9" s="21">
        <v>45892.348837209305</v>
      </c>
      <c r="W9" s="27">
        <v>43</v>
      </c>
      <c r="X9" s="26">
        <v>1400</v>
      </c>
      <c r="Y9" s="20">
        <f t="shared" si="0"/>
        <v>51194.79</v>
      </c>
      <c r="Z9" s="21">
        <f t="shared" si="0"/>
        <v>6852472.257928118</v>
      </c>
    </row>
    <row r="10" spans="1:26" ht="18.95" customHeight="1" thickBot="1">
      <c r="A10" s="7"/>
      <c r="B10" s="22"/>
      <c r="C10" s="84"/>
      <c r="D10" s="28" t="s">
        <v>24</v>
      </c>
      <c r="E10" s="35">
        <v>233</v>
      </c>
      <c r="F10" s="36">
        <v>40895</v>
      </c>
      <c r="G10" s="29">
        <v>168.463</v>
      </c>
      <c r="H10" s="30">
        <v>94681</v>
      </c>
      <c r="I10" s="37">
        <v>829</v>
      </c>
      <c r="J10" s="38">
        <v>117851.54545454546</v>
      </c>
      <c r="K10" s="77">
        <v>77</v>
      </c>
      <c r="L10" s="30">
        <v>2295</v>
      </c>
      <c r="M10" s="35">
        <v>8925</v>
      </c>
      <c r="N10" s="36">
        <v>1817948</v>
      </c>
      <c r="O10" s="29">
        <v>0</v>
      </c>
      <c r="P10" s="30">
        <v>0</v>
      </c>
      <c r="Q10" s="35">
        <v>12986</v>
      </c>
      <c r="R10" s="36">
        <v>1853723</v>
      </c>
      <c r="S10" s="29">
        <v>6237</v>
      </c>
      <c r="T10" s="30">
        <v>819070</v>
      </c>
      <c r="U10" s="35">
        <v>1486</v>
      </c>
      <c r="V10" s="36">
        <v>96571.95348837209</v>
      </c>
      <c r="W10" s="35">
        <v>371</v>
      </c>
      <c r="X10" s="30">
        <v>19708</v>
      </c>
      <c r="Y10" s="37">
        <f t="shared" si="0"/>
        <v>31312.463</v>
      </c>
      <c r="Z10" s="36">
        <f t="shared" si="0"/>
        <v>4862743.498942918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6</v>
      </c>
      <c r="J11" s="14">
        <v>400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2525</v>
      </c>
      <c r="R11" s="14">
        <v>659326.2</v>
      </c>
      <c r="S11" s="19">
        <v>0</v>
      </c>
      <c r="T11" s="18">
        <v>0</v>
      </c>
      <c r="U11" s="13">
        <v>47</v>
      </c>
      <c r="V11" s="14">
        <v>24224</v>
      </c>
      <c r="W11" s="13">
        <v>2</v>
      </c>
      <c r="X11" s="18">
        <v>70</v>
      </c>
      <c r="Y11" s="13">
        <f>+W11+U11+S11+Q11+O11+M11+K11+I11+G11+E11</f>
        <v>2670</v>
      </c>
      <c r="Z11" s="14">
        <f t="shared" si="0"/>
        <v>774020.2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19</v>
      </c>
      <c r="J12" s="21">
        <v>2552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2652</v>
      </c>
      <c r="R12" s="21">
        <v>689427.2</v>
      </c>
      <c r="S12" s="25">
        <v>0</v>
      </c>
      <c r="T12" s="26">
        <v>0</v>
      </c>
      <c r="U12" s="27">
        <v>24</v>
      </c>
      <c r="V12" s="21">
        <v>12975</v>
      </c>
      <c r="W12" s="27">
        <v>0</v>
      </c>
      <c r="X12" s="26">
        <v>325</v>
      </c>
      <c r="Y12" s="20">
        <f aca="true" t="shared" si="1" ref="Y12:Y19">+W12+U12+S12+Q12+O12+M12+K12+I12+G12+E12</f>
        <v>2785</v>
      </c>
      <c r="Z12" s="21">
        <f t="shared" si="0"/>
        <v>795279.2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67</v>
      </c>
      <c r="J13" s="38">
        <v>17864.3</v>
      </c>
      <c r="K13" s="77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7769.5</v>
      </c>
      <c r="R13" s="36">
        <v>2115046.7</v>
      </c>
      <c r="S13" s="29">
        <v>2</v>
      </c>
      <c r="T13" s="30">
        <v>1885</v>
      </c>
      <c r="U13" s="35">
        <v>521</v>
      </c>
      <c r="V13" s="36">
        <v>133731</v>
      </c>
      <c r="W13" s="35">
        <v>19</v>
      </c>
      <c r="X13" s="30">
        <v>41930</v>
      </c>
      <c r="Y13" s="37">
        <f t="shared" si="1"/>
        <v>8592.5</v>
      </c>
      <c r="Z13" s="36">
        <f t="shared" si="0"/>
        <v>2524457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3034</v>
      </c>
      <c r="N14" s="75">
        <v>241323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3034</v>
      </c>
      <c r="Z14" s="14">
        <f t="shared" si="0"/>
        <v>241323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341</v>
      </c>
      <c r="N15" s="76">
        <v>31125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341</v>
      </c>
      <c r="Z15" s="24">
        <f t="shared" si="0"/>
        <v>31125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6012</v>
      </c>
      <c r="N16" s="36">
        <v>906213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6012</v>
      </c>
      <c r="Z16" s="36">
        <f t="shared" si="0"/>
        <v>906213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190</v>
      </c>
      <c r="F17" s="14">
        <v>47494</v>
      </c>
      <c r="G17" s="19">
        <v>846</v>
      </c>
      <c r="H17" s="18">
        <v>224115</v>
      </c>
      <c r="I17" s="13">
        <v>229</v>
      </c>
      <c r="J17" s="14">
        <v>178846</v>
      </c>
      <c r="K17" s="19">
        <v>85</v>
      </c>
      <c r="L17" s="18">
        <v>62125</v>
      </c>
      <c r="M17" s="13">
        <v>636.016</v>
      </c>
      <c r="N17" s="75">
        <v>270624</v>
      </c>
      <c r="O17" s="19">
        <v>3345</v>
      </c>
      <c r="P17" s="18">
        <v>1337176</v>
      </c>
      <c r="Q17" s="13">
        <v>4531</v>
      </c>
      <c r="R17" s="14">
        <v>1242121</v>
      </c>
      <c r="S17" s="19">
        <v>278</v>
      </c>
      <c r="T17" s="18">
        <v>59476</v>
      </c>
      <c r="U17" s="13">
        <v>6</v>
      </c>
      <c r="V17" s="14">
        <v>1320</v>
      </c>
      <c r="W17" s="13">
        <v>5842.886</v>
      </c>
      <c r="X17" s="18">
        <v>1298772</v>
      </c>
      <c r="Y17" s="41">
        <f t="shared" si="1"/>
        <v>15988.902</v>
      </c>
      <c r="Z17" s="42">
        <f t="shared" si="0"/>
        <v>4722069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75</v>
      </c>
      <c r="F18" s="21">
        <v>15807</v>
      </c>
      <c r="G18" s="25">
        <v>909</v>
      </c>
      <c r="H18" s="26">
        <v>262279</v>
      </c>
      <c r="I18" s="27">
        <v>218</v>
      </c>
      <c r="J18" s="21">
        <v>182640</v>
      </c>
      <c r="K18" s="25">
        <v>77</v>
      </c>
      <c r="L18" s="26">
        <v>51410</v>
      </c>
      <c r="M18" s="27">
        <v>745.112</v>
      </c>
      <c r="N18" s="21">
        <v>307350</v>
      </c>
      <c r="O18" s="25">
        <v>3312</v>
      </c>
      <c r="P18" s="26">
        <v>1316131</v>
      </c>
      <c r="Q18" s="27">
        <v>4382</v>
      </c>
      <c r="R18" s="21">
        <v>1195500</v>
      </c>
      <c r="S18" s="25">
        <v>341</v>
      </c>
      <c r="T18" s="26">
        <v>70226</v>
      </c>
      <c r="U18" s="27">
        <v>5</v>
      </c>
      <c r="V18" s="21">
        <v>1100</v>
      </c>
      <c r="W18" s="27">
        <v>6005.3965</v>
      </c>
      <c r="X18" s="26">
        <v>1290844</v>
      </c>
      <c r="Y18" s="23">
        <f t="shared" si="1"/>
        <v>16069.508499999998</v>
      </c>
      <c r="Z18" s="24">
        <f t="shared" si="0"/>
        <v>4693287</v>
      </c>
    </row>
    <row r="19" spans="1:26" ht="18.95" customHeight="1" thickBot="1">
      <c r="A19" s="7"/>
      <c r="B19" s="22"/>
      <c r="C19" s="84"/>
      <c r="D19" s="43" t="s">
        <v>24</v>
      </c>
      <c r="E19" s="23">
        <v>508.008</v>
      </c>
      <c r="F19" s="24">
        <v>113321</v>
      </c>
      <c r="G19" s="33">
        <v>1164</v>
      </c>
      <c r="H19" s="34">
        <v>360225</v>
      </c>
      <c r="I19" s="23">
        <v>417</v>
      </c>
      <c r="J19" s="24">
        <v>239850</v>
      </c>
      <c r="K19" s="78">
        <v>191</v>
      </c>
      <c r="L19" s="34">
        <v>140155</v>
      </c>
      <c r="M19" s="23">
        <v>1091.056</v>
      </c>
      <c r="N19" s="24">
        <v>427449</v>
      </c>
      <c r="O19" s="33">
        <v>1815</v>
      </c>
      <c r="P19" s="34">
        <v>804458</v>
      </c>
      <c r="Q19" s="23">
        <v>7711</v>
      </c>
      <c r="R19" s="24">
        <v>2240432</v>
      </c>
      <c r="S19" s="33">
        <v>133</v>
      </c>
      <c r="T19" s="34">
        <v>28194</v>
      </c>
      <c r="U19" s="23">
        <v>55</v>
      </c>
      <c r="V19" s="24">
        <v>12100</v>
      </c>
      <c r="W19" s="23">
        <v>6341.926700000001</v>
      </c>
      <c r="X19" s="34">
        <v>1585041</v>
      </c>
      <c r="Y19" s="35">
        <f t="shared" si="1"/>
        <v>19426.990700000002</v>
      </c>
      <c r="Z19" s="36">
        <f t="shared" si="0"/>
        <v>5951225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1215</v>
      </c>
      <c r="F20" s="14">
        <f aca="true" t="shared" si="2" ref="F20:X22">F5+F8+F11+F14+F17</f>
        <v>161878</v>
      </c>
      <c r="G20" s="19">
        <f>G5+G8+G11+G14+G17</f>
        <v>1123.824</v>
      </c>
      <c r="H20" s="18">
        <f t="shared" si="2"/>
        <v>399775</v>
      </c>
      <c r="I20" s="13">
        <f t="shared" si="2"/>
        <v>2023</v>
      </c>
      <c r="J20" s="14">
        <f t="shared" si="2"/>
        <v>1244467</v>
      </c>
      <c r="K20" s="19">
        <f t="shared" si="2"/>
        <v>1702</v>
      </c>
      <c r="L20" s="18">
        <f t="shared" si="2"/>
        <v>3282453</v>
      </c>
      <c r="M20" s="13">
        <f t="shared" si="2"/>
        <v>9356.016</v>
      </c>
      <c r="N20" s="14">
        <f t="shared" si="2"/>
        <v>1594578</v>
      </c>
      <c r="O20" s="19">
        <f t="shared" si="2"/>
        <v>4071</v>
      </c>
      <c r="P20" s="18">
        <f t="shared" si="2"/>
        <v>1376053</v>
      </c>
      <c r="Q20" s="13">
        <f t="shared" si="2"/>
        <v>27462</v>
      </c>
      <c r="R20" s="14">
        <f t="shared" si="2"/>
        <v>5442686.2</v>
      </c>
      <c r="S20" s="19">
        <f t="shared" si="2"/>
        <v>57135</v>
      </c>
      <c r="T20" s="18">
        <f t="shared" si="2"/>
        <v>9801688</v>
      </c>
      <c r="U20" s="13">
        <f t="shared" si="2"/>
        <v>4024</v>
      </c>
      <c r="V20" s="14">
        <f t="shared" si="2"/>
        <v>1387011.7674418604</v>
      </c>
      <c r="W20" s="13">
        <f t="shared" si="2"/>
        <v>6214.886</v>
      </c>
      <c r="X20" s="18">
        <f t="shared" si="2"/>
        <v>1380962</v>
      </c>
      <c r="Y20" s="31">
        <f aca="true" t="shared" si="3" ref="Y20:Z22">+Y17+Y14+Y11+Y8+Y5</f>
        <v>114326.726</v>
      </c>
      <c r="Z20" s="32">
        <f t="shared" si="3"/>
        <v>26071551.96744186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1029</v>
      </c>
      <c r="F21" s="21">
        <f t="shared" si="4"/>
        <v>111483</v>
      </c>
      <c r="G21" s="25">
        <f t="shared" si="4"/>
        <v>1219.79</v>
      </c>
      <c r="H21" s="26">
        <f t="shared" si="4"/>
        <v>451739</v>
      </c>
      <c r="I21" s="27">
        <f t="shared" si="4"/>
        <v>1979</v>
      </c>
      <c r="J21" s="21">
        <f t="shared" si="4"/>
        <v>1318810.9090909092</v>
      </c>
      <c r="K21" s="25">
        <f t="shared" si="4"/>
        <v>2266</v>
      </c>
      <c r="L21" s="26">
        <f t="shared" si="4"/>
        <v>4362234</v>
      </c>
      <c r="M21" s="27">
        <f t="shared" si="4"/>
        <v>6185.112</v>
      </c>
      <c r="N21" s="21">
        <f t="shared" si="4"/>
        <v>1215618</v>
      </c>
      <c r="O21" s="25">
        <f t="shared" si="4"/>
        <v>4116</v>
      </c>
      <c r="P21" s="26">
        <f t="shared" si="4"/>
        <v>1364019</v>
      </c>
      <c r="Q21" s="27">
        <f t="shared" si="4"/>
        <v>27414</v>
      </c>
      <c r="R21" s="21">
        <f t="shared" si="4"/>
        <v>5491500.2</v>
      </c>
      <c r="S21" s="25">
        <f t="shared" si="4"/>
        <v>57307</v>
      </c>
      <c r="T21" s="26">
        <f t="shared" si="4"/>
        <v>9745462</v>
      </c>
      <c r="U21" s="27">
        <f t="shared" si="2"/>
        <v>3705</v>
      </c>
      <c r="V21" s="21">
        <f t="shared" si="2"/>
        <v>1161853.3488372094</v>
      </c>
      <c r="W21" s="27">
        <f t="shared" si="2"/>
        <v>6445.3965</v>
      </c>
      <c r="X21" s="26">
        <f t="shared" si="2"/>
        <v>1367896</v>
      </c>
      <c r="Y21" s="23">
        <f t="shared" si="3"/>
        <v>111666.2985</v>
      </c>
      <c r="Z21" s="24">
        <f t="shared" si="3"/>
        <v>26590615.457928117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2258.908</v>
      </c>
      <c r="F22" s="24">
        <f t="shared" si="2"/>
        <v>429666</v>
      </c>
      <c r="G22" s="33">
        <f t="shared" si="2"/>
        <v>1678.463</v>
      </c>
      <c r="H22" s="34">
        <f t="shared" si="2"/>
        <v>724024</v>
      </c>
      <c r="I22" s="23">
        <f t="shared" si="2"/>
        <v>3247</v>
      </c>
      <c r="J22" s="24">
        <f t="shared" si="2"/>
        <v>2533134.845454545</v>
      </c>
      <c r="K22" s="33">
        <f t="shared" si="2"/>
        <v>6696</v>
      </c>
      <c r="L22" s="34">
        <f t="shared" si="2"/>
        <v>3275278</v>
      </c>
      <c r="M22" s="23">
        <f t="shared" si="2"/>
        <v>17512.356</v>
      </c>
      <c r="N22" s="24">
        <f t="shared" si="2"/>
        <v>3406788.25</v>
      </c>
      <c r="O22" s="33">
        <f t="shared" si="2"/>
        <v>4863</v>
      </c>
      <c r="P22" s="34">
        <f t="shared" si="2"/>
        <v>1509323</v>
      </c>
      <c r="Q22" s="23">
        <f t="shared" si="2"/>
        <v>61935.9</v>
      </c>
      <c r="R22" s="24">
        <f t="shared" si="2"/>
        <v>11402361.7</v>
      </c>
      <c r="S22" s="33">
        <f t="shared" si="2"/>
        <v>36738.2</v>
      </c>
      <c r="T22" s="34">
        <f t="shared" si="2"/>
        <v>3782834</v>
      </c>
      <c r="U22" s="23">
        <f t="shared" si="2"/>
        <v>6207.5</v>
      </c>
      <c r="V22" s="24">
        <f t="shared" si="2"/>
        <v>2264618.4534883723</v>
      </c>
      <c r="W22" s="23">
        <f t="shared" si="2"/>
        <v>7891.126700000001</v>
      </c>
      <c r="X22" s="34">
        <f t="shared" si="2"/>
        <v>1950907</v>
      </c>
      <c r="Y22" s="23">
        <f t="shared" si="3"/>
        <v>149028.4537</v>
      </c>
      <c r="Z22" s="24">
        <f t="shared" si="3"/>
        <v>31278935.24894292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51.802754318281295</v>
      </c>
      <c r="F23" s="174"/>
      <c r="G23" s="173">
        <f>(G20+G21)/(G22+G41)*100</f>
        <v>67.87394450796607</v>
      </c>
      <c r="H23" s="174"/>
      <c r="I23" s="173">
        <f>(I20+I21)/(I22+I41)*100</f>
        <v>62.04651162790697</v>
      </c>
      <c r="J23" s="174"/>
      <c r="K23" s="173">
        <f>(K20+K21)/(K22+K41)*100</f>
        <v>28.432215534537114</v>
      </c>
      <c r="L23" s="174"/>
      <c r="M23" s="173">
        <f>(M20+M21)/(M22+M41)*100</f>
        <v>48.78876400346231</v>
      </c>
      <c r="N23" s="174"/>
      <c r="O23" s="173">
        <f>(O20+O21)/(O22+O41)*100</f>
        <v>83.78876266502917</v>
      </c>
      <c r="P23" s="174"/>
      <c r="Q23" s="173">
        <f>(Q20+Q21)/(Q22+Q41)*100</f>
        <v>44.317812892190354</v>
      </c>
      <c r="R23" s="174"/>
      <c r="S23" s="173">
        <f>(S20+S21)/(S22+S41)*100</f>
        <v>155.3896622329881</v>
      </c>
      <c r="T23" s="174"/>
      <c r="U23" s="173">
        <f>(U20+U21)/(U22+U41)*100</f>
        <v>63.89715608465608</v>
      </c>
      <c r="V23" s="174"/>
      <c r="W23" s="173">
        <f>(W20+W21)/(W22+W41)*100</f>
        <v>79.06369305801107</v>
      </c>
      <c r="X23" s="174"/>
      <c r="Y23" s="173">
        <f>(Y20+Y21)/(Y22+Y41)*100</f>
        <v>76.50495634597561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190209.60570328674</v>
      </c>
      <c r="F24" s="176"/>
      <c r="G24" s="169">
        <f>H22/G22*1000</f>
        <v>431361.3109136156</v>
      </c>
      <c r="H24" s="170"/>
      <c r="I24" s="171">
        <f>J22/I22*1000</f>
        <v>780146.2412856622</v>
      </c>
      <c r="J24" s="172"/>
      <c r="K24" s="169">
        <f>L22/K22*1000</f>
        <v>489139.486260454</v>
      </c>
      <c r="L24" s="170"/>
      <c r="M24" s="171">
        <f>N22/M22*1000</f>
        <v>194536.26056939457</v>
      </c>
      <c r="N24" s="172"/>
      <c r="O24" s="169">
        <f>P22/O22*1000</f>
        <v>310368.70244704915</v>
      </c>
      <c r="P24" s="170"/>
      <c r="Q24" s="171">
        <f>R22/Q22*1000</f>
        <v>184099.39469677518</v>
      </c>
      <c r="R24" s="172"/>
      <c r="S24" s="169">
        <f>T22/S22*1000</f>
        <v>102967.32011911308</v>
      </c>
      <c r="T24" s="170"/>
      <c r="U24" s="171">
        <f>V22/U22*1000</f>
        <v>364819.72669969755</v>
      </c>
      <c r="V24" s="172"/>
      <c r="W24" s="169">
        <f>X22/W22*1000</f>
        <v>247227.94021289758</v>
      </c>
      <c r="X24" s="170"/>
      <c r="Y24" s="171">
        <f>Z22/Y22*1000</f>
        <v>209885.65923060983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1.5157561820692766</v>
      </c>
      <c r="F25" s="49"/>
      <c r="G25" s="50">
        <f>G22/Y22*100</f>
        <v>1.1262701573612315</v>
      </c>
      <c r="H25" s="51"/>
      <c r="I25" s="48">
        <f>I22/Y22*100</f>
        <v>2.178778561667382</v>
      </c>
      <c r="J25" s="49"/>
      <c r="K25" s="50">
        <f>K22/Y22*100</f>
        <v>4.493101708938955</v>
      </c>
      <c r="L25" s="51"/>
      <c r="M25" s="48">
        <f>M22/Y22*100</f>
        <v>11.751015034520215</v>
      </c>
      <c r="N25" s="49"/>
      <c r="O25" s="50">
        <f>O22/Y22*100</f>
        <v>3.2631352465009167</v>
      </c>
      <c r="P25" s="51"/>
      <c r="Q25" s="48">
        <f>Q22/Y22*100</f>
        <v>41.559781680805294</v>
      </c>
      <c r="R25" s="49"/>
      <c r="S25" s="50">
        <f>S22/Y22*100</f>
        <v>24.65180244972239</v>
      </c>
      <c r="T25" s="51"/>
      <c r="U25" s="48">
        <f>U22/Y22*100</f>
        <v>4.165311956128818</v>
      </c>
      <c r="V25" s="49"/>
      <c r="W25" s="50">
        <f>W22/Y22*100</f>
        <v>5.295047022285517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31">
        <f>+'(令和4年9月)'!E20</f>
        <v>1344</v>
      </c>
      <c r="F27" s="128">
        <f>+'(令和4年9月)'!F20</f>
        <v>165951</v>
      </c>
      <c r="G27" s="129">
        <f>+'(令和4年9月)'!G20</f>
        <v>1201</v>
      </c>
      <c r="H27" s="130">
        <f>+'(令和4年9月)'!H20</f>
        <v>421991</v>
      </c>
      <c r="I27" s="131">
        <f>+'(令和4年9月)'!I20</f>
        <v>4608</v>
      </c>
      <c r="J27" s="128">
        <f>+'(令和4年9月)'!J20</f>
        <v>6468945</v>
      </c>
      <c r="K27" s="129">
        <f>+'(令和4年9月)'!K20</f>
        <v>2357</v>
      </c>
      <c r="L27" s="130">
        <f>+'(令和4年9月)'!L20</f>
        <v>4509228</v>
      </c>
      <c r="M27" s="131">
        <f>+'(令和4年9月)'!M20</f>
        <v>7230.128</v>
      </c>
      <c r="N27" s="128">
        <f>+'(令和4年9月)'!N20</f>
        <v>1441034</v>
      </c>
      <c r="O27" s="129">
        <f>+'(令和4年9月)'!O20</f>
        <v>4309</v>
      </c>
      <c r="P27" s="130">
        <f>+'(令和4年9月)'!P20</f>
        <v>1415070</v>
      </c>
      <c r="Q27" s="131">
        <f>+'(令和4年9月)'!Q20</f>
        <v>26382</v>
      </c>
      <c r="R27" s="128">
        <f>+'(令和4年9月)'!R20</f>
        <v>5060352</v>
      </c>
      <c r="S27" s="129">
        <f>+'(令和4年9月)'!S20</f>
        <v>51535</v>
      </c>
      <c r="T27" s="130">
        <f>+'(令和4年9月)'!T20</f>
        <v>8674901</v>
      </c>
      <c r="U27" s="131">
        <f>+'(令和4年9月)'!U20</f>
        <v>4797</v>
      </c>
      <c r="V27" s="128">
        <f>+'(令和4年9月)'!V20</f>
        <v>1364866</v>
      </c>
      <c r="W27" s="131">
        <f>+'(令和4年9月)'!W20</f>
        <v>7296.256</v>
      </c>
      <c r="X27" s="130">
        <f>+'(令和4年9月)'!X20</f>
        <v>1745023</v>
      </c>
      <c r="Y27" s="131">
        <f>+'(令和4年9月)'!Y20</f>
        <v>111059.384</v>
      </c>
      <c r="Z27" s="128">
        <f>+'(令和4年9月)'!Z20</f>
        <v>31267361</v>
      </c>
    </row>
    <row r="28" spans="1:26" ht="18.95" customHeight="1">
      <c r="A28" s="22"/>
      <c r="B28" s="167"/>
      <c r="C28" s="7"/>
      <c r="D28" s="55" t="s">
        <v>22</v>
      </c>
      <c r="E28" s="154">
        <v>960</v>
      </c>
      <c r="F28" s="135">
        <f>+'(令和4年9月)'!F21</f>
        <v>109153</v>
      </c>
      <c r="G28" s="136">
        <f>+'(令和4年9月)'!G21</f>
        <v>1298</v>
      </c>
      <c r="H28" s="137">
        <f>+'(令和4年9月)'!H21</f>
        <v>468565</v>
      </c>
      <c r="I28" s="134">
        <f>+'(令和4年9月)'!I21</f>
        <v>2461</v>
      </c>
      <c r="J28" s="135">
        <f>+'(令和4年9月)'!J21</f>
        <v>4559227</v>
      </c>
      <c r="K28" s="136">
        <f>+'(令和4年9月)'!K21</f>
        <v>2296</v>
      </c>
      <c r="L28" s="137">
        <f>+'(令和4年9月)'!L21</f>
        <v>13764790</v>
      </c>
      <c r="M28" s="134">
        <f>+'(令和4年9月)'!M21</f>
        <v>8162.2</v>
      </c>
      <c r="N28" s="135">
        <f>+'(令和4年9月)'!N21</f>
        <v>1569835</v>
      </c>
      <c r="O28" s="136">
        <f>+'(令和4年9月)'!O21</f>
        <v>4446</v>
      </c>
      <c r="P28" s="137">
        <f>+'(令和4年9月)'!P21</f>
        <v>1513450</v>
      </c>
      <c r="Q28" s="134">
        <f>+'(令和4年9月)'!Q21</f>
        <v>28954</v>
      </c>
      <c r="R28" s="135">
        <f>+'(令和4年9月)'!R21</f>
        <v>5385278</v>
      </c>
      <c r="S28" s="136">
        <f>+'(令和4年9月)'!S21</f>
        <v>53596</v>
      </c>
      <c r="T28" s="137">
        <f>+'(令和4年9月)'!T21</f>
        <v>8784387</v>
      </c>
      <c r="U28" s="134">
        <f>+'(令和4年9月)'!U21</f>
        <v>4140</v>
      </c>
      <c r="V28" s="135">
        <f>+'(令和4年9月)'!V21</f>
        <v>1100575</v>
      </c>
      <c r="W28" s="134">
        <f>+'(令和4年9月)'!W21</f>
        <v>7398.176</v>
      </c>
      <c r="X28" s="137">
        <f>+'(令和4年9月)'!X21</f>
        <v>1708538</v>
      </c>
      <c r="Y28" s="138">
        <f>+'(令和4年9月)'!Y21</f>
        <v>113890.376</v>
      </c>
      <c r="Z28" s="139">
        <f>+'(令和4年9月)'!Z21</f>
        <v>38963798</v>
      </c>
    </row>
    <row r="29" spans="1:26" ht="18.95" customHeight="1" thickBot="1">
      <c r="A29" s="22"/>
      <c r="B29" s="167"/>
      <c r="C29" s="7"/>
      <c r="D29" s="55" t="s">
        <v>24</v>
      </c>
      <c r="E29" s="138">
        <v>2138</v>
      </c>
      <c r="F29" s="139">
        <f>+'(令和4年9月)'!F22</f>
        <v>412375</v>
      </c>
      <c r="G29" s="140">
        <f>+'(令和4年9月)'!G22</f>
        <v>1486</v>
      </c>
      <c r="H29" s="141">
        <f>+'(令和4年9月)'!H22</f>
        <v>634737</v>
      </c>
      <c r="I29" s="138">
        <f>+'(令和4年9月)'!I22</f>
        <v>4448</v>
      </c>
      <c r="J29" s="139">
        <f>+'(令和4年9月)'!J22</f>
        <v>5452564</v>
      </c>
      <c r="K29" s="140">
        <f>+'(令和4年9月)'!K22</f>
        <v>6032</v>
      </c>
      <c r="L29" s="141">
        <f>+'(令和4年9月)'!L22</f>
        <v>1011038</v>
      </c>
      <c r="M29" s="138">
        <f>+'(令和4年9月)'!M22</f>
        <v>18079.920000000002</v>
      </c>
      <c r="N29" s="139">
        <f>+'(令和4年9月)'!N22</f>
        <v>3465521</v>
      </c>
      <c r="O29" s="140">
        <f>+'(令和4年9月)'!O22</f>
        <v>4943</v>
      </c>
      <c r="P29" s="141">
        <f>+'(令和4年9月)'!P22</f>
        <v>1322149</v>
      </c>
      <c r="Q29" s="138">
        <f>+'(令和4年9月)'!Q22</f>
        <v>59845</v>
      </c>
      <c r="R29" s="139">
        <f>+'(令和4年9月)'!R22</f>
        <v>10705475</v>
      </c>
      <c r="S29" s="140">
        <f>+'(令和4年9月)'!S22</f>
        <v>27407</v>
      </c>
      <c r="T29" s="141">
        <f>+'(令和4年9月)'!T22</f>
        <v>2211494</v>
      </c>
      <c r="U29" s="138">
        <f>+'(令和4年9月)'!U22</f>
        <v>6316</v>
      </c>
      <c r="V29" s="139">
        <f>+'(令和4年9月)'!V22</f>
        <v>2170298</v>
      </c>
      <c r="W29" s="138">
        <f>+'(令和4年9月)'!W22</f>
        <v>8117.171000000001</v>
      </c>
      <c r="X29" s="141">
        <f>+'(令和4年9月)'!X22</f>
        <v>2106961</v>
      </c>
      <c r="Y29" s="138">
        <f>+'(令和4年9月)'!Y22</f>
        <v>139017.09100000001</v>
      </c>
      <c r="Z29" s="139">
        <f>+'(令和4年9月)'!Z22</f>
        <v>29492612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64">
        <f>+'(令和4年9月)'!E23:F23</f>
        <v>52.987622705932566</v>
      </c>
      <c r="F30" s="165"/>
      <c r="G30" s="164">
        <f>+'(令和4年9月)'!G23:H23</f>
        <v>84.08479138627187</v>
      </c>
      <c r="H30" s="165"/>
      <c r="I30" s="164">
        <f>+'(令和4年9月)'!I23:J23</f>
        <v>79.4626798561151</v>
      </c>
      <c r="J30" s="165"/>
      <c r="K30" s="164">
        <f>+'(令和4年9月)'!K23:L23</f>
        <v>38.56929708222812</v>
      </c>
      <c r="L30" s="165"/>
      <c r="M30" s="164">
        <f>+'(令和4年9月)'!M23:N23</f>
        <v>42.56746711268634</v>
      </c>
      <c r="N30" s="165"/>
      <c r="O30" s="164">
        <f>+'(令和4年9月)'!O23:P23</f>
        <v>88.55957920291321</v>
      </c>
      <c r="P30" s="165"/>
      <c r="Q30" s="164">
        <f>+'(令和4年9月)'!Q23:R23</f>
        <v>46.23276798395856</v>
      </c>
      <c r="R30" s="165"/>
      <c r="S30" s="164">
        <f>+'(令和4年9月)'!S23:T23</f>
        <v>191.79589156055022</v>
      </c>
      <c r="T30" s="165"/>
      <c r="U30" s="164">
        <f>+'(令和4年9月)'!U23:V23</f>
        <v>70.74889170360989</v>
      </c>
      <c r="V30" s="165"/>
      <c r="W30" s="164">
        <f>+'(令和4年9月)'!W23:X23</f>
        <v>90.51449082445102</v>
      </c>
      <c r="X30" s="165"/>
      <c r="Y30" s="164">
        <f>+'(令和4年9月)'!Y23:Z23</f>
        <v>80.09174995953485</v>
      </c>
      <c r="Z30" s="165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-129</v>
      </c>
      <c r="F31" s="91">
        <f aca="true" t="shared" si="5" ref="F31:Z33">F20-F27</f>
        <v>-4073</v>
      </c>
      <c r="G31" s="92">
        <f t="shared" si="5"/>
        <v>-77.17599999999993</v>
      </c>
      <c r="H31" s="93">
        <f t="shared" si="5"/>
        <v>-22216</v>
      </c>
      <c r="I31" s="90">
        <f t="shared" si="5"/>
        <v>-2585</v>
      </c>
      <c r="J31" s="91">
        <f t="shared" si="5"/>
        <v>-5224478</v>
      </c>
      <c r="K31" s="92">
        <f t="shared" si="5"/>
        <v>-655</v>
      </c>
      <c r="L31" s="93">
        <f t="shared" si="5"/>
        <v>-1226775</v>
      </c>
      <c r="M31" s="90">
        <f t="shared" si="5"/>
        <v>2125.888</v>
      </c>
      <c r="N31" s="91">
        <f t="shared" si="5"/>
        <v>153544</v>
      </c>
      <c r="O31" s="92">
        <f t="shared" si="5"/>
        <v>-238</v>
      </c>
      <c r="P31" s="93">
        <f t="shared" si="5"/>
        <v>-39017</v>
      </c>
      <c r="Q31" s="90">
        <f t="shared" si="5"/>
        <v>1080</v>
      </c>
      <c r="R31" s="91">
        <f t="shared" si="5"/>
        <v>382334.2000000002</v>
      </c>
      <c r="S31" s="92">
        <f t="shared" si="5"/>
        <v>5600</v>
      </c>
      <c r="T31" s="93">
        <f t="shared" si="5"/>
        <v>1126787</v>
      </c>
      <c r="U31" s="90">
        <f t="shared" si="5"/>
        <v>-773</v>
      </c>
      <c r="V31" s="91">
        <f t="shared" si="5"/>
        <v>22145.7674418604</v>
      </c>
      <c r="W31" s="92">
        <f t="shared" si="5"/>
        <v>-1081.37</v>
      </c>
      <c r="X31" s="93">
        <f t="shared" si="5"/>
        <v>-364061</v>
      </c>
      <c r="Y31" s="90">
        <f t="shared" si="5"/>
        <v>3267.3419999999896</v>
      </c>
      <c r="Z31" s="91">
        <f t="shared" si="5"/>
        <v>-5195809.032558139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69</v>
      </c>
      <c r="F32" s="95">
        <f t="shared" si="6"/>
        <v>2330</v>
      </c>
      <c r="G32" s="96">
        <f t="shared" si="6"/>
        <v>-78.21000000000004</v>
      </c>
      <c r="H32" s="97">
        <f t="shared" si="6"/>
        <v>-16826</v>
      </c>
      <c r="I32" s="94">
        <f t="shared" si="6"/>
        <v>-482</v>
      </c>
      <c r="J32" s="95">
        <f t="shared" si="6"/>
        <v>-3240416.090909091</v>
      </c>
      <c r="K32" s="96">
        <f t="shared" si="6"/>
        <v>-30</v>
      </c>
      <c r="L32" s="97">
        <f t="shared" si="6"/>
        <v>-9402556</v>
      </c>
      <c r="M32" s="94">
        <f t="shared" si="6"/>
        <v>-1977.0879999999997</v>
      </c>
      <c r="N32" s="95">
        <f t="shared" si="6"/>
        <v>-354217</v>
      </c>
      <c r="O32" s="96">
        <f t="shared" si="6"/>
        <v>-330</v>
      </c>
      <c r="P32" s="97">
        <f t="shared" si="6"/>
        <v>-149431</v>
      </c>
      <c r="Q32" s="94">
        <f t="shared" si="6"/>
        <v>-1540</v>
      </c>
      <c r="R32" s="95">
        <f t="shared" si="6"/>
        <v>106222.20000000019</v>
      </c>
      <c r="S32" s="96">
        <f t="shared" si="6"/>
        <v>3711</v>
      </c>
      <c r="T32" s="97">
        <f t="shared" si="6"/>
        <v>961075</v>
      </c>
      <c r="U32" s="94">
        <f t="shared" si="5"/>
        <v>-435</v>
      </c>
      <c r="V32" s="95">
        <f t="shared" si="5"/>
        <v>61278.3488372094</v>
      </c>
      <c r="W32" s="96">
        <f t="shared" si="5"/>
        <v>-952.7795000000006</v>
      </c>
      <c r="X32" s="97">
        <f t="shared" si="5"/>
        <v>-340642</v>
      </c>
      <c r="Y32" s="94">
        <f t="shared" si="5"/>
        <v>-2224.0774999999994</v>
      </c>
      <c r="Z32" s="95">
        <f t="shared" si="5"/>
        <v>-12373182.542071883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120.9079999999999</v>
      </c>
      <c r="F33" s="95">
        <f t="shared" si="5"/>
        <v>17291</v>
      </c>
      <c r="G33" s="96">
        <f t="shared" si="5"/>
        <v>192.46299999999997</v>
      </c>
      <c r="H33" s="97">
        <f t="shared" si="5"/>
        <v>89287</v>
      </c>
      <c r="I33" s="94">
        <f t="shared" si="5"/>
        <v>-1201</v>
      </c>
      <c r="J33" s="95">
        <f t="shared" si="5"/>
        <v>-2919429.154545455</v>
      </c>
      <c r="K33" s="96">
        <f t="shared" si="5"/>
        <v>664</v>
      </c>
      <c r="L33" s="97">
        <f t="shared" si="5"/>
        <v>2264240</v>
      </c>
      <c r="M33" s="94">
        <f t="shared" si="5"/>
        <v>-567.5640000000021</v>
      </c>
      <c r="N33" s="95">
        <f t="shared" si="5"/>
        <v>-58732.75</v>
      </c>
      <c r="O33" s="96">
        <f t="shared" si="5"/>
        <v>-80</v>
      </c>
      <c r="P33" s="97">
        <f t="shared" si="5"/>
        <v>187174</v>
      </c>
      <c r="Q33" s="94">
        <f t="shared" si="5"/>
        <v>2090.9000000000015</v>
      </c>
      <c r="R33" s="95">
        <f t="shared" si="5"/>
        <v>696886.6999999993</v>
      </c>
      <c r="S33" s="96">
        <f t="shared" si="5"/>
        <v>9331.199999999997</v>
      </c>
      <c r="T33" s="97">
        <f t="shared" si="5"/>
        <v>1571340</v>
      </c>
      <c r="U33" s="94">
        <f t="shared" si="5"/>
        <v>-108.5</v>
      </c>
      <c r="V33" s="95">
        <f t="shared" si="5"/>
        <v>94320.45348837227</v>
      </c>
      <c r="W33" s="96">
        <f t="shared" si="5"/>
        <v>-226.04430000000048</v>
      </c>
      <c r="X33" s="97">
        <f t="shared" si="5"/>
        <v>-156054</v>
      </c>
      <c r="Y33" s="94">
        <f t="shared" si="5"/>
        <v>10011.362699999998</v>
      </c>
      <c r="Z33" s="95">
        <f t="shared" si="5"/>
        <v>1786323.248942919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-1.184868387651271</v>
      </c>
      <c r="F34" s="160"/>
      <c r="G34" s="159">
        <f aca="true" t="shared" si="7" ref="G34">+G23-G30</f>
        <v>-16.2108468783058</v>
      </c>
      <c r="H34" s="160"/>
      <c r="I34" s="159">
        <f aca="true" t="shared" si="8" ref="I34">+I23-I30</f>
        <v>-17.41616822820813</v>
      </c>
      <c r="J34" s="160"/>
      <c r="K34" s="159">
        <f aca="true" t="shared" si="9" ref="K34">+K23-K30</f>
        <v>-10.137081547691004</v>
      </c>
      <c r="L34" s="160"/>
      <c r="M34" s="159">
        <f aca="true" t="shared" si="10" ref="M34">+M23-M30</f>
        <v>6.2212968907759745</v>
      </c>
      <c r="N34" s="160"/>
      <c r="O34" s="159">
        <f aca="true" t="shared" si="11" ref="O34">+O23-O30</f>
        <v>-4.770816537884045</v>
      </c>
      <c r="P34" s="160"/>
      <c r="Q34" s="159">
        <f aca="true" t="shared" si="12" ref="Q34">+Q23-Q30</f>
        <v>-1.9149550917682063</v>
      </c>
      <c r="R34" s="160"/>
      <c r="S34" s="159">
        <f aca="true" t="shared" si="13" ref="S34">+S23-S30</f>
        <v>-36.40622932756213</v>
      </c>
      <c r="T34" s="160"/>
      <c r="U34" s="159">
        <f aca="true" t="shared" si="14" ref="U34">+U23-U30</f>
        <v>-6.8517356189538035</v>
      </c>
      <c r="V34" s="160"/>
      <c r="W34" s="159">
        <f aca="true" t="shared" si="15" ref="W34">+W23-W30</f>
        <v>-11.450797766439948</v>
      </c>
      <c r="X34" s="160"/>
      <c r="Y34" s="159">
        <f aca="true" t="shared" si="16" ref="Y34">+Y23-Y30</f>
        <v>-3.5867936135592373</v>
      </c>
      <c r="Z34" s="160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90.40178571428571</v>
      </c>
      <c r="F35" s="60">
        <f t="shared" si="17"/>
        <v>97.54566106862869</v>
      </c>
      <c r="G35" s="61">
        <f t="shared" si="17"/>
        <v>93.57402164862614</v>
      </c>
      <c r="H35" s="62">
        <f t="shared" si="17"/>
        <v>94.73543274619601</v>
      </c>
      <c r="I35" s="59">
        <f t="shared" si="17"/>
        <v>43.90190972222222</v>
      </c>
      <c r="J35" s="60">
        <f t="shared" si="17"/>
        <v>19.237557283297356</v>
      </c>
      <c r="K35" s="61">
        <f t="shared" si="17"/>
        <v>72.21043699618158</v>
      </c>
      <c r="L35" s="62">
        <f t="shared" si="17"/>
        <v>72.7941235173737</v>
      </c>
      <c r="M35" s="59">
        <f t="shared" si="17"/>
        <v>129.4031862229825</v>
      </c>
      <c r="N35" s="60">
        <f t="shared" si="17"/>
        <v>110.65512680478045</v>
      </c>
      <c r="O35" s="61">
        <f t="shared" si="17"/>
        <v>94.47667672313761</v>
      </c>
      <c r="P35" s="62">
        <f t="shared" si="17"/>
        <v>97.24275124198802</v>
      </c>
      <c r="Q35" s="59">
        <f t="shared" si="17"/>
        <v>104.09370025017057</v>
      </c>
      <c r="R35" s="60">
        <f t="shared" si="17"/>
        <v>107.55548625866342</v>
      </c>
      <c r="S35" s="61">
        <f t="shared" si="17"/>
        <v>110.8664014747259</v>
      </c>
      <c r="T35" s="62">
        <f t="shared" si="17"/>
        <v>112.98904736780283</v>
      </c>
      <c r="U35" s="59">
        <f t="shared" si="17"/>
        <v>83.88576193454243</v>
      </c>
      <c r="V35" s="60">
        <f t="shared" si="17"/>
        <v>101.62255982945287</v>
      </c>
      <c r="W35" s="61">
        <f t="shared" si="17"/>
        <v>85.17911103996352</v>
      </c>
      <c r="X35" s="62">
        <f t="shared" si="17"/>
        <v>79.13718042684825</v>
      </c>
      <c r="Y35" s="59">
        <f t="shared" si="17"/>
        <v>102.94197741993598</v>
      </c>
      <c r="Z35" s="60">
        <f t="shared" si="17"/>
        <v>83.38264290178459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107.18749999999999</v>
      </c>
      <c r="F36" s="64">
        <f t="shared" si="17"/>
        <v>102.13461837970554</v>
      </c>
      <c r="G36" s="65">
        <f t="shared" si="17"/>
        <v>93.97457627118644</v>
      </c>
      <c r="H36" s="66">
        <f t="shared" si="17"/>
        <v>96.40903609958063</v>
      </c>
      <c r="I36" s="63">
        <f t="shared" si="17"/>
        <v>80.41446566436407</v>
      </c>
      <c r="J36" s="64">
        <f t="shared" si="17"/>
        <v>28.926195363619954</v>
      </c>
      <c r="K36" s="65">
        <f t="shared" si="17"/>
        <v>98.69337979094077</v>
      </c>
      <c r="L36" s="66">
        <f t="shared" si="17"/>
        <v>31.691249920994075</v>
      </c>
      <c r="M36" s="63">
        <f t="shared" si="17"/>
        <v>75.77751096518097</v>
      </c>
      <c r="N36" s="64">
        <f t="shared" si="17"/>
        <v>77.43603627132788</v>
      </c>
      <c r="O36" s="65">
        <f t="shared" si="17"/>
        <v>92.57759784075573</v>
      </c>
      <c r="P36" s="66">
        <f t="shared" si="17"/>
        <v>90.12646602134197</v>
      </c>
      <c r="Q36" s="63">
        <f t="shared" si="17"/>
        <v>94.68121848449265</v>
      </c>
      <c r="R36" s="64">
        <f t="shared" si="17"/>
        <v>101.97245527528942</v>
      </c>
      <c r="S36" s="65">
        <f t="shared" si="17"/>
        <v>106.92402418090903</v>
      </c>
      <c r="T36" s="66">
        <f t="shared" si="17"/>
        <v>110.94071788959208</v>
      </c>
      <c r="U36" s="63">
        <f t="shared" si="17"/>
        <v>89.4927536231884</v>
      </c>
      <c r="V36" s="64">
        <f t="shared" si="17"/>
        <v>105.5678485189296</v>
      </c>
      <c r="W36" s="65">
        <f t="shared" si="17"/>
        <v>87.12142695713105</v>
      </c>
      <c r="X36" s="66">
        <f t="shared" si="17"/>
        <v>80.06236911324184</v>
      </c>
      <c r="Y36" s="63">
        <f t="shared" si="17"/>
        <v>98.04717696252052</v>
      </c>
      <c r="Z36" s="64">
        <f t="shared" si="17"/>
        <v>68.24441359111891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105.65519176800748</v>
      </c>
      <c r="F37" s="68">
        <f t="shared" si="17"/>
        <v>104.19302819036072</v>
      </c>
      <c r="G37" s="69">
        <f t="shared" si="17"/>
        <v>112.95174966352623</v>
      </c>
      <c r="H37" s="70">
        <f t="shared" si="17"/>
        <v>114.06677096183144</v>
      </c>
      <c r="I37" s="67">
        <f t="shared" si="17"/>
        <v>72.99910071942446</v>
      </c>
      <c r="J37" s="68">
        <f t="shared" si="17"/>
        <v>46.457682027291106</v>
      </c>
      <c r="K37" s="69">
        <f t="shared" si="17"/>
        <v>111.00795755968169</v>
      </c>
      <c r="L37" s="70">
        <f t="shared" si="17"/>
        <v>323.9520176294066</v>
      </c>
      <c r="M37" s="67">
        <f t="shared" si="17"/>
        <v>96.86080469382607</v>
      </c>
      <c r="N37" s="68">
        <f t="shared" si="17"/>
        <v>98.30522596746636</v>
      </c>
      <c r="O37" s="69">
        <f t="shared" si="17"/>
        <v>98.38154966619463</v>
      </c>
      <c r="P37" s="70">
        <f t="shared" si="17"/>
        <v>114.15680078417788</v>
      </c>
      <c r="Q37" s="67">
        <f t="shared" si="17"/>
        <v>103.4938591361016</v>
      </c>
      <c r="R37" s="68">
        <f t="shared" si="17"/>
        <v>106.50962895154115</v>
      </c>
      <c r="S37" s="69">
        <f t="shared" si="17"/>
        <v>134.0467763710001</v>
      </c>
      <c r="T37" s="70">
        <f t="shared" si="17"/>
        <v>171.0533241329165</v>
      </c>
      <c r="U37" s="67">
        <f t="shared" si="17"/>
        <v>98.28214059531349</v>
      </c>
      <c r="V37" s="68">
        <f t="shared" si="17"/>
        <v>104.34596785733443</v>
      </c>
      <c r="W37" s="69">
        <f t="shared" si="17"/>
        <v>97.21523299188843</v>
      </c>
      <c r="X37" s="70">
        <f t="shared" si="17"/>
        <v>92.59340823109683</v>
      </c>
      <c r="Y37" s="67">
        <f t="shared" si="17"/>
        <v>107.20153373084176</v>
      </c>
      <c r="Z37" s="68">
        <f t="shared" si="17"/>
        <v>106.05684992886665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+'(令和5年8月)'!E20</f>
        <v>1027.5</v>
      </c>
      <c r="F39" s="143">
        <f>+'(令和5年8月)'!F20</f>
        <v>125682</v>
      </c>
      <c r="G39" s="142">
        <f>+'(令和5年8月)'!G20</f>
        <v>1046.146</v>
      </c>
      <c r="H39" s="143">
        <f>+'(令和5年8月)'!H20</f>
        <v>396704</v>
      </c>
      <c r="I39" s="142">
        <f>+'(令和5年8月)'!I20</f>
        <v>1771</v>
      </c>
      <c r="J39" s="143">
        <f>+'(令和5年8月)'!J20</f>
        <v>1259006.7272727273</v>
      </c>
      <c r="K39" s="142">
        <f>+'(令和5年8月)'!K20</f>
        <v>2404</v>
      </c>
      <c r="L39" s="143">
        <f>+'(令和5年8月)'!L20</f>
        <v>4648902</v>
      </c>
      <c r="M39" s="142">
        <f>+'(令和5年8月)'!M20</f>
        <v>6865.012</v>
      </c>
      <c r="N39" s="143">
        <f>+'(令和5年8月)'!N20</f>
        <v>1297757</v>
      </c>
      <c r="O39" s="142">
        <f>+'(令和5年8月)'!O20</f>
        <v>4230</v>
      </c>
      <c r="P39" s="143">
        <f>+'(令和5年8月)'!P20</f>
        <v>1433079</v>
      </c>
      <c r="Q39" s="142">
        <f>+'(令和5年8月)'!Q20</f>
        <v>24744.8</v>
      </c>
      <c r="R39" s="143">
        <f>+'(令和5年8月)'!R20</f>
        <v>4773179</v>
      </c>
      <c r="S39" s="144">
        <f>+'(令和5年8月)'!S20</f>
        <v>44415.7</v>
      </c>
      <c r="T39" s="145">
        <f>+'(令和5年8月)'!T20</f>
        <v>8138400</v>
      </c>
      <c r="U39" s="142">
        <f>+'(令和5年8月)'!U20</f>
        <v>3265.4</v>
      </c>
      <c r="V39" s="143">
        <f>+'(令和5年8月)'!V20</f>
        <v>836309.3953488372</v>
      </c>
      <c r="W39" s="142">
        <f>+'(令和5年8月)'!W20</f>
        <v>6854.776</v>
      </c>
      <c r="X39" s="143">
        <f>+'(令和5年8月)'!X20</f>
        <v>1361289.5</v>
      </c>
      <c r="Y39" s="146">
        <f>+'(令和5年8月)'!Y20</f>
        <v>96624.334</v>
      </c>
      <c r="Z39" s="147">
        <f>+'(令和5年8月)'!Z20</f>
        <v>24270308.622621566</v>
      </c>
    </row>
    <row r="40" spans="1:26" ht="18.95" customHeight="1">
      <c r="A40" s="22"/>
      <c r="B40" s="162"/>
      <c r="C40" s="22"/>
      <c r="D40" s="82" t="s">
        <v>22</v>
      </c>
      <c r="E40" s="148">
        <f>+'(令和5年8月)'!E21</f>
        <v>806</v>
      </c>
      <c r="F40" s="149">
        <f>+'(令和5年8月)'!F21</f>
        <v>81199</v>
      </c>
      <c r="G40" s="148">
        <f>+'(令和5年8月)'!G21</f>
        <v>1046.969</v>
      </c>
      <c r="H40" s="149">
        <f>+'(令和5年8月)'!H21</f>
        <v>398234</v>
      </c>
      <c r="I40" s="148">
        <f>+'(令和5年8月)'!I21</f>
        <v>1601</v>
      </c>
      <c r="J40" s="149">
        <f>+'(令和5年8月)'!J21</f>
        <v>1138342.6363636362</v>
      </c>
      <c r="K40" s="148">
        <f>+'(令和5年8月)'!K21</f>
        <v>1930.3</v>
      </c>
      <c r="L40" s="149">
        <f>+'(令和5年8月)'!L21</f>
        <v>3727253</v>
      </c>
      <c r="M40" s="148">
        <f>+'(令和5年8月)'!M21</f>
        <v>7808.412</v>
      </c>
      <c r="N40" s="149">
        <f>+'(令和5年8月)'!N21</f>
        <v>1556721</v>
      </c>
      <c r="O40" s="148">
        <f>+'(令和5年8月)'!O21</f>
        <v>4081</v>
      </c>
      <c r="P40" s="149">
        <f>+'(令和5年8月)'!P21</f>
        <v>1326268</v>
      </c>
      <c r="Q40" s="148">
        <f>+'(令和5年8月)'!Q21</f>
        <v>23942.4</v>
      </c>
      <c r="R40" s="149">
        <f>+'(令和5年8月)'!R21</f>
        <v>4507791.6</v>
      </c>
      <c r="S40" s="144">
        <f>+'(令和5年8月)'!S21</f>
        <v>45481.5</v>
      </c>
      <c r="T40" s="145">
        <f>+'(令和5年8月)'!T21</f>
        <v>8541397</v>
      </c>
      <c r="U40" s="148">
        <f>+'(令和5年8月)'!U21</f>
        <v>2995.1</v>
      </c>
      <c r="V40" s="149">
        <f>+'(令和5年8月)'!V21</f>
        <v>738370.6511627907</v>
      </c>
      <c r="W40" s="148">
        <f>+'(令和5年8月)'!W21</f>
        <v>6906.646</v>
      </c>
      <c r="X40" s="149">
        <f>+'(令和5年8月)'!X21</f>
        <v>1382511</v>
      </c>
      <c r="Y40" s="150">
        <f>+'(令和5年8月)'!Y21</f>
        <v>96599.327</v>
      </c>
      <c r="Z40" s="151">
        <f>+'(令和5年8月)'!Z21</f>
        <v>23398087.887526426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+'(令和5年8月)'!E22</f>
        <v>2072.908</v>
      </c>
      <c r="F41" s="149">
        <f>+'(令和5年8月)'!F22</f>
        <v>379271</v>
      </c>
      <c r="G41" s="148">
        <f>+'(令和5年8月)'!G22</f>
        <v>1774.429</v>
      </c>
      <c r="H41" s="149">
        <f>+'(令和5年8月)'!H22</f>
        <v>775988</v>
      </c>
      <c r="I41" s="148">
        <f>+'(令和5年8月)'!I22</f>
        <v>3203</v>
      </c>
      <c r="J41" s="149">
        <f>+'(令和5年8月)'!J22</f>
        <v>2607478.7545454544</v>
      </c>
      <c r="K41" s="148">
        <f>+'(令和5年8月)'!K22</f>
        <v>7259.999999999999</v>
      </c>
      <c r="L41" s="149">
        <f>+'(令和5年8月)'!L22</f>
        <v>4355059</v>
      </c>
      <c r="M41" s="148">
        <f>+'(令和5年8月)'!M22</f>
        <v>14341.552</v>
      </c>
      <c r="N41" s="149">
        <f>+'(令和5年8月)'!N22</f>
        <v>3027828.25</v>
      </c>
      <c r="O41" s="148">
        <f>+'(令和5年8月)'!O22</f>
        <v>4908</v>
      </c>
      <c r="P41" s="149">
        <f>+'(令和5年8月)'!P22</f>
        <v>1497289</v>
      </c>
      <c r="Q41" s="148">
        <f>+'(令和5年8月)'!Q22</f>
        <v>61887.899999999994</v>
      </c>
      <c r="R41" s="149">
        <f>+'(令和5年8月)'!R22</f>
        <v>11451175.7</v>
      </c>
      <c r="S41" s="144">
        <f>+'(令和5年8月)'!S22</f>
        <v>36910.2</v>
      </c>
      <c r="T41" s="145">
        <f>+'(令和5年8月)'!T22</f>
        <v>3726608</v>
      </c>
      <c r="U41" s="148">
        <f>+'(令和5年8月)'!U22</f>
        <v>5888.5</v>
      </c>
      <c r="V41" s="149">
        <f>+'(令和5年8月)'!V22</f>
        <v>2039460.034883721</v>
      </c>
      <c r="W41" s="148">
        <f>+'(令和5年8月)'!W22</f>
        <v>8121.637199999999</v>
      </c>
      <c r="X41" s="149">
        <f>+'(令和5年8月)'!X22</f>
        <v>1937841</v>
      </c>
      <c r="Y41" s="150">
        <f>+'(令和5年8月)'!Y22</f>
        <v>146368.1262</v>
      </c>
      <c r="Z41" s="151">
        <f>+'(令和5年8月)'!Z22</f>
        <v>31797998.739429176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+'(令和5年8月)'!E23</f>
        <v>46.72151783903233</v>
      </c>
      <c r="F42" s="158">
        <f>+'(令和5年7月)'!F23</f>
        <v>0</v>
      </c>
      <c r="G42" s="157">
        <f>+'(令和5年8月)'!G23</f>
        <v>58.96628457599429</v>
      </c>
      <c r="H42" s="158">
        <f>+'(令和5年7月)'!H23</f>
        <v>0</v>
      </c>
      <c r="I42" s="157">
        <f>+'(令和5年8月)'!I23</f>
        <v>54.07312379730597</v>
      </c>
      <c r="J42" s="158">
        <f>+'(令和5年7月)'!J23</f>
        <v>0</v>
      </c>
      <c r="K42" s="157">
        <f>+'(令和5年8月)'!K23</f>
        <v>30.85723642525078</v>
      </c>
      <c r="L42" s="158">
        <f>+'(令和5年7月)'!L23</f>
        <v>0</v>
      </c>
      <c r="M42" s="157">
        <f>+'(令和5年8月)'!M23</f>
        <v>49.5280307119598</v>
      </c>
      <c r="N42" s="158">
        <f>+'(令和5年7月)'!N23</f>
        <v>0</v>
      </c>
      <c r="O42" s="157">
        <f>+'(令和5年8月)'!O23</f>
        <v>85.97289748629358</v>
      </c>
      <c r="P42" s="158">
        <f>+'(令和5年7月)'!P23</f>
        <v>0</v>
      </c>
      <c r="Q42" s="157">
        <f>+'(令和5年8月)'!Q23</f>
        <v>39.5916515278914</v>
      </c>
      <c r="R42" s="158">
        <f>+'(令和5年7月)'!R23</f>
        <v>0</v>
      </c>
      <c r="S42" s="157">
        <f>+'(令和5年8月)'!S23</f>
        <v>120.04508173735616</v>
      </c>
      <c r="T42" s="158">
        <f>+'(令和5年7月)'!T23</f>
        <v>0</v>
      </c>
      <c r="U42" s="157">
        <f>+'(令和5年8月)'!U23</f>
        <v>54.407432191679625</v>
      </c>
      <c r="V42" s="158">
        <f>+'(令和5年7月)'!V23</f>
        <v>0</v>
      </c>
      <c r="W42" s="157">
        <f>+'(令和5年8月)'!W23</f>
        <v>84.45105893016816</v>
      </c>
      <c r="X42" s="158">
        <f>+'(令和5年7月)'!X23</f>
        <v>0</v>
      </c>
      <c r="Y42" s="157">
        <f>+'(令和5年8月)'!Y23</f>
        <v>66.01169720553551</v>
      </c>
      <c r="Z42" s="158">
        <f>+'(令和5年7月)'!Z23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187.5</v>
      </c>
      <c r="F43" s="93">
        <f t="shared" si="18"/>
        <v>36196</v>
      </c>
      <c r="G43" s="90">
        <f t="shared" si="18"/>
        <v>77.67800000000011</v>
      </c>
      <c r="H43" s="91">
        <f t="shared" si="18"/>
        <v>3071</v>
      </c>
      <c r="I43" s="92">
        <f t="shared" si="18"/>
        <v>252</v>
      </c>
      <c r="J43" s="93">
        <f t="shared" si="18"/>
        <v>-14539.727272727294</v>
      </c>
      <c r="K43" s="90">
        <f t="shared" si="18"/>
        <v>-702</v>
      </c>
      <c r="L43" s="91">
        <f t="shared" si="18"/>
        <v>-1366449</v>
      </c>
      <c r="M43" s="92">
        <f t="shared" si="18"/>
        <v>2491.004</v>
      </c>
      <c r="N43" s="93">
        <f t="shared" si="18"/>
        <v>296821</v>
      </c>
      <c r="O43" s="90">
        <f t="shared" si="18"/>
        <v>-159</v>
      </c>
      <c r="P43" s="91">
        <f t="shared" si="18"/>
        <v>-57026</v>
      </c>
      <c r="Q43" s="92">
        <f t="shared" si="18"/>
        <v>2717.2000000000007</v>
      </c>
      <c r="R43" s="93">
        <f t="shared" si="18"/>
        <v>669507.2000000002</v>
      </c>
      <c r="S43" s="90">
        <f t="shared" si="18"/>
        <v>12719.300000000003</v>
      </c>
      <c r="T43" s="91">
        <f t="shared" si="18"/>
        <v>1663288</v>
      </c>
      <c r="U43" s="92">
        <f t="shared" si="18"/>
        <v>758.5999999999999</v>
      </c>
      <c r="V43" s="93">
        <f t="shared" si="18"/>
        <v>550702.3720930232</v>
      </c>
      <c r="W43" s="90">
        <f t="shared" si="18"/>
        <v>-639.8899999999994</v>
      </c>
      <c r="X43" s="91">
        <f t="shared" si="18"/>
        <v>19672.5</v>
      </c>
      <c r="Y43" s="90">
        <f t="shared" si="18"/>
        <v>17702.391999999993</v>
      </c>
      <c r="Z43" s="91">
        <f t="shared" si="18"/>
        <v>1801243.3448202945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223</v>
      </c>
      <c r="F44" s="97">
        <f t="shared" si="18"/>
        <v>30284</v>
      </c>
      <c r="G44" s="94">
        <f t="shared" si="18"/>
        <v>172.8209999999999</v>
      </c>
      <c r="H44" s="95">
        <f t="shared" si="18"/>
        <v>53505</v>
      </c>
      <c r="I44" s="96">
        <f t="shared" si="18"/>
        <v>378</v>
      </c>
      <c r="J44" s="97">
        <f t="shared" si="18"/>
        <v>180468.27272727294</v>
      </c>
      <c r="K44" s="94">
        <f t="shared" si="18"/>
        <v>335.70000000000005</v>
      </c>
      <c r="L44" s="95">
        <f t="shared" si="18"/>
        <v>634981</v>
      </c>
      <c r="M44" s="96">
        <f t="shared" si="18"/>
        <v>-1623.3000000000002</v>
      </c>
      <c r="N44" s="97">
        <f t="shared" si="18"/>
        <v>-341103</v>
      </c>
      <c r="O44" s="94">
        <f t="shared" si="18"/>
        <v>35</v>
      </c>
      <c r="P44" s="95">
        <f t="shared" si="18"/>
        <v>37751</v>
      </c>
      <c r="Q44" s="96">
        <f t="shared" si="18"/>
        <v>3471.5999999999985</v>
      </c>
      <c r="R44" s="97">
        <f t="shared" si="18"/>
        <v>983708.6000000006</v>
      </c>
      <c r="S44" s="94">
        <f t="shared" si="18"/>
        <v>11825.5</v>
      </c>
      <c r="T44" s="95">
        <f t="shared" si="18"/>
        <v>1204065</v>
      </c>
      <c r="U44" s="96">
        <f t="shared" si="18"/>
        <v>709.9000000000001</v>
      </c>
      <c r="V44" s="97">
        <f t="shared" si="18"/>
        <v>423482.6976744187</v>
      </c>
      <c r="W44" s="94">
        <f t="shared" si="18"/>
        <v>-461.2494999999999</v>
      </c>
      <c r="X44" s="95">
        <f t="shared" si="18"/>
        <v>-14615</v>
      </c>
      <c r="Y44" s="94">
        <f t="shared" si="18"/>
        <v>15066.9715</v>
      </c>
      <c r="Z44" s="95">
        <f t="shared" si="18"/>
        <v>3192527.570401691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186</v>
      </c>
      <c r="F45" s="97">
        <f t="shared" si="18"/>
        <v>50395</v>
      </c>
      <c r="G45" s="94">
        <f t="shared" si="18"/>
        <v>-95.96600000000012</v>
      </c>
      <c r="H45" s="95">
        <f t="shared" si="18"/>
        <v>-51964</v>
      </c>
      <c r="I45" s="96">
        <f t="shared" si="18"/>
        <v>44</v>
      </c>
      <c r="J45" s="97">
        <f t="shared" si="18"/>
        <v>-74343.90909090918</v>
      </c>
      <c r="K45" s="94">
        <f t="shared" si="18"/>
        <v>-563.9999999999991</v>
      </c>
      <c r="L45" s="95">
        <f t="shared" si="18"/>
        <v>-1079781</v>
      </c>
      <c r="M45" s="96">
        <f t="shared" si="18"/>
        <v>3170.804</v>
      </c>
      <c r="N45" s="97">
        <f t="shared" si="18"/>
        <v>378960</v>
      </c>
      <c r="O45" s="94">
        <f t="shared" si="18"/>
        <v>-45</v>
      </c>
      <c r="P45" s="95">
        <f t="shared" si="18"/>
        <v>12034</v>
      </c>
      <c r="Q45" s="96">
        <f t="shared" si="18"/>
        <v>48.000000000007276</v>
      </c>
      <c r="R45" s="97">
        <f t="shared" si="18"/>
        <v>-48814</v>
      </c>
      <c r="S45" s="94">
        <f t="shared" si="18"/>
        <v>-172</v>
      </c>
      <c r="T45" s="95">
        <f t="shared" si="18"/>
        <v>56226</v>
      </c>
      <c r="U45" s="96">
        <f t="shared" si="18"/>
        <v>319</v>
      </c>
      <c r="V45" s="97">
        <f t="shared" si="18"/>
        <v>225158.41860465123</v>
      </c>
      <c r="W45" s="94">
        <f t="shared" si="18"/>
        <v>-230.5104999999985</v>
      </c>
      <c r="X45" s="95">
        <f t="shared" si="18"/>
        <v>13066</v>
      </c>
      <c r="Y45" s="94">
        <f t="shared" si="18"/>
        <v>2660.327500000014</v>
      </c>
      <c r="Z45" s="95">
        <f t="shared" si="18"/>
        <v>-519063.4904862568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5.081236479248965</v>
      </c>
      <c r="F46" s="158"/>
      <c r="G46" s="157">
        <f>G23-G42</f>
        <v>8.907659931971786</v>
      </c>
      <c r="H46" s="158"/>
      <c r="I46" s="157">
        <f>I23-I42</f>
        <v>7.9733878306010055</v>
      </c>
      <c r="J46" s="158"/>
      <c r="K46" s="157">
        <f>K23-K42</f>
        <v>-2.4250208907136646</v>
      </c>
      <c r="L46" s="158"/>
      <c r="M46" s="157">
        <f>M23-M42</f>
        <v>-0.7392667084974889</v>
      </c>
      <c r="N46" s="158"/>
      <c r="O46" s="157">
        <f t="shared" si="18"/>
        <v>-2.184134821264408</v>
      </c>
      <c r="P46" s="158"/>
      <c r="Q46" s="157">
        <f t="shared" si="18"/>
        <v>4.726161364298953</v>
      </c>
      <c r="R46" s="158"/>
      <c r="S46" s="157">
        <f t="shared" si="18"/>
        <v>35.34458049563193</v>
      </c>
      <c r="T46" s="158"/>
      <c r="U46" s="157">
        <f t="shared" si="18"/>
        <v>9.489723892976457</v>
      </c>
      <c r="V46" s="158"/>
      <c r="W46" s="157">
        <f t="shared" si="18"/>
        <v>-5.3873658721570905</v>
      </c>
      <c r="X46" s="158"/>
      <c r="Y46" s="157">
        <f t="shared" si="18"/>
        <v>10.493259140440102</v>
      </c>
      <c r="Z46" s="158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118.24817518248176</v>
      </c>
      <c r="F47" s="72">
        <f t="shared" si="19"/>
        <v>128.79966900590378</v>
      </c>
      <c r="G47" s="71">
        <f t="shared" si="19"/>
        <v>107.42515862986622</v>
      </c>
      <c r="H47" s="73">
        <f t="shared" si="19"/>
        <v>100.77412882148906</v>
      </c>
      <c r="I47" s="74">
        <f t="shared" si="19"/>
        <v>114.22924901185772</v>
      </c>
      <c r="J47" s="72">
        <f t="shared" si="19"/>
        <v>98.84514300378494</v>
      </c>
      <c r="K47" s="71">
        <f t="shared" si="19"/>
        <v>70.79866888519135</v>
      </c>
      <c r="L47" s="73">
        <f t="shared" si="19"/>
        <v>70.60705947339824</v>
      </c>
      <c r="M47" s="74">
        <f t="shared" si="19"/>
        <v>136.28550103044248</v>
      </c>
      <c r="N47" s="72">
        <f t="shared" si="19"/>
        <v>122.87184734892587</v>
      </c>
      <c r="O47" s="71">
        <f t="shared" si="19"/>
        <v>96.24113475177305</v>
      </c>
      <c r="P47" s="73">
        <f t="shared" si="19"/>
        <v>96.02073577241728</v>
      </c>
      <c r="Q47" s="74">
        <f t="shared" si="19"/>
        <v>110.98089295528757</v>
      </c>
      <c r="R47" s="72">
        <f t="shared" si="19"/>
        <v>114.02644233539117</v>
      </c>
      <c r="S47" s="71">
        <f t="shared" si="19"/>
        <v>128.6369459447898</v>
      </c>
      <c r="T47" s="73">
        <f t="shared" si="19"/>
        <v>120.43753071856875</v>
      </c>
      <c r="U47" s="74">
        <f t="shared" si="19"/>
        <v>123.2314570956085</v>
      </c>
      <c r="V47" s="72">
        <f t="shared" si="19"/>
        <v>165.84911937564888</v>
      </c>
      <c r="W47" s="71">
        <f t="shared" si="19"/>
        <v>90.66504871931629</v>
      </c>
      <c r="X47" s="73">
        <f t="shared" si="19"/>
        <v>101.44513712917053</v>
      </c>
      <c r="Y47" s="71">
        <f t="shared" si="19"/>
        <v>118.32084244948066</v>
      </c>
      <c r="Z47" s="73">
        <f t="shared" si="19"/>
        <v>107.42159225425512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127.66749379652605</v>
      </c>
      <c r="F48" s="66">
        <f t="shared" si="19"/>
        <v>137.2960258131258</v>
      </c>
      <c r="G48" s="63">
        <f t="shared" si="19"/>
        <v>116.50679246472436</v>
      </c>
      <c r="H48" s="64">
        <f t="shared" si="19"/>
        <v>113.43556803286509</v>
      </c>
      <c r="I48" s="65">
        <f t="shared" si="19"/>
        <v>123.6102435977514</v>
      </c>
      <c r="J48" s="66">
        <f t="shared" si="19"/>
        <v>115.85359864089493</v>
      </c>
      <c r="K48" s="63">
        <f t="shared" si="19"/>
        <v>117.39107910687459</v>
      </c>
      <c r="L48" s="64">
        <f t="shared" si="19"/>
        <v>117.03616577677984</v>
      </c>
      <c r="M48" s="65">
        <f t="shared" si="19"/>
        <v>79.2108818028557</v>
      </c>
      <c r="N48" s="66">
        <f t="shared" si="19"/>
        <v>78.08836650883492</v>
      </c>
      <c r="O48" s="63">
        <f t="shared" si="19"/>
        <v>100.85763293310464</v>
      </c>
      <c r="P48" s="64">
        <f t="shared" si="19"/>
        <v>102.84640811660992</v>
      </c>
      <c r="Q48" s="65">
        <f t="shared" si="19"/>
        <v>114.49979951884521</v>
      </c>
      <c r="R48" s="66">
        <f t="shared" si="19"/>
        <v>121.82240634194359</v>
      </c>
      <c r="S48" s="63">
        <f t="shared" si="19"/>
        <v>126.00068159581367</v>
      </c>
      <c r="T48" s="64">
        <f t="shared" si="19"/>
        <v>114.0968157784962</v>
      </c>
      <c r="U48" s="65">
        <f t="shared" si="19"/>
        <v>123.70204667623786</v>
      </c>
      <c r="V48" s="66">
        <f t="shared" si="19"/>
        <v>157.3536742024504</v>
      </c>
      <c r="W48" s="63">
        <f t="shared" si="19"/>
        <v>93.32165714009376</v>
      </c>
      <c r="X48" s="64">
        <f t="shared" si="19"/>
        <v>98.94286555405345</v>
      </c>
      <c r="Y48" s="63">
        <f t="shared" si="19"/>
        <v>115.59738765053716</v>
      </c>
      <c r="Z48" s="64">
        <f t="shared" si="19"/>
        <v>113.6443951563394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108.97290183645391</v>
      </c>
      <c r="F49" s="70">
        <f t="shared" si="19"/>
        <v>113.28733280424814</v>
      </c>
      <c r="G49" s="67">
        <f t="shared" si="19"/>
        <v>94.5917249999859</v>
      </c>
      <c r="H49" s="68">
        <f t="shared" si="19"/>
        <v>93.30350469337154</v>
      </c>
      <c r="I49" s="69">
        <f t="shared" si="19"/>
        <v>101.37371214486419</v>
      </c>
      <c r="J49" s="70">
        <f t="shared" si="19"/>
        <v>97.14882014047824</v>
      </c>
      <c r="K49" s="67">
        <f t="shared" si="19"/>
        <v>92.2314049586777</v>
      </c>
      <c r="L49" s="68">
        <f t="shared" si="19"/>
        <v>75.20628308365053</v>
      </c>
      <c r="M49" s="69">
        <f t="shared" si="19"/>
        <v>122.10921105330858</v>
      </c>
      <c r="N49" s="70">
        <f t="shared" si="19"/>
        <v>112.51590145511061</v>
      </c>
      <c r="O49" s="67">
        <f t="shared" si="19"/>
        <v>99.08312958435208</v>
      </c>
      <c r="P49" s="68">
        <f t="shared" si="19"/>
        <v>100.80371925526734</v>
      </c>
      <c r="Q49" s="69">
        <f t="shared" si="19"/>
        <v>100.07755958757691</v>
      </c>
      <c r="R49" s="70">
        <f t="shared" si="19"/>
        <v>99.57372062678246</v>
      </c>
      <c r="S49" s="67">
        <f t="shared" si="19"/>
        <v>99.5340041506142</v>
      </c>
      <c r="T49" s="68">
        <f t="shared" si="19"/>
        <v>101.50877151554442</v>
      </c>
      <c r="U49" s="69">
        <f t="shared" si="19"/>
        <v>105.41733888086948</v>
      </c>
      <c r="V49" s="70">
        <f t="shared" si="19"/>
        <v>111.0400995730955</v>
      </c>
      <c r="W49" s="67">
        <f t="shared" si="19"/>
        <v>97.1617729981832</v>
      </c>
      <c r="X49" s="68">
        <f t="shared" si="19"/>
        <v>100.67425552457605</v>
      </c>
      <c r="Y49" s="67">
        <f t="shared" si="19"/>
        <v>101.81755930684314</v>
      </c>
      <c r="Z49" s="68">
        <f t="shared" si="19"/>
        <v>98.36762214270226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91C33-A7D3-452C-922E-6FD49C4401C3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78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809.5</v>
      </c>
      <c r="F5" s="14">
        <v>84218</v>
      </c>
      <c r="G5" s="15">
        <v>30</v>
      </c>
      <c r="H5" s="16">
        <v>5460</v>
      </c>
      <c r="I5" s="13">
        <v>1150</v>
      </c>
      <c r="J5" s="14">
        <v>1031837</v>
      </c>
      <c r="K5" s="17">
        <v>2329</v>
      </c>
      <c r="L5" s="18">
        <v>4594944</v>
      </c>
      <c r="M5" s="13">
        <v>1395.9</v>
      </c>
      <c r="N5" s="75">
        <v>146076</v>
      </c>
      <c r="O5" s="19">
        <v>937</v>
      </c>
      <c r="P5" s="18">
        <v>126536</v>
      </c>
      <c r="Q5" s="13">
        <v>11836.8</v>
      </c>
      <c r="R5" s="14">
        <v>1806241</v>
      </c>
      <c r="S5" s="19">
        <v>23451.7</v>
      </c>
      <c r="T5" s="18">
        <v>5946960</v>
      </c>
      <c r="U5" s="13">
        <v>2361.4</v>
      </c>
      <c r="V5" s="14">
        <v>741061</v>
      </c>
      <c r="W5" s="13">
        <v>1052.9</v>
      </c>
      <c r="X5" s="18">
        <v>94300.5</v>
      </c>
      <c r="Y5" s="20">
        <f aca="true" t="shared" si="0" ref="Y5:Z19">+W5+U5+S5+Q5+O5+M5+K5+I5+G5+E5</f>
        <v>45354.200000000004</v>
      </c>
      <c r="Z5" s="21">
        <f t="shared" si="0"/>
        <v>14577633.5</v>
      </c>
    </row>
    <row r="6" spans="1:26" ht="18.95" customHeight="1">
      <c r="A6" s="7"/>
      <c r="B6" s="22"/>
      <c r="C6" s="83"/>
      <c r="D6" s="81" t="s">
        <v>22</v>
      </c>
      <c r="E6" s="23">
        <v>586</v>
      </c>
      <c r="F6" s="24">
        <v>42703</v>
      </c>
      <c r="G6" s="25">
        <v>30</v>
      </c>
      <c r="H6" s="26">
        <v>5460</v>
      </c>
      <c r="I6" s="27">
        <v>1172</v>
      </c>
      <c r="J6" s="21">
        <v>942136</v>
      </c>
      <c r="K6" s="25">
        <v>1866.3</v>
      </c>
      <c r="L6" s="26">
        <v>3681609</v>
      </c>
      <c r="M6" s="27">
        <v>1222.3</v>
      </c>
      <c r="N6" s="76">
        <v>164245</v>
      </c>
      <c r="O6" s="25">
        <v>896</v>
      </c>
      <c r="P6" s="26">
        <v>58558</v>
      </c>
      <c r="Q6" s="27">
        <v>11357.9</v>
      </c>
      <c r="R6" s="21">
        <v>1765231.5</v>
      </c>
      <c r="S6" s="25">
        <v>22701.5</v>
      </c>
      <c r="T6" s="26">
        <v>6176361</v>
      </c>
      <c r="U6" s="27">
        <v>2408.1</v>
      </c>
      <c r="V6" s="21">
        <v>685675</v>
      </c>
      <c r="W6" s="27">
        <v>1253.3999999999999</v>
      </c>
      <c r="X6" s="26">
        <v>140716</v>
      </c>
      <c r="Y6" s="20">
        <f t="shared" si="0"/>
        <v>43493.50000000001</v>
      </c>
      <c r="Z6" s="21">
        <f t="shared" si="0"/>
        <v>13662694.5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1548.9</v>
      </c>
      <c r="F7" s="36">
        <v>277645</v>
      </c>
      <c r="G7" s="29">
        <v>151</v>
      </c>
      <c r="H7" s="30">
        <v>74118</v>
      </c>
      <c r="I7" s="31">
        <v>1976</v>
      </c>
      <c r="J7" s="32">
        <v>2235757</v>
      </c>
      <c r="K7" s="77">
        <v>6976.999999999999</v>
      </c>
      <c r="L7" s="30">
        <v>4222595</v>
      </c>
      <c r="M7" s="23">
        <v>1501.3</v>
      </c>
      <c r="N7" s="24">
        <v>247393.25</v>
      </c>
      <c r="O7" s="33">
        <v>3126</v>
      </c>
      <c r="P7" s="34">
        <v>713876</v>
      </c>
      <c r="Q7" s="23">
        <v>33125.399999999994</v>
      </c>
      <c r="R7" s="24">
        <v>5222862</v>
      </c>
      <c r="S7" s="33">
        <v>30278.2</v>
      </c>
      <c r="T7" s="34">
        <v>2907821</v>
      </c>
      <c r="U7" s="23">
        <v>3952.5</v>
      </c>
      <c r="V7" s="24">
        <v>1817548.5</v>
      </c>
      <c r="W7" s="23">
        <v>1229.2</v>
      </c>
      <c r="X7" s="34">
        <v>298835</v>
      </c>
      <c r="Y7" s="31">
        <f t="shared" si="0"/>
        <v>83865.49999999999</v>
      </c>
      <c r="Z7" s="24">
        <f t="shared" si="0"/>
        <v>18018450.75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155</v>
      </c>
      <c r="F8" s="14">
        <v>24898</v>
      </c>
      <c r="G8" s="15">
        <v>156.14600000000002</v>
      </c>
      <c r="H8" s="16">
        <v>80400</v>
      </c>
      <c r="I8" s="13">
        <v>417</v>
      </c>
      <c r="J8" s="14">
        <v>87497.72727272728</v>
      </c>
      <c r="K8" s="17">
        <v>1</v>
      </c>
      <c r="L8" s="18">
        <v>648</v>
      </c>
      <c r="M8" s="13">
        <v>4610</v>
      </c>
      <c r="N8" s="75">
        <v>725048</v>
      </c>
      <c r="O8" s="19">
        <v>0</v>
      </c>
      <c r="P8" s="18">
        <v>0</v>
      </c>
      <c r="Q8" s="13">
        <v>6655</v>
      </c>
      <c r="R8" s="14">
        <v>1268348</v>
      </c>
      <c r="S8" s="19">
        <v>20683</v>
      </c>
      <c r="T8" s="18">
        <v>2127300</v>
      </c>
      <c r="U8" s="13">
        <v>840</v>
      </c>
      <c r="V8" s="14">
        <v>71438.3953488372</v>
      </c>
      <c r="W8" s="13">
        <v>74</v>
      </c>
      <c r="X8" s="18">
        <v>2930</v>
      </c>
      <c r="Y8" s="13">
        <f t="shared" si="0"/>
        <v>33591.146</v>
      </c>
      <c r="Z8" s="14">
        <f t="shared" si="0"/>
        <v>4388508.122621565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160</v>
      </c>
      <c r="F9" s="24">
        <v>25912</v>
      </c>
      <c r="G9" s="25">
        <v>130.969</v>
      </c>
      <c r="H9" s="26">
        <v>74200</v>
      </c>
      <c r="I9" s="27">
        <v>216</v>
      </c>
      <c r="J9" s="21">
        <v>64980.63636363637</v>
      </c>
      <c r="K9" s="25">
        <v>0</v>
      </c>
      <c r="L9" s="26">
        <v>9</v>
      </c>
      <c r="M9" s="27">
        <v>4875</v>
      </c>
      <c r="N9" s="76">
        <v>875865</v>
      </c>
      <c r="O9" s="25">
        <v>0</v>
      </c>
      <c r="P9" s="26">
        <v>0</v>
      </c>
      <c r="Q9" s="27">
        <v>6412</v>
      </c>
      <c r="R9" s="21">
        <v>1105664</v>
      </c>
      <c r="S9" s="25">
        <v>22546</v>
      </c>
      <c r="T9" s="26">
        <v>2307698</v>
      </c>
      <c r="U9" s="27">
        <v>541</v>
      </c>
      <c r="V9" s="21">
        <v>45880.651162790695</v>
      </c>
      <c r="W9" s="27">
        <v>36</v>
      </c>
      <c r="X9" s="26">
        <v>1630</v>
      </c>
      <c r="Y9" s="20">
        <f t="shared" si="0"/>
        <v>34916.969</v>
      </c>
      <c r="Z9" s="21">
        <f t="shared" si="0"/>
        <v>4501839.287526427</v>
      </c>
    </row>
    <row r="10" spans="1:26" ht="18.95" customHeight="1" thickBot="1">
      <c r="A10" s="7"/>
      <c r="B10" s="22"/>
      <c r="C10" s="84"/>
      <c r="D10" s="28" t="s">
        <v>24</v>
      </c>
      <c r="E10" s="35">
        <v>131</v>
      </c>
      <c r="F10" s="36">
        <v>19992</v>
      </c>
      <c r="G10" s="29">
        <v>201.42900000000003</v>
      </c>
      <c r="H10" s="30">
        <v>108481</v>
      </c>
      <c r="I10" s="37">
        <v>741</v>
      </c>
      <c r="J10" s="38">
        <v>108061.45454545454</v>
      </c>
      <c r="K10" s="77">
        <v>100</v>
      </c>
      <c r="L10" s="30">
        <v>3024</v>
      </c>
      <c r="M10" s="35">
        <v>8302</v>
      </c>
      <c r="N10" s="36">
        <v>1601245</v>
      </c>
      <c r="O10" s="29">
        <v>0</v>
      </c>
      <c r="P10" s="30">
        <v>0</v>
      </c>
      <c r="Q10" s="35">
        <v>13304</v>
      </c>
      <c r="R10" s="36">
        <v>1889355</v>
      </c>
      <c r="S10" s="29">
        <v>6434</v>
      </c>
      <c r="T10" s="30">
        <v>777958</v>
      </c>
      <c r="U10" s="35">
        <v>1384</v>
      </c>
      <c r="V10" s="36">
        <v>87549.53488372093</v>
      </c>
      <c r="W10" s="35">
        <v>371</v>
      </c>
      <c r="X10" s="30">
        <v>19708</v>
      </c>
      <c r="Y10" s="37">
        <f t="shared" si="0"/>
        <v>30968.429</v>
      </c>
      <c r="Z10" s="36">
        <f t="shared" si="0"/>
        <v>4615373.989429175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0</v>
      </c>
      <c r="J11" s="14">
        <v>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2321</v>
      </c>
      <c r="R11" s="14">
        <v>622225</v>
      </c>
      <c r="S11" s="19">
        <v>0</v>
      </c>
      <c r="T11" s="18">
        <v>0</v>
      </c>
      <c r="U11" s="13">
        <v>64</v>
      </c>
      <c r="V11" s="14">
        <v>23810</v>
      </c>
      <c r="W11" s="13">
        <v>0</v>
      </c>
      <c r="X11" s="18">
        <v>0</v>
      </c>
      <c r="Y11" s="13">
        <f>+W11+U11+S11+Q11+O11+M11+K11+I11+G11+E11</f>
        <v>2475</v>
      </c>
      <c r="Z11" s="14">
        <f t="shared" si="0"/>
        <v>736035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25</v>
      </c>
      <c r="J12" s="21">
        <v>9659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2234.5</v>
      </c>
      <c r="R12" s="21">
        <v>569145.1</v>
      </c>
      <c r="S12" s="25">
        <v>0</v>
      </c>
      <c r="T12" s="26">
        <v>0</v>
      </c>
      <c r="U12" s="27">
        <v>38</v>
      </c>
      <c r="V12" s="21">
        <v>5055</v>
      </c>
      <c r="W12" s="27">
        <v>2</v>
      </c>
      <c r="X12" s="26">
        <v>1200</v>
      </c>
      <c r="Y12" s="20">
        <f aca="true" t="shared" si="1" ref="Y12:Y19">+W12+U12+S12+Q12+O12+M12+K12+I12+G12+E12</f>
        <v>2389.5</v>
      </c>
      <c r="Z12" s="21">
        <f t="shared" si="0"/>
        <v>675059.1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80</v>
      </c>
      <c r="J13" s="38">
        <v>20016.3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7896.5</v>
      </c>
      <c r="R13" s="36">
        <v>2145147.7</v>
      </c>
      <c r="S13" s="29">
        <v>2</v>
      </c>
      <c r="T13" s="30">
        <v>1885</v>
      </c>
      <c r="U13" s="35">
        <v>498</v>
      </c>
      <c r="V13" s="36">
        <v>122482</v>
      </c>
      <c r="W13" s="35">
        <v>17</v>
      </c>
      <c r="X13" s="30">
        <v>42185</v>
      </c>
      <c r="Y13" s="37">
        <f t="shared" si="1"/>
        <v>8707.6</v>
      </c>
      <c r="Z13" s="36">
        <f t="shared" si="0"/>
        <v>2545716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41</v>
      </c>
      <c r="N14" s="75">
        <v>1107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41</v>
      </c>
      <c r="Z14" s="14">
        <f t="shared" si="0"/>
        <v>1107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525</v>
      </c>
      <c r="N15" s="76">
        <v>50462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525</v>
      </c>
      <c r="Z15" s="24">
        <f t="shared" si="0"/>
        <v>50462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3319</v>
      </c>
      <c r="N16" s="36">
        <v>696015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3319</v>
      </c>
      <c r="Z16" s="36">
        <f t="shared" si="0"/>
        <v>696015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63</v>
      </c>
      <c r="F17" s="14">
        <v>16566</v>
      </c>
      <c r="G17" s="19">
        <v>785</v>
      </c>
      <c r="H17" s="18">
        <v>235844</v>
      </c>
      <c r="I17" s="13">
        <v>204</v>
      </c>
      <c r="J17" s="14">
        <v>139672</v>
      </c>
      <c r="K17" s="19">
        <v>74</v>
      </c>
      <c r="L17" s="18">
        <v>53310</v>
      </c>
      <c r="M17" s="13">
        <v>803.112</v>
      </c>
      <c r="N17" s="75">
        <v>410526</v>
      </c>
      <c r="O17" s="19">
        <v>3293</v>
      </c>
      <c r="P17" s="18">
        <v>1306543</v>
      </c>
      <c r="Q17" s="13">
        <v>3932</v>
      </c>
      <c r="R17" s="14">
        <v>1076365</v>
      </c>
      <c r="S17" s="19">
        <v>281</v>
      </c>
      <c r="T17" s="18">
        <v>64140</v>
      </c>
      <c r="U17" s="13">
        <v>0</v>
      </c>
      <c r="V17" s="14">
        <v>0</v>
      </c>
      <c r="W17" s="13">
        <v>5727.876</v>
      </c>
      <c r="X17" s="18">
        <v>1264059</v>
      </c>
      <c r="Y17" s="41">
        <f t="shared" si="1"/>
        <v>15162.988</v>
      </c>
      <c r="Z17" s="42">
        <f t="shared" si="0"/>
        <v>4567025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60</v>
      </c>
      <c r="F18" s="21">
        <v>12584</v>
      </c>
      <c r="G18" s="25">
        <v>811</v>
      </c>
      <c r="H18" s="26">
        <v>243574</v>
      </c>
      <c r="I18" s="27">
        <v>188</v>
      </c>
      <c r="J18" s="21">
        <v>121567</v>
      </c>
      <c r="K18" s="25">
        <v>64</v>
      </c>
      <c r="L18" s="26">
        <v>45635</v>
      </c>
      <c r="M18" s="27">
        <v>1171.112</v>
      </c>
      <c r="N18" s="21">
        <v>451149</v>
      </c>
      <c r="O18" s="25">
        <v>3185</v>
      </c>
      <c r="P18" s="26">
        <v>1267710</v>
      </c>
      <c r="Q18" s="27">
        <v>3938</v>
      </c>
      <c r="R18" s="21">
        <v>1067751</v>
      </c>
      <c r="S18" s="25">
        <v>234</v>
      </c>
      <c r="T18" s="26">
        <v>57338</v>
      </c>
      <c r="U18" s="27">
        <v>8</v>
      </c>
      <c r="V18" s="21">
        <v>1760</v>
      </c>
      <c r="W18" s="27">
        <v>5615.246</v>
      </c>
      <c r="X18" s="26">
        <v>1238965</v>
      </c>
      <c r="Y18" s="23">
        <f t="shared" si="1"/>
        <v>15274.358</v>
      </c>
      <c r="Z18" s="24">
        <f t="shared" si="0"/>
        <v>4508033</v>
      </c>
    </row>
    <row r="19" spans="1:26" ht="18.95" customHeight="1" thickBot="1">
      <c r="A19" s="7"/>
      <c r="B19" s="22"/>
      <c r="C19" s="84"/>
      <c r="D19" s="43" t="s">
        <v>24</v>
      </c>
      <c r="E19" s="23">
        <v>393.008</v>
      </c>
      <c r="F19" s="24">
        <v>81634</v>
      </c>
      <c r="G19" s="33">
        <v>1227</v>
      </c>
      <c r="H19" s="34">
        <v>398389</v>
      </c>
      <c r="I19" s="23">
        <v>406</v>
      </c>
      <c r="J19" s="24">
        <v>243644</v>
      </c>
      <c r="K19" s="78">
        <v>183</v>
      </c>
      <c r="L19" s="34">
        <v>129440</v>
      </c>
      <c r="M19" s="23">
        <v>1200.152</v>
      </c>
      <c r="N19" s="24">
        <v>464175</v>
      </c>
      <c r="O19" s="33">
        <v>1782</v>
      </c>
      <c r="P19" s="34">
        <v>783413</v>
      </c>
      <c r="Q19" s="23">
        <v>7562</v>
      </c>
      <c r="R19" s="24">
        <v>2193811</v>
      </c>
      <c r="S19" s="33">
        <v>196</v>
      </c>
      <c r="T19" s="34">
        <v>38944</v>
      </c>
      <c r="U19" s="23">
        <v>54</v>
      </c>
      <c r="V19" s="24">
        <v>11880</v>
      </c>
      <c r="W19" s="23">
        <v>6504.437199999999</v>
      </c>
      <c r="X19" s="34">
        <v>1577113</v>
      </c>
      <c r="Y19" s="35">
        <f t="shared" si="1"/>
        <v>19507.597200000004</v>
      </c>
      <c r="Z19" s="36">
        <f t="shared" si="0"/>
        <v>5922443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1027.5</v>
      </c>
      <c r="F20" s="14">
        <f aca="true" t="shared" si="2" ref="F20:X22">F5+F8+F11+F14+F17</f>
        <v>125682</v>
      </c>
      <c r="G20" s="19">
        <f>G5+G8+G11+G14+G17</f>
        <v>1046.146</v>
      </c>
      <c r="H20" s="18">
        <f t="shared" si="2"/>
        <v>396704</v>
      </c>
      <c r="I20" s="13">
        <f t="shared" si="2"/>
        <v>1771</v>
      </c>
      <c r="J20" s="14">
        <f t="shared" si="2"/>
        <v>1259006.7272727273</v>
      </c>
      <c r="K20" s="19">
        <f t="shared" si="2"/>
        <v>2404</v>
      </c>
      <c r="L20" s="18">
        <f t="shared" si="2"/>
        <v>4648902</v>
      </c>
      <c r="M20" s="13">
        <f t="shared" si="2"/>
        <v>6865.012</v>
      </c>
      <c r="N20" s="14">
        <f t="shared" si="2"/>
        <v>1297757</v>
      </c>
      <c r="O20" s="19">
        <f t="shared" si="2"/>
        <v>4230</v>
      </c>
      <c r="P20" s="18">
        <f t="shared" si="2"/>
        <v>1433079</v>
      </c>
      <c r="Q20" s="13">
        <f t="shared" si="2"/>
        <v>24744.8</v>
      </c>
      <c r="R20" s="14">
        <f t="shared" si="2"/>
        <v>4773179</v>
      </c>
      <c r="S20" s="19">
        <f t="shared" si="2"/>
        <v>44415.7</v>
      </c>
      <c r="T20" s="18">
        <f t="shared" si="2"/>
        <v>8138400</v>
      </c>
      <c r="U20" s="13">
        <f t="shared" si="2"/>
        <v>3265.4</v>
      </c>
      <c r="V20" s="14">
        <f t="shared" si="2"/>
        <v>836309.3953488372</v>
      </c>
      <c r="W20" s="13">
        <f t="shared" si="2"/>
        <v>6854.776</v>
      </c>
      <c r="X20" s="18">
        <f t="shared" si="2"/>
        <v>1361289.5</v>
      </c>
      <c r="Y20" s="31">
        <f aca="true" t="shared" si="3" ref="Y20:Z22">+Y17+Y14+Y11+Y8+Y5</f>
        <v>96624.334</v>
      </c>
      <c r="Z20" s="32">
        <f t="shared" si="3"/>
        <v>24270308.622621566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806</v>
      </c>
      <c r="F21" s="21">
        <f t="shared" si="4"/>
        <v>81199</v>
      </c>
      <c r="G21" s="25">
        <f t="shared" si="4"/>
        <v>1046.969</v>
      </c>
      <c r="H21" s="26">
        <f t="shared" si="4"/>
        <v>398234</v>
      </c>
      <c r="I21" s="27">
        <f t="shared" si="4"/>
        <v>1601</v>
      </c>
      <c r="J21" s="21">
        <f t="shared" si="4"/>
        <v>1138342.6363636362</v>
      </c>
      <c r="K21" s="25">
        <f t="shared" si="4"/>
        <v>1930.3</v>
      </c>
      <c r="L21" s="26">
        <f t="shared" si="4"/>
        <v>3727253</v>
      </c>
      <c r="M21" s="27">
        <f t="shared" si="4"/>
        <v>7808.412</v>
      </c>
      <c r="N21" s="21">
        <f t="shared" si="4"/>
        <v>1556721</v>
      </c>
      <c r="O21" s="25">
        <f t="shared" si="4"/>
        <v>4081</v>
      </c>
      <c r="P21" s="26">
        <f t="shared" si="4"/>
        <v>1326268</v>
      </c>
      <c r="Q21" s="27">
        <f t="shared" si="4"/>
        <v>23942.4</v>
      </c>
      <c r="R21" s="21">
        <f t="shared" si="4"/>
        <v>4507791.6</v>
      </c>
      <c r="S21" s="25">
        <f t="shared" si="4"/>
        <v>45481.5</v>
      </c>
      <c r="T21" s="26">
        <f t="shared" si="4"/>
        <v>8541397</v>
      </c>
      <c r="U21" s="27">
        <f t="shared" si="2"/>
        <v>2995.1</v>
      </c>
      <c r="V21" s="21">
        <f t="shared" si="2"/>
        <v>738370.6511627907</v>
      </c>
      <c r="W21" s="27">
        <f t="shared" si="2"/>
        <v>6906.646</v>
      </c>
      <c r="X21" s="26">
        <f t="shared" si="2"/>
        <v>1382511</v>
      </c>
      <c r="Y21" s="23">
        <f t="shared" si="3"/>
        <v>96599.327</v>
      </c>
      <c r="Z21" s="24">
        <f t="shared" si="3"/>
        <v>23398087.887526426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2072.908</v>
      </c>
      <c r="F22" s="24">
        <f t="shared" si="2"/>
        <v>379271</v>
      </c>
      <c r="G22" s="33">
        <f t="shared" si="2"/>
        <v>1774.429</v>
      </c>
      <c r="H22" s="34">
        <f t="shared" si="2"/>
        <v>775988</v>
      </c>
      <c r="I22" s="23">
        <f t="shared" si="2"/>
        <v>3203</v>
      </c>
      <c r="J22" s="24">
        <f t="shared" si="2"/>
        <v>2607478.7545454544</v>
      </c>
      <c r="K22" s="33">
        <f t="shared" si="2"/>
        <v>7259.999999999999</v>
      </c>
      <c r="L22" s="34">
        <f t="shared" si="2"/>
        <v>4355059</v>
      </c>
      <c r="M22" s="23">
        <f t="shared" si="2"/>
        <v>14341.552</v>
      </c>
      <c r="N22" s="24">
        <f t="shared" si="2"/>
        <v>3027828.25</v>
      </c>
      <c r="O22" s="33">
        <f t="shared" si="2"/>
        <v>4908</v>
      </c>
      <c r="P22" s="34">
        <f t="shared" si="2"/>
        <v>1497289</v>
      </c>
      <c r="Q22" s="23">
        <f t="shared" si="2"/>
        <v>61887.899999999994</v>
      </c>
      <c r="R22" s="24">
        <f t="shared" si="2"/>
        <v>11451175.7</v>
      </c>
      <c r="S22" s="33">
        <f t="shared" si="2"/>
        <v>36910.2</v>
      </c>
      <c r="T22" s="34">
        <f t="shared" si="2"/>
        <v>3726608</v>
      </c>
      <c r="U22" s="23">
        <f t="shared" si="2"/>
        <v>5888.5</v>
      </c>
      <c r="V22" s="24">
        <f t="shared" si="2"/>
        <v>2039460.034883721</v>
      </c>
      <c r="W22" s="23">
        <f t="shared" si="2"/>
        <v>8121.637199999999</v>
      </c>
      <c r="X22" s="34">
        <f t="shared" si="2"/>
        <v>1937841</v>
      </c>
      <c r="Y22" s="23">
        <f t="shared" si="3"/>
        <v>146368.1262</v>
      </c>
      <c r="Z22" s="24">
        <f t="shared" si="3"/>
        <v>31797998.739429176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46.72151783903233</v>
      </c>
      <c r="F23" s="174"/>
      <c r="G23" s="173">
        <f>(G20+G21)/(G22+G41)*100</f>
        <v>58.96628457599429</v>
      </c>
      <c r="H23" s="174"/>
      <c r="I23" s="173">
        <f>(I20+I21)/(I22+I41)*100</f>
        <v>54.07312379730597</v>
      </c>
      <c r="J23" s="174"/>
      <c r="K23" s="173">
        <f>(K20+K21)/(K22+K41)*100</f>
        <v>30.85723642525078</v>
      </c>
      <c r="L23" s="174"/>
      <c r="M23" s="173">
        <f>(M20+M21)/(M22+M41)*100</f>
        <v>49.5280307119598</v>
      </c>
      <c r="N23" s="174"/>
      <c r="O23" s="173">
        <f>(O20+O21)/(O22+O41)*100</f>
        <v>85.97289748629358</v>
      </c>
      <c r="P23" s="174"/>
      <c r="Q23" s="173">
        <f>(Q20+Q21)/(Q22+Q41)*100</f>
        <v>39.5916515278914</v>
      </c>
      <c r="R23" s="174"/>
      <c r="S23" s="173">
        <f>(S20+S21)/(S22+S41)*100</f>
        <v>120.04508173735616</v>
      </c>
      <c r="T23" s="174"/>
      <c r="U23" s="173">
        <f>(U20+U21)/(U22+U41)*100</f>
        <v>54.407432191679625</v>
      </c>
      <c r="V23" s="174"/>
      <c r="W23" s="173">
        <f>(W20+W21)/(W22+W41)*100</f>
        <v>84.45105893016816</v>
      </c>
      <c r="X23" s="174"/>
      <c r="Y23" s="173">
        <f>(Y20+Y21)/(Y22+Y41)*100</f>
        <v>66.01169720553551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182965.6694846081</v>
      </c>
      <c r="F24" s="176"/>
      <c r="G24" s="169">
        <f>H22/G22*1000</f>
        <v>437317.01860147686</v>
      </c>
      <c r="H24" s="170"/>
      <c r="I24" s="171">
        <f>J22/I22*1000</f>
        <v>814073.916498737</v>
      </c>
      <c r="J24" s="172"/>
      <c r="K24" s="169">
        <f>L22/K22*1000</f>
        <v>599870.3856749312</v>
      </c>
      <c r="L24" s="170"/>
      <c r="M24" s="171">
        <f>N22/M22*1000</f>
        <v>211122.77457837202</v>
      </c>
      <c r="N24" s="172"/>
      <c r="O24" s="169">
        <f>P22/O22*1000</f>
        <v>305071.108394458</v>
      </c>
      <c r="P24" s="170"/>
      <c r="Q24" s="171">
        <f>R22/Q22*1000</f>
        <v>185030.93011719576</v>
      </c>
      <c r="R24" s="172"/>
      <c r="S24" s="169">
        <f>T22/S22*1000</f>
        <v>100964.17792371757</v>
      </c>
      <c r="T24" s="170"/>
      <c r="U24" s="171">
        <f>V22/U22*1000</f>
        <v>346346.27407382545</v>
      </c>
      <c r="V24" s="172"/>
      <c r="W24" s="169">
        <f>X22/W22*1000</f>
        <v>238602.26113030512</v>
      </c>
      <c r="X24" s="170"/>
      <c r="Y24" s="171">
        <f>Z22/Y22*1000</f>
        <v>217246.74329696497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1.4162291024806464</v>
      </c>
      <c r="F25" s="49"/>
      <c r="G25" s="50">
        <f>G22/Y22*100</f>
        <v>1.2123056064647495</v>
      </c>
      <c r="H25" s="51"/>
      <c r="I25" s="48">
        <f>I22/Y22*100</f>
        <v>2.188317964543294</v>
      </c>
      <c r="J25" s="49"/>
      <c r="K25" s="50">
        <f>K22/Y22*100</f>
        <v>4.96009629178405</v>
      </c>
      <c r="L25" s="51"/>
      <c r="M25" s="48">
        <f>M22/Y22*100</f>
        <v>9.798275329700845</v>
      </c>
      <c r="N25" s="49"/>
      <c r="O25" s="50">
        <f>O22/Y22*100</f>
        <v>3.353189063371367</v>
      </c>
      <c r="P25" s="51"/>
      <c r="Q25" s="48">
        <f>Q22/Y22*100</f>
        <v>42.282361335578805</v>
      </c>
      <c r="R25" s="49"/>
      <c r="S25" s="50">
        <f>S22/Y22*100</f>
        <v>25.217375502618133</v>
      </c>
      <c r="T25" s="51"/>
      <c r="U25" s="48">
        <f>U22/Y22*100</f>
        <v>4.02307534630446</v>
      </c>
      <c r="V25" s="49"/>
      <c r="W25" s="50">
        <f>W22/Y22*100</f>
        <v>5.548774457153637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31">
        <v>1022</v>
      </c>
      <c r="F27" s="128">
        <v>75371</v>
      </c>
      <c r="G27" s="129">
        <v>1301</v>
      </c>
      <c r="H27" s="130">
        <v>478156</v>
      </c>
      <c r="I27" s="131">
        <v>1687</v>
      </c>
      <c r="J27" s="128">
        <v>3726724</v>
      </c>
      <c r="K27" s="129">
        <v>2169</v>
      </c>
      <c r="L27" s="130">
        <v>2608364</v>
      </c>
      <c r="M27" s="131">
        <v>8601</v>
      </c>
      <c r="N27" s="128">
        <v>978431</v>
      </c>
      <c r="O27" s="129">
        <v>4814</v>
      </c>
      <c r="P27" s="130">
        <v>1518289</v>
      </c>
      <c r="Q27" s="131">
        <v>26153</v>
      </c>
      <c r="R27" s="128">
        <v>5133186</v>
      </c>
      <c r="S27" s="129">
        <v>52718</v>
      </c>
      <c r="T27" s="130">
        <v>9123027</v>
      </c>
      <c r="U27" s="131">
        <v>3934</v>
      </c>
      <c r="V27" s="128">
        <v>962733</v>
      </c>
      <c r="W27" s="131">
        <v>7635</v>
      </c>
      <c r="X27" s="130">
        <v>1604967</v>
      </c>
      <c r="Y27" s="131">
        <v>110034</v>
      </c>
      <c r="Z27" s="128">
        <v>26209248</v>
      </c>
    </row>
    <row r="28" spans="1:26" ht="18.95" customHeight="1">
      <c r="A28" s="22"/>
      <c r="B28" s="167"/>
      <c r="C28" s="7"/>
      <c r="D28" s="55" t="s">
        <v>22</v>
      </c>
      <c r="E28" s="154">
        <v>960</v>
      </c>
      <c r="F28" s="135">
        <v>72117</v>
      </c>
      <c r="G28" s="136">
        <v>1231</v>
      </c>
      <c r="H28" s="137">
        <v>450223</v>
      </c>
      <c r="I28" s="134">
        <v>1622</v>
      </c>
      <c r="J28" s="135">
        <v>3175606</v>
      </c>
      <c r="K28" s="136">
        <v>1617</v>
      </c>
      <c r="L28" s="137">
        <v>2673125</v>
      </c>
      <c r="M28" s="134">
        <v>6661</v>
      </c>
      <c r="N28" s="135">
        <v>1049322</v>
      </c>
      <c r="O28" s="136">
        <v>4685</v>
      </c>
      <c r="P28" s="137">
        <v>1427946</v>
      </c>
      <c r="Q28" s="134">
        <v>25005</v>
      </c>
      <c r="R28" s="135">
        <v>4829513</v>
      </c>
      <c r="S28" s="136">
        <v>53780</v>
      </c>
      <c r="T28" s="137">
        <v>9168755</v>
      </c>
      <c r="U28" s="134">
        <v>3187</v>
      </c>
      <c r="V28" s="135">
        <v>1160687</v>
      </c>
      <c r="W28" s="134">
        <v>7380</v>
      </c>
      <c r="X28" s="137">
        <v>1550201</v>
      </c>
      <c r="Y28" s="138">
        <v>106128</v>
      </c>
      <c r="Z28" s="139">
        <v>25557495</v>
      </c>
    </row>
    <row r="29" spans="1:26" ht="18.95" customHeight="1" thickBot="1">
      <c r="A29" s="22"/>
      <c r="B29" s="167"/>
      <c r="C29" s="7"/>
      <c r="D29" s="55" t="s">
        <v>24</v>
      </c>
      <c r="E29" s="138">
        <v>2138</v>
      </c>
      <c r="F29" s="139">
        <v>355577</v>
      </c>
      <c r="G29" s="140">
        <v>1583</v>
      </c>
      <c r="H29" s="141">
        <v>681311</v>
      </c>
      <c r="I29" s="138">
        <v>2301</v>
      </c>
      <c r="J29" s="139">
        <v>3542846</v>
      </c>
      <c r="K29" s="140">
        <v>5971</v>
      </c>
      <c r="L29" s="141">
        <v>10266600</v>
      </c>
      <c r="M29" s="138">
        <v>19012</v>
      </c>
      <c r="N29" s="139">
        <v>3594322</v>
      </c>
      <c r="O29" s="140">
        <v>5080</v>
      </c>
      <c r="P29" s="141">
        <v>1420529</v>
      </c>
      <c r="Q29" s="138">
        <v>62417</v>
      </c>
      <c r="R29" s="139">
        <v>11030401</v>
      </c>
      <c r="S29" s="140">
        <v>29468</v>
      </c>
      <c r="T29" s="141">
        <v>2320980</v>
      </c>
      <c r="U29" s="138">
        <v>5659</v>
      </c>
      <c r="V29" s="139">
        <v>1906007</v>
      </c>
      <c r="W29" s="138">
        <v>8219</v>
      </c>
      <c r="X29" s="141">
        <v>2070476</v>
      </c>
      <c r="Y29" s="138">
        <v>141848</v>
      </c>
      <c r="Z29" s="139">
        <v>37189049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96">
        <v>47</v>
      </c>
      <c r="F30" s="198"/>
      <c r="G30" s="196">
        <v>81.8</v>
      </c>
      <c r="H30" s="198"/>
      <c r="I30" s="196">
        <v>72.9</v>
      </c>
      <c r="J30" s="198"/>
      <c r="K30" s="196">
        <v>33.2</v>
      </c>
      <c r="L30" s="198"/>
      <c r="M30" s="196">
        <v>42.3</v>
      </c>
      <c r="N30" s="198"/>
      <c r="O30" s="196">
        <v>94.7</v>
      </c>
      <c r="P30" s="198"/>
      <c r="Q30" s="196">
        <v>41.4</v>
      </c>
      <c r="R30" s="198"/>
      <c r="S30" s="196">
        <v>177.5</v>
      </c>
      <c r="T30" s="198"/>
      <c r="U30" s="196">
        <v>67.4</v>
      </c>
      <c r="V30" s="198"/>
      <c r="W30" s="196">
        <v>92.8</v>
      </c>
      <c r="X30" s="198"/>
      <c r="Y30" s="196">
        <v>77.3</v>
      </c>
      <c r="Z30" s="197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5.5</v>
      </c>
      <c r="F31" s="91">
        <f aca="true" t="shared" si="5" ref="F31:Z33">F20-F27</f>
        <v>50311</v>
      </c>
      <c r="G31" s="92">
        <f t="shared" si="5"/>
        <v>-254.85400000000004</v>
      </c>
      <c r="H31" s="93">
        <f t="shared" si="5"/>
        <v>-81452</v>
      </c>
      <c r="I31" s="90">
        <f t="shared" si="5"/>
        <v>84</v>
      </c>
      <c r="J31" s="91">
        <f t="shared" si="5"/>
        <v>-2467717.2727272725</v>
      </c>
      <c r="K31" s="92">
        <f t="shared" si="5"/>
        <v>235</v>
      </c>
      <c r="L31" s="93">
        <f t="shared" si="5"/>
        <v>2040538</v>
      </c>
      <c r="M31" s="90">
        <f t="shared" si="5"/>
        <v>-1735.9880000000003</v>
      </c>
      <c r="N31" s="91">
        <f t="shared" si="5"/>
        <v>319326</v>
      </c>
      <c r="O31" s="92">
        <f t="shared" si="5"/>
        <v>-584</v>
      </c>
      <c r="P31" s="93">
        <f t="shared" si="5"/>
        <v>-85210</v>
      </c>
      <c r="Q31" s="90">
        <f t="shared" si="5"/>
        <v>-1408.2000000000007</v>
      </c>
      <c r="R31" s="91">
        <f t="shared" si="5"/>
        <v>-360007</v>
      </c>
      <c r="S31" s="92">
        <f t="shared" si="5"/>
        <v>-8302.300000000003</v>
      </c>
      <c r="T31" s="93">
        <f t="shared" si="5"/>
        <v>-984627</v>
      </c>
      <c r="U31" s="90">
        <f t="shared" si="5"/>
        <v>-668.5999999999999</v>
      </c>
      <c r="V31" s="91">
        <f t="shared" si="5"/>
        <v>-126423.60465116275</v>
      </c>
      <c r="W31" s="92">
        <f t="shared" si="5"/>
        <v>-780.2240000000002</v>
      </c>
      <c r="X31" s="93">
        <f t="shared" si="5"/>
        <v>-243677.5</v>
      </c>
      <c r="Y31" s="90">
        <f t="shared" si="5"/>
        <v>-13409.665999999997</v>
      </c>
      <c r="Z31" s="91">
        <f t="shared" si="5"/>
        <v>-1938939.377378434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-154</v>
      </c>
      <c r="F32" s="95">
        <f t="shared" si="6"/>
        <v>9082</v>
      </c>
      <c r="G32" s="96">
        <f t="shared" si="6"/>
        <v>-184.03099999999995</v>
      </c>
      <c r="H32" s="97">
        <f t="shared" si="6"/>
        <v>-51989</v>
      </c>
      <c r="I32" s="94">
        <f t="shared" si="6"/>
        <v>-21</v>
      </c>
      <c r="J32" s="95">
        <f t="shared" si="6"/>
        <v>-2037263.3636363638</v>
      </c>
      <c r="K32" s="96">
        <f t="shared" si="6"/>
        <v>313.29999999999995</v>
      </c>
      <c r="L32" s="97">
        <f t="shared" si="6"/>
        <v>1054128</v>
      </c>
      <c r="M32" s="94">
        <f t="shared" si="6"/>
        <v>1147.4120000000003</v>
      </c>
      <c r="N32" s="95">
        <f t="shared" si="6"/>
        <v>507399</v>
      </c>
      <c r="O32" s="96">
        <f t="shared" si="6"/>
        <v>-604</v>
      </c>
      <c r="P32" s="97">
        <f t="shared" si="6"/>
        <v>-101678</v>
      </c>
      <c r="Q32" s="94">
        <f t="shared" si="6"/>
        <v>-1062.5999999999985</v>
      </c>
      <c r="R32" s="95">
        <f t="shared" si="6"/>
        <v>-321721.4000000004</v>
      </c>
      <c r="S32" s="96">
        <f t="shared" si="6"/>
        <v>-8298.5</v>
      </c>
      <c r="T32" s="97">
        <f t="shared" si="6"/>
        <v>-627358</v>
      </c>
      <c r="U32" s="94">
        <f t="shared" si="5"/>
        <v>-191.9000000000001</v>
      </c>
      <c r="V32" s="95">
        <f t="shared" si="5"/>
        <v>-422316.3488372093</v>
      </c>
      <c r="W32" s="96">
        <f t="shared" si="5"/>
        <v>-473.35400000000027</v>
      </c>
      <c r="X32" s="97">
        <f t="shared" si="5"/>
        <v>-167690</v>
      </c>
      <c r="Y32" s="94">
        <f t="shared" si="5"/>
        <v>-9528.672999999995</v>
      </c>
      <c r="Z32" s="95">
        <f t="shared" si="5"/>
        <v>-2159407.1124735735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-65.0920000000001</v>
      </c>
      <c r="F33" s="95">
        <f t="shared" si="5"/>
        <v>23694</v>
      </c>
      <c r="G33" s="96">
        <f t="shared" si="5"/>
        <v>191.4290000000001</v>
      </c>
      <c r="H33" s="97">
        <f t="shared" si="5"/>
        <v>94677</v>
      </c>
      <c r="I33" s="94">
        <f t="shared" si="5"/>
        <v>902</v>
      </c>
      <c r="J33" s="95">
        <f t="shared" si="5"/>
        <v>-935367.2454545456</v>
      </c>
      <c r="K33" s="96">
        <f t="shared" si="5"/>
        <v>1288.999999999999</v>
      </c>
      <c r="L33" s="97">
        <f t="shared" si="5"/>
        <v>-5911541</v>
      </c>
      <c r="M33" s="94">
        <f t="shared" si="5"/>
        <v>-4670.448</v>
      </c>
      <c r="N33" s="95">
        <f t="shared" si="5"/>
        <v>-566493.75</v>
      </c>
      <c r="O33" s="96">
        <f t="shared" si="5"/>
        <v>-172</v>
      </c>
      <c r="P33" s="97">
        <f t="shared" si="5"/>
        <v>76760</v>
      </c>
      <c r="Q33" s="94">
        <f t="shared" si="5"/>
        <v>-529.1000000000058</v>
      </c>
      <c r="R33" s="95">
        <f t="shared" si="5"/>
        <v>420774.69999999925</v>
      </c>
      <c r="S33" s="96">
        <f t="shared" si="5"/>
        <v>7442.199999999997</v>
      </c>
      <c r="T33" s="97">
        <f t="shared" si="5"/>
        <v>1405628</v>
      </c>
      <c r="U33" s="94">
        <f t="shared" si="5"/>
        <v>229.5</v>
      </c>
      <c r="V33" s="95">
        <f t="shared" si="5"/>
        <v>133453.03488372103</v>
      </c>
      <c r="W33" s="96">
        <f t="shared" si="5"/>
        <v>-97.36280000000079</v>
      </c>
      <c r="X33" s="97">
        <f t="shared" si="5"/>
        <v>-132635</v>
      </c>
      <c r="Y33" s="94">
        <f t="shared" si="5"/>
        <v>4520.126199999999</v>
      </c>
      <c r="Z33" s="95">
        <f t="shared" si="5"/>
        <v>-5391050.260570824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-0.27848216096766976</v>
      </c>
      <c r="F34" s="160"/>
      <c r="G34" s="159">
        <f aca="true" t="shared" si="7" ref="G34">+G23-G30</f>
        <v>-22.83371542400571</v>
      </c>
      <c r="H34" s="160"/>
      <c r="I34" s="159">
        <f aca="true" t="shared" si="8" ref="I34">+I23-I30</f>
        <v>-18.826876202694038</v>
      </c>
      <c r="J34" s="160"/>
      <c r="K34" s="159">
        <f aca="true" t="shared" si="9" ref="K34">+K23-K30</f>
        <v>-2.342763574749224</v>
      </c>
      <c r="L34" s="160"/>
      <c r="M34" s="159">
        <f aca="true" t="shared" si="10" ref="M34">+M23-M30</f>
        <v>7.2280307119598035</v>
      </c>
      <c r="N34" s="160"/>
      <c r="O34" s="159">
        <f aca="true" t="shared" si="11" ref="O34">+O23-O30</f>
        <v>-8.727102513706427</v>
      </c>
      <c r="P34" s="160"/>
      <c r="Q34" s="159">
        <f aca="true" t="shared" si="12" ref="Q34">+Q23-Q30</f>
        <v>-1.808348472108598</v>
      </c>
      <c r="R34" s="160"/>
      <c r="S34" s="159">
        <f aca="true" t="shared" si="13" ref="S34">+S23-S30</f>
        <v>-57.454918262643844</v>
      </c>
      <c r="T34" s="160"/>
      <c r="U34" s="159">
        <f aca="true" t="shared" si="14" ref="U34">+U23-U30</f>
        <v>-12.99256780832038</v>
      </c>
      <c r="V34" s="160"/>
      <c r="W34" s="159">
        <f aca="true" t="shared" si="15" ref="W34">+W23-W30</f>
        <v>-8.348941069831838</v>
      </c>
      <c r="X34" s="160"/>
      <c r="Y34" s="159">
        <f aca="true" t="shared" si="16" ref="Y34">+Y23-Y30</f>
        <v>-11.288302794464485</v>
      </c>
      <c r="Z34" s="160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100.53816046966733</v>
      </c>
      <c r="F35" s="60">
        <f t="shared" si="17"/>
        <v>166.75113770548353</v>
      </c>
      <c r="G35" s="61">
        <f t="shared" si="17"/>
        <v>80.4109146810146</v>
      </c>
      <c r="H35" s="62">
        <f t="shared" si="17"/>
        <v>82.96539204778357</v>
      </c>
      <c r="I35" s="59">
        <f t="shared" si="17"/>
        <v>104.9792531120332</v>
      </c>
      <c r="J35" s="60">
        <f t="shared" si="17"/>
        <v>33.783202814931485</v>
      </c>
      <c r="K35" s="61">
        <f t="shared" si="17"/>
        <v>110.83448593822038</v>
      </c>
      <c r="L35" s="62">
        <f t="shared" si="17"/>
        <v>178.23056904634475</v>
      </c>
      <c r="M35" s="59">
        <f t="shared" si="17"/>
        <v>79.81643994884315</v>
      </c>
      <c r="N35" s="60">
        <f t="shared" si="17"/>
        <v>132.63653747683793</v>
      </c>
      <c r="O35" s="61">
        <f t="shared" si="17"/>
        <v>87.8687162442875</v>
      </c>
      <c r="P35" s="62">
        <f t="shared" si="17"/>
        <v>94.38776148677887</v>
      </c>
      <c r="Q35" s="59">
        <f t="shared" si="17"/>
        <v>94.61553167896608</v>
      </c>
      <c r="R35" s="60">
        <f t="shared" si="17"/>
        <v>92.98667533185044</v>
      </c>
      <c r="S35" s="61">
        <f t="shared" si="17"/>
        <v>84.25148905497173</v>
      </c>
      <c r="T35" s="62">
        <f t="shared" si="17"/>
        <v>89.20723352019017</v>
      </c>
      <c r="U35" s="59">
        <f t="shared" si="17"/>
        <v>83.0045754956787</v>
      </c>
      <c r="V35" s="60">
        <f t="shared" si="17"/>
        <v>86.8682589408317</v>
      </c>
      <c r="W35" s="61">
        <f t="shared" si="17"/>
        <v>89.78095612311722</v>
      </c>
      <c r="X35" s="62">
        <f t="shared" si="17"/>
        <v>84.81728907821781</v>
      </c>
      <c r="Y35" s="59">
        <f t="shared" si="17"/>
        <v>87.81316138648054</v>
      </c>
      <c r="Z35" s="60">
        <f t="shared" si="17"/>
        <v>92.6020793218545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83.95833333333333</v>
      </c>
      <c r="F36" s="64">
        <f t="shared" si="17"/>
        <v>112.5934245739562</v>
      </c>
      <c r="G36" s="65">
        <f t="shared" si="17"/>
        <v>85.05028432168969</v>
      </c>
      <c r="H36" s="66">
        <f t="shared" si="17"/>
        <v>88.45261126153041</v>
      </c>
      <c r="I36" s="63">
        <f t="shared" si="17"/>
        <v>98.70530209617756</v>
      </c>
      <c r="J36" s="64">
        <f t="shared" si="17"/>
        <v>35.84646950420286</v>
      </c>
      <c r="K36" s="65">
        <f t="shared" si="17"/>
        <v>119.37538651824366</v>
      </c>
      <c r="L36" s="66">
        <f t="shared" si="17"/>
        <v>139.43429506663549</v>
      </c>
      <c r="M36" s="63">
        <f t="shared" si="17"/>
        <v>117.22582194865636</v>
      </c>
      <c r="N36" s="64">
        <f t="shared" si="17"/>
        <v>148.3549377598106</v>
      </c>
      <c r="O36" s="65">
        <f t="shared" si="17"/>
        <v>87.10779082177162</v>
      </c>
      <c r="P36" s="66">
        <f t="shared" si="17"/>
        <v>92.87942261121918</v>
      </c>
      <c r="Q36" s="63">
        <f t="shared" si="17"/>
        <v>95.750449910018</v>
      </c>
      <c r="R36" s="64">
        <f t="shared" si="17"/>
        <v>93.33842977542456</v>
      </c>
      <c r="S36" s="65">
        <f t="shared" si="17"/>
        <v>84.56954258088508</v>
      </c>
      <c r="T36" s="66">
        <f t="shared" si="17"/>
        <v>93.15765335642625</v>
      </c>
      <c r="U36" s="63">
        <f t="shared" si="17"/>
        <v>93.97866331973643</v>
      </c>
      <c r="V36" s="64">
        <f t="shared" si="17"/>
        <v>63.61496692586294</v>
      </c>
      <c r="W36" s="65">
        <f t="shared" si="17"/>
        <v>93.5859891598916</v>
      </c>
      <c r="X36" s="66">
        <f t="shared" si="17"/>
        <v>89.18269308302601</v>
      </c>
      <c r="Y36" s="63">
        <f t="shared" si="17"/>
        <v>91.02152777777778</v>
      </c>
      <c r="Z36" s="64">
        <f t="shared" si="17"/>
        <v>91.55078730339741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96.955472404116</v>
      </c>
      <c r="F37" s="68">
        <f t="shared" si="17"/>
        <v>106.66353560550878</v>
      </c>
      <c r="G37" s="69">
        <f t="shared" si="17"/>
        <v>112.09279848389136</v>
      </c>
      <c r="H37" s="70">
        <f t="shared" si="17"/>
        <v>113.89629699212253</v>
      </c>
      <c r="I37" s="67">
        <f t="shared" si="17"/>
        <v>139.20034767492396</v>
      </c>
      <c r="J37" s="68">
        <f t="shared" si="17"/>
        <v>73.59842213140098</v>
      </c>
      <c r="K37" s="69">
        <f t="shared" si="17"/>
        <v>121.58767375648969</v>
      </c>
      <c r="L37" s="70">
        <f t="shared" si="17"/>
        <v>42.41968129663179</v>
      </c>
      <c r="M37" s="67">
        <f t="shared" si="17"/>
        <v>75.43420997264884</v>
      </c>
      <c r="N37" s="68">
        <f t="shared" si="17"/>
        <v>84.23920422266006</v>
      </c>
      <c r="O37" s="69">
        <f t="shared" si="17"/>
        <v>96.61417322834646</v>
      </c>
      <c r="P37" s="70">
        <f t="shared" si="17"/>
        <v>105.40362076381405</v>
      </c>
      <c r="Q37" s="67">
        <f t="shared" si="17"/>
        <v>99.152314273355</v>
      </c>
      <c r="R37" s="68">
        <f t="shared" si="17"/>
        <v>103.81468180531242</v>
      </c>
      <c r="S37" s="69">
        <f t="shared" si="17"/>
        <v>125.25519207275688</v>
      </c>
      <c r="T37" s="70">
        <f t="shared" si="17"/>
        <v>160.56183164008306</v>
      </c>
      <c r="U37" s="67">
        <f t="shared" si="17"/>
        <v>104.05548683512988</v>
      </c>
      <c r="V37" s="68">
        <f t="shared" si="17"/>
        <v>107.00170749025166</v>
      </c>
      <c r="W37" s="69">
        <f t="shared" si="17"/>
        <v>98.81539360019465</v>
      </c>
      <c r="X37" s="70">
        <f t="shared" si="17"/>
        <v>93.59398515124059</v>
      </c>
      <c r="Y37" s="67">
        <f t="shared" si="17"/>
        <v>103.1865984716034</v>
      </c>
      <c r="Z37" s="68">
        <f t="shared" si="17"/>
        <v>85.50366195013262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+'(令和5年7月)'!E20</f>
        <v>1038</v>
      </c>
      <c r="F39" s="143">
        <f>+'(令和5年7月)'!F20</f>
        <v>102589</v>
      </c>
      <c r="G39" s="142">
        <f>+'(令和5年7月)'!G20</f>
        <v>1207.174</v>
      </c>
      <c r="H39" s="143">
        <f>+'(令和5年7月)'!H20</f>
        <v>451478</v>
      </c>
      <c r="I39" s="142">
        <f>+'(令和5年7月)'!I20</f>
        <v>1716</v>
      </c>
      <c r="J39" s="143">
        <f>+'(令和5年7月)'!J20</f>
        <v>1154187.7272727273</v>
      </c>
      <c r="K39" s="142">
        <f>+'(令和5年7月)'!K20</f>
        <v>1892</v>
      </c>
      <c r="L39" s="143">
        <f>+'(令和5年7月)'!L20</f>
        <v>3670509</v>
      </c>
      <c r="M39" s="142">
        <f>+'(令和5年7月)'!M20</f>
        <v>6370.16</v>
      </c>
      <c r="N39" s="143">
        <f>+'(令和5年7月)'!N20</f>
        <v>1442578</v>
      </c>
      <c r="O39" s="142">
        <f>+'(令和5年7月)'!O20</f>
        <v>4227</v>
      </c>
      <c r="P39" s="143">
        <f>+'(令和5年7月)'!P20</f>
        <v>1457056</v>
      </c>
      <c r="Q39" s="142">
        <f>+'(令和5年7月)'!Q20</f>
        <v>27796</v>
      </c>
      <c r="R39" s="143">
        <f>+'(令和5年7月)'!R20</f>
        <v>5167340.8</v>
      </c>
      <c r="S39" s="144">
        <f>+'(令和5年7月)'!S20</f>
        <v>64919</v>
      </c>
      <c r="T39" s="145">
        <f>+'(令和5年7月)'!T20</f>
        <v>11696826</v>
      </c>
      <c r="U39" s="142">
        <f>+'(令和5年7月)'!U20</f>
        <v>3342</v>
      </c>
      <c r="V39" s="143">
        <f>+'(令和5年7月)'!V20</f>
        <v>1134115.6511627906</v>
      </c>
      <c r="W39" s="142">
        <f>+'(令和5年7月)'!W20</f>
        <v>6585.207</v>
      </c>
      <c r="X39" s="143">
        <f>+'(令和5年7月)'!X20</f>
        <v>1512485</v>
      </c>
      <c r="Y39" s="146">
        <f>+'(令和5年7月)'!Y20</f>
        <v>119092.541</v>
      </c>
      <c r="Z39" s="147">
        <f>+'(令和5年7月)'!Z20</f>
        <v>27789165.17843552</v>
      </c>
    </row>
    <row r="40" spans="1:26" ht="18.95" customHeight="1">
      <c r="A40" s="22"/>
      <c r="B40" s="162"/>
      <c r="C40" s="22"/>
      <c r="D40" s="82" t="s">
        <v>22</v>
      </c>
      <c r="E40" s="148">
        <f>+'(令和5年7月)'!E21</f>
        <v>1022</v>
      </c>
      <c r="F40" s="149">
        <f>+'(令和5年7月)'!F21</f>
        <v>106019</v>
      </c>
      <c r="G40" s="148">
        <f>+'(令和5年7月)'!G21</f>
        <v>1214.498</v>
      </c>
      <c r="H40" s="149">
        <f>+'(令和5年7月)'!H21</f>
        <v>452108</v>
      </c>
      <c r="I40" s="148">
        <f>+'(令和5年7月)'!I21</f>
        <v>1716</v>
      </c>
      <c r="J40" s="149">
        <f>+'(令和5年7月)'!J21</f>
        <v>1172737.3636363638</v>
      </c>
      <c r="K40" s="148">
        <f>+'(令和5年7月)'!K21</f>
        <v>2235</v>
      </c>
      <c r="L40" s="149">
        <f>+'(令和5年7月)'!L21</f>
        <v>4058527</v>
      </c>
      <c r="M40" s="148">
        <f>+'(令和5年7月)'!M21</f>
        <v>8169.12</v>
      </c>
      <c r="N40" s="149">
        <f>+'(令和5年7月)'!N21</f>
        <v>1624905</v>
      </c>
      <c r="O40" s="148">
        <f>+'(令和5年7月)'!O21</f>
        <v>4185</v>
      </c>
      <c r="P40" s="149">
        <f>+'(令和5年7月)'!P21</f>
        <v>1396136</v>
      </c>
      <c r="Q40" s="148">
        <f>+'(令和5年7月)'!Q21</f>
        <v>27074</v>
      </c>
      <c r="R40" s="149">
        <f>+'(令和5年7月)'!R21</f>
        <v>5065509.6</v>
      </c>
      <c r="S40" s="144">
        <f>+'(令和5年7月)'!S21</f>
        <v>61740</v>
      </c>
      <c r="T40" s="145">
        <f>+'(令和5年7月)'!T21</f>
        <v>11030625</v>
      </c>
      <c r="U40" s="148">
        <f>+'(令和5年7月)'!U21</f>
        <v>3127</v>
      </c>
      <c r="V40" s="149">
        <f>+'(令和5年7月)'!V21</f>
        <v>819416.8604651163</v>
      </c>
      <c r="W40" s="148">
        <f>+'(令和5年7月)'!W21</f>
        <v>6547.617</v>
      </c>
      <c r="X40" s="149">
        <f>+'(令和5年7月)'!X21</f>
        <v>1477178</v>
      </c>
      <c r="Y40" s="150">
        <f>+'(令和5年7月)'!Y21</f>
        <v>117030.235</v>
      </c>
      <c r="Z40" s="151">
        <f>+'(令和5年7月)'!Z21</f>
        <v>27203161.824101478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+'(令和5年7月)'!E22</f>
        <v>1851.4080000000001</v>
      </c>
      <c r="F41" s="149">
        <f>+'(令和5年7月)'!F22</f>
        <v>334788</v>
      </c>
      <c r="G41" s="148">
        <f>+'(令和5年7月)'!G22</f>
        <v>1775.252</v>
      </c>
      <c r="H41" s="149">
        <f>+'(令和5年7月)'!H22</f>
        <v>777518</v>
      </c>
      <c r="I41" s="148">
        <f>+'(令和5年7月)'!I22</f>
        <v>3033</v>
      </c>
      <c r="J41" s="149">
        <f>+'(令和5年7月)'!J22</f>
        <v>2486814.6636363636</v>
      </c>
      <c r="K41" s="148">
        <f>+'(令和5年7月)'!K22</f>
        <v>6786.299999999999</v>
      </c>
      <c r="L41" s="149">
        <f>+'(令和5年7月)'!L22</f>
        <v>3433410</v>
      </c>
      <c r="M41" s="148">
        <f>+'(令和5年7月)'!M22</f>
        <v>15284.952000000001</v>
      </c>
      <c r="N41" s="149">
        <f>+'(令和5年7月)'!N22</f>
        <v>3286792.25</v>
      </c>
      <c r="O41" s="148">
        <f>+'(令和5年7月)'!O22</f>
        <v>4759</v>
      </c>
      <c r="P41" s="149">
        <f>+'(令和5年7月)'!P22</f>
        <v>1390478</v>
      </c>
      <c r="Q41" s="148">
        <f>+'(令和5年7月)'!Q22</f>
        <v>61085.5</v>
      </c>
      <c r="R41" s="149">
        <f>+'(令和5年7月)'!R22</f>
        <v>11185788.3</v>
      </c>
      <c r="S41" s="144">
        <f>+'(令和5年7月)'!S22</f>
        <v>37976</v>
      </c>
      <c r="T41" s="145">
        <f>+'(令和5年7月)'!T22</f>
        <v>4129605</v>
      </c>
      <c r="U41" s="148">
        <f>+'(令和5年7月)'!U22</f>
        <v>5618.2</v>
      </c>
      <c r="V41" s="149">
        <f>+'(令和5年7月)'!V22</f>
        <v>1941521.2906976745</v>
      </c>
      <c r="W41" s="148">
        <f>+'(令和5年7月)'!W22</f>
        <v>8173.507200000001</v>
      </c>
      <c r="X41" s="149">
        <f>+'(令和5年7月)'!X22</f>
        <v>1959062.5</v>
      </c>
      <c r="Y41" s="150">
        <f>+'(令和5年7月)'!Y22</f>
        <v>146343.1192</v>
      </c>
      <c r="Z41" s="151">
        <f>+'(令和5年7月)'!Z22</f>
        <v>30925778.004334036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+'(令和5年7月)'!E23</f>
        <v>55.87477107618064</v>
      </c>
      <c r="F42" s="158">
        <f>+'(令和5年7月)'!F23</f>
        <v>0</v>
      </c>
      <c r="G42" s="157">
        <f>+'(令和5年7月)'!G23</f>
        <v>68.06602230349527</v>
      </c>
      <c r="H42" s="158">
        <f>+'(令和5年7月)'!H23</f>
        <v>0</v>
      </c>
      <c r="I42" s="157">
        <f>+'(令和5年7月)'!I23</f>
        <v>56.57764589515332</v>
      </c>
      <c r="J42" s="158">
        <f>+'(令和5年7月)'!J23</f>
        <v>0</v>
      </c>
      <c r="K42" s="157">
        <f>+'(令和5年7月)'!K23</f>
        <v>29.65736295955618</v>
      </c>
      <c r="L42" s="158">
        <f>+'(令和5年7月)'!L23</f>
        <v>0</v>
      </c>
      <c r="M42" s="157">
        <f>+'(令和5年7月)'!M23</f>
        <v>44.91748613729539</v>
      </c>
      <c r="N42" s="158">
        <f>+'(令和5年7月)'!N23</f>
        <v>0</v>
      </c>
      <c r="O42" s="157">
        <f>+'(令和5年7月)'!O23</f>
        <v>88.77163360067539</v>
      </c>
      <c r="P42" s="158">
        <f>+'(令和5年7月)'!P23</f>
        <v>0</v>
      </c>
      <c r="Q42" s="157">
        <f>+'(令和5年7月)'!Q23</f>
        <v>45.17945804411728</v>
      </c>
      <c r="R42" s="158">
        <f>+'(令和5年7月)'!R23</f>
        <v>0</v>
      </c>
      <c r="S42" s="157">
        <f>+'(令和5年7月)'!S23</f>
        <v>174.04669314168717</v>
      </c>
      <c r="T42" s="158">
        <f>+'(令和5年7月)'!T23</f>
        <v>0</v>
      </c>
      <c r="U42" s="157">
        <f>+'(令和5年7月)'!U23</f>
        <v>58.69490264394723</v>
      </c>
      <c r="V42" s="158">
        <f>+'(令和5年7月)'!V23</f>
        <v>0</v>
      </c>
      <c r="W42" s="157">
        <f>+'(令和5年7月)'!W23</f>
        <v>80.52291532741033</v>
      </c>
      <c r="X42" s="158">
        <f>+'(令和5年7月)'!X23</f>
        <v>0</v>
      </c>
      <c r="Y42" s="157">
        <f>+'(令和5年7月)'!Y23</f>
        <v>81.24684503787275</v>
      </c>
      <c r="Z42" s="158">
        <f>+'(令和5年7月)'!Z23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-10.5</v>
      </c>
      <c r="F43" s="93">
        <f t="shared" si="18"/>
        <v>23093</v>
      </c>
      <c r="G43" s="90">
        <f t="shared" si="18"/>
        <v>-161.02800000000002</v>
      </c>
      <c r="H43" s="91">
        <f t="shared" si="18"/>
        <v>-54774</v>
      </c>
      <c r="I43" s="92">
        <f t="shared" si="18"/>
        <v>55</v>
      </c>
      <c r="J43" s="93">
        <f t="shared" si="18"/>
        <v>104819</v>
      </c>
      <c r="K43" s="90">
        <f t="shared" si="18"/>
        <v>512</v>
      </c>
      <c r="L43" s="91">
        <f t="shared" si="18"/>
        <v>978393</v>
      </c>
      <c r="M43" s="92">
        <f t="shared" si="18"/>
        <v>494.85199999999986</v>
      </c>
      <c r="N43" s="93">
        <f t="shared" si="18"/>
        <v>-144821</v>
      </c>
      <c r="O43" s="90">
        <f t="shared" si="18"/>
        <v>3</v>
      </c>
      <c r="P43" s="91">
        <f t="shared" si="18"/>
        <v>-23977</v>
      </c>
      <c r="Q43" s="92">
        <f t="shared" si="18"/>
        <v>-3051.2000000000007</v>
      </c>
      <c r="R43" s="93">
        <f t="shared" si="18"/>
        <v>-394161.7999999998</v>
      </c>
      <c r="S43" s="90">
        <f t="shared" si="18"/>
        <v>-20503.300000000003</v>
      </c>
      <c r="T43" s="91">
        <f t="shared" si="18"/>
        <v>-3558426</v>
      </c>
      <c r="U43" s="92">
        <f t="shared" si="18"/>
        <v>-76.59999999999991</v>
      </c>
      <c r="V43" s="93">
        <f t="shared" si="18"/>
        <v>-297806.25581395335</v>
      </c>
      <c r="W43" s="90">
        <f t="shared" si="18"/>
        <v>269.5689999999995</v>
      </c>
      <c r="X43" s="91">
        <f t="shared" si="18"/>
        <v>-151195.5</v>
      </c>
      <c r="Y43" s="90">
        <f t="shared" si="18"/>
        <v>-22468.206999999995</v>
      </c>
      <c r="Z43" s="91">
        <f t="shared" si="18"/>
        <v>-3518856.5558139533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-216</v>
      </c>
      <c r="F44" s="97">
        <f t="shared" si="18"/>
        <v>-24820</v>
      </c>
      <c r="G44" s="94">
        <f t="shared" si="18"/>
        <v>-167.529</v>
      </c>
      <c r="H44" s="95">
        <f t="shared" si="18"/>
        <v>-53874</v>
      </c>
      <c r="I44" s="96">
        <f t="shared" si="18"/>
        <v>-115</v>
      </c>
      <c r="J44" s="97">
        <f t="shared" si="18"/>
        <v>-34394.72727272753</v>
      </c>
      <c r="K44" s="94">
        <f t="shared" si="18"/>
        <v>-304.70000000000005</v>
      </c>
      <c r="L44" s="95">
        <f t="shared" si="18"/>
        <v>-331274</v>
      </c>
      <c r="M44" s="96">
        <f t="shared" si="18"/>
        <v>-360.70799999999963</v>
      </c>
      <c r="N44" s="97">
        <f t="shared" si="18"/>
        <v>-68184</v>
      </c>
      <c r="O44" s="94">
        <f t="shared" si="18"/>
        <v>-104</v>
      </c>
      <c r="P44" s="95">
        <f t="shared" si="18"/>
        <v>-69868</v>
      </c>
      <c r="Q44" s="96">
        <f t="shared" si="18"/>
        <v>-3131.5999999999985</v>
      </c>
      <c r="R44" s="97">
        <f t="shared" si="18"/>
        <v>-557718</v>
      </c>
      <c r="S44" s="94">
        <f t="shared" si="18"/>
        <v>-16258.5</v>
      </c>
      <c r="T44" s="95">
        <f t="shared" si="18"/>
        <v>-2489228</v>
      </c>
      <c r="U44" s="96">
        <f t="shared" si="18"/>
        <v>-131.9000000000001</v>
      </c>
      <c r="V44" s="97">
        <f t="shared" si="18"/>
        <v>-81046.20930232562</v>
      </c>
      <c r="W44" s="94">
        <f t="shared" si="18"/>
        <v>359.02899999999954</v>
      </c>
      <c r="X44" s="95">
        <f t="shared" si="18"/>
        <v>-94667</v>
      </c>
      <c r="Y44" s="94">
        <f t="shared" si="18"/>
        <v>-20430.907999999996</v>
      </c>
      <c r="Z44" s="95">
        <f t="shared" si="18"/>
        <v>-3805073.9365750514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221.49999999999977</v>
      </c>
      <c r="F45" s="97">
        <f t="shared" si="18"/>
        <v>44483</v>
      </c>
      <c r="G45" s="94">
        <f t="shared" si="18"/>
        <v>-0.8229999999998654</v>
      </c>
      <c r="H45" s="95">
        <f t="shared" si="18"/>
        <v>-1530</v>
      </c>
      <c r="I45" s="96">
        <f t="shared" si="18"/>
        <v>170</v>
      </c>
      <c r="J45" s="97">
        <f t="shared" si="18"/>
        <v>120664.09090909082</v>
      </c>
      <c r="K45" s="94">
        <f t="shared" si="18"/>
        <v>473.6999999999998</v>
      </c>
      <c r="L45" s="95">
        <f t="shared" si="18"/>
        <v>921649</v>
      </c>
      <c r="M45" s="96">
        <f t="shared" si="18"/>
        <v>-943.4000000000015</v>
      </c>
      <c r="N45" s="97">
        <f t="shared" si="18"/>
        <v>-258964</v>
      </c>
      <c r="O45" s="94">
        <f t="shared" si="18"/>
        <v>149</v>
      </c>
      <c r="P45" s="95">
        <f t="shared" si="18"/>
        <v>106811</v>
      </c>
      <c r="Q45" s="96">
        <f t="shared" si="18"/>
        <v>802.3999999999942</v>
      </c>
      <c r="R45" s="97">
        <f t="shared" si="18"/>
        <v>265387.3999999985</v>
      </c>
      <c r="S45" s="94">
        <f t="shared" si="18"/>
        <v>-1065.800000000003</v>
      </c>
      <c r="T45" s="95">
        <f t="shared" si="18"/>
        <v>-402997</v>
      </c>
      <c r="U45" s="96">
        <f t="shared" si="18"/>
        <v>270.3000000000002</v>
      </c>
      <c r="V45" s="97">
        <f t="shared" si="18"/>
        <v>97938.74418604653</v>
      </c>
      <c r="W45" s="94">
        <f t="shared" si="18"/>
        <v>-51.87000000000171</v>
      </c>
      <c r="X45" s="95">
        <f t="shared" si="18"/>
        <v>-21221.5</v>
      </c>
      <c r="Y45" s="94">
        <f t="shared" si="18"/>
        <v>25.00700000001234</v>
      </c>
      <c r="Z45" s="95">
        <f t="shared" si="18"/>
        <v>872220.7350951396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-9.153253237148313</v>
      </c>
      <c r="F46" s="158"/>
      <c r="G46" s="157">
        <f>G23-G42</f>
        <v>-9.099737727500987</v>
      </c>
      <c r="H46" s="158"/>
      <c r="I46" s="157">
        <f>I23-I42</f>
        <v>-2.5045220978473495</v>
      </c>
      <c r="J46" s="158"/>
      <c r="K46" s="157">
        <f>K23-K42</f>
        <v>1.1998734656945977</v>
      </c>
      <c r="L46" s="158"/>
      <c r="M46" s="157">
        <f>M23-M42</f>
        <v>4.610544574664409</v>
      </c>
      <c r="N46" s="158"/>
      <c r="O46" s="157">
        <f t="shared" si="18"/>
        <v>-2.7987361143818106</v>
      </c>
      <c r="P46" s="158"/>
      <c r="Q46" s="157">
        <f t="shared" si="18"/>
        <v>-5.587806516225882</v>
      </c>
      <c r="R46" s="158"/>
      <c r="S46" s="157">
        <f t="shared" si="18"/>
        <v>-54.001611404331015</v>
      </c>
      <c r="T46" s="158"/>
      <c r="U46" s="157">
        <f t="shared" si="18"/>
        <v>-4.2874704522676055</v>
      </c>
      <c r="V46" s="158"/>
      <c r="W46" s="157">
        <f t="shared" si="18"/>
        <v>3.928143602757828</v>
      </c>
      <c r="X46" s="158"/>
      <c r="Y46" s="157">
        <f t="shared" si="18"/>
        <v>-15.235147832337233</v>
      </c>
      <c r="Z46" s="158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98.98843930635837</v>
      </c>
      <c r="F47" s="72">
        <f t="shared" si="19"/>
        <v>122.5102106463656</v>
      </c>
      <c r="G47" s="71">
        <f t="shared" si="19"/>
        <v>86.660746503818</v>
      </c>
      <c r="H47" s="73">
        <f t="shared" si="19"/>
        <v>87.86784738126775</v>
      </c>
      <c r="I47" s="74">
        <f t="shared" si="19"/>
        <v>103.20512820512822</v>
      </c>
      <c r="J47" s="72">
        <f t="shared" si="19"/>
        <v>109.08162489716302</v>
      </c>
      <c r="K47" s="71">
        <f t="shared" si="19"/>
        <v>127.06131078224101</v>
      </c>
      <c r="L47" s="73">
        <f t="shared" si="19"/>
        <v>126.65551290025444</v>
      </c>
      <c r="M47" s="74">
        <f t="shared" si="19"/>
        <v>107.76828211536287</v>
      </c>
      <c r="N47" s="72">
        <f t="shared" si="19"/>
        <v>89.96095878351119</v>
      </c>
      <c r="O47" s="71">
        <f t="shared" si="19"/>
        <v>100.0709723207949</v>
      </c>
      <c r="P47" s="73">
        <f t="shared" si="19"/>
        <v>98.35442151845913</v>
      </c>
      <c r="Q47" s="74">
        <f t="shared" si="19"/>
        <v>89.0228809900705</v>
      </c>
      <c r="R47" s="72">
        <f t="shared" si="19"/>
        <v>92.37205720977413</v>
      </c>
      <c r="S47" s="71">
        <f t="shared" si="19"/>
        <v>68.41710439162648</v>
      </c>
      <c r="T47" s="73">
        <f t="shared" si="19"/>
        <v>69.5778495807324</v>
      </c>
      <c r="U47" s="74">
        <f t="shared" si="19"/>
        <v>97.70795930580492</v>
      </c>
      <c r="V47" s="72">
        <f t="shared" si="19"/>
        <v>73.74110343079937</v>
      </c>
      <c r="W47" s="71">
        <f t="shared" si="19"/>
        <v>104.09355393080277</v>
      </c>
      <c r="X47" s="73">
        <f t="shared" si="19"/>
        <v>90.00350416698348</v>
      </c>
      <c r="Y47" s="71">
        <f t="shared" si="19"/>
        <v>81.13382516542326</v>
      </c>
      <c r="Z47" s="73">
        <f t="shared" si="19"/>
        <v>87.3373074246052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78.86497064579257</v>
      </c>
      <c r="F48" s="66">
        <f t="shared" si="19"/>
        <v>76.58910195342344</v>
      </c>
      <c r="G48" s="63">
        <f t="shared" si="19"/>
        <v>86.20590564990638</v>
      </c>
      <c r="H48" s="64">
        <f t="shared" si="19"/>
        <v>88.08382068001451</v>
      </c>
      <c r="I48" s="65">
        <f t="shared" si="19"/>
        <v>93.29836829836829</v>
      </c>
      <c r="J48" s="66">
        <f t="shared" si="19"/>
        <v>97.06714151529393</v>
      </c>
      <c r="K48" s="63">
        <f t="shared" si="19"/>
        <v>86.3668903803132</v>
      </c>
      <c r="L48" s="64">
        <f t="shared" si="19"/>
        <v>91.83758048178564</v>
      </c>
      <c r="M48" s="65">
        <f t="shared" si="19"/>
        <v>95.5844938010459</v>
      </c>
      <c r="N48" s="66">
        <f t="shared" si="19"/>
        <v>95.80381622310227</v>
      </c>
      <c r="O48" s="63">
        <f t="shared" si="19"/>
        <v>97.51493428912784</v>
      </c>
      <c r="P48" s="64">
        <f t="shared" si="19"/>
        <v>94.99561647289376</v>
      </c>
      <c r="Q48" s="65">
        <f t="shared" si="19"/>
        <v>88.43318312772402</v>
      </c>
      <c r="R48" s="66">
        <f t="shared" si="19"/>
        <v>88.9898935341076</v>
      </c>
      <c r="S48" s="63">
        <f t="shared" si="19"/>
        <v>73.6661807580175</v>
      </c>
      <c r="T48" s="64">
        <f t="shared" si="19"/>
        <v>77.43348178367046</v>
      </c>
      <c r="U48" s="65">
        <f t="shared" si="19"/>
        <v>95.78189958426606</v>
      </c>
      <c r="V48" s="66">
        <f t="shared" si="19"/>
        <v>90.10928219657059</v>
      </c>
      <c r="W48" s="63">
        <f t="shared" si="19"/>
        <v>105.48335371479425</v>
      </c>
      <c r="X48" s="64">
        <f t="shared" si="19"/>
        <v>93.5913613660642</v>
      </c>
      <c r="Y48" s="63">
        <f t="shared" si="19"/>
        <v>82.54219689467426</v>
      </c>
      <c r="Z48" s="64">
        <f t="shared" si="19"/>
        <v>86.01238355607683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111.96386749976233</v>
      </c>
      <c r="F49" s="70">
        <f t="shared" si="19"/>
        <v>113.28691589901669</v>
      </c>
      <c r="G49" s="67">
        <f t="shared" si="19"/>
        <v>99.95364038457639</v>
      </c>
      <c r="H49" s="68">
        <f t="shared" si="19"/>
        <v>99.8032199897623</v>
      </c>
      <c r="I49" s="69">
        <f t="shared" si="19"/>
        <v>105.60501153972963</v>
      </c>
      <c r="J49" s="70">
        <f t="shared" si="19"/>
        <v>104.85215455230785</v>
      </c>
      <c r="K49" s="67">
        <f t="shared" si="19"/>
        <v>106.98023960037133</v>
      </c>
      <c r="L49" s="68">
        <f t="shared" si="19"/>
        <v>126.84354621207487</v>
      </c>
      <c r="M49" s="69">
        <f t="shared" si="19"/>
        <v>93.82791650245285</v>
      </c>
      <c r="N49" s="70">
        <f t="shared" si="19"/>
        <v>92.12107184444042</v>
      </c>
      <c r="O49" s="67">
        <f t="shared" si="19"/>
        <v>103.13090985501157</v>
      </c>
      <c r="P49" s="68">
        <f t="shared" si="19"/>
        <v>107.68160301709196</v>
      </c>
      <c r="Q49" s="69">
        <f t="shared" si="19"/>
        <v>101.31356868651315</v>
      </c>
      <c r="R49" s="70">
        <f t="shared" si="19"/>
        <v>102.37254087850025</v>
      </c>
      <c r="S49" s="67">
        <f t="shared" si="19"/>
        <v>97.19349062565831</v>
      </c>
      <c r="T49" s="68">
        <f t="shared" si="19"/>
        <v>90.24127004883033</v>
      </c>
      <c r="U49" s="69">
        <f t="shared" si="19"/>
        <v>104.81114947848064</v>
      </c>
      <c r="V49" s="70">
        <f t="shared" si="19"/>
        <v>105.04443318006844</v>
      </c>
      <c r="W49" s="67">
        <f t="shared" si="19"/>
        <v>99.36538870363995</v>
      </c>
      <c r="X49" s="68">
        <f t="shared" si="19"/>
        <v>98.9167522730898</v>
      </c>
      <c r="Y49" s="67">
        <f t="shared" si="19"/>
        <v>100.0170879233248</v>
      </c>
      <c r="Z49" s="68">
        <f t="shared" si="19"/>
        <v>102.82036796284608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A57E2-0B3F-46AF-85C3-CD976949A140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77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2" t="s">
        <v>8</v>
      </c>
      <c r="H2" s="182"/>
      <c r="I2" s="180" t="s">
        <v>9</v>
      </c>
      <c r="J2" s="181"/>
      <c r="K2" s="182" t="s">
        <v>10</v>
      </c>
      <c r="L2" s="182"/>
      <c r="M2" s="180" t="s">
        <v>11</v>
      </c>
      <c r="N2" s="181"/>
      <c r="O2" s="182" t="s">
        <v>12</v>
      </c>
      <c r="P2" s="182"/>
      <c r="Q2" s="180" t="s">
        <v>13</v>
      </c>
      <c r="R2" s="181"/>
      <c r="S2" s="182" t="s">
        <v>14</v>
      </c>
      <c r="T2" s="182"/>
      <c r="U2" s="180" t="s">
        <v>15</v>
      </c>
      <c r="V2" s="181"/>
      <c r="W2" s="182" t="s">
        <v>16</v>
      </c>
      <c r="X2" s="182"/>
      <c r="Y2" s="183" t="s">
        <v>17</v>
      </c>
      <c r="Z2" s="184"/>
    </row>
    <row r="3" spans="1:26" ht="18.75">
      <c r="A3" s="7"/>
      <c r="C3" s="187"/>
      <c r="D3" s="188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5"/>
      <c r="Z3" s="186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840</v>
      </c>
      <c r="F5" s="14">
        <v>71711</v>
      </c>
      <c r="G5" s="15">
        <v>30</v>
      </c>
      <c r="H5" s="16">
        <v>5460</v>
      </c>
      <c r="I5" s="13">
        <v>1053</v>
      </c>
      <c r="J5" s="14">
        <v>902401</v>
      </c>
      <c r="K5" s="17">
        <v>1814</v>
      </c>
      <c r="L5" s="18">
        <v>3621074</v>
      </c>
      <c r="M5" s="13">
        <v>592</v>
      </c>
      <c r="N5" s="75">
        <v>168633</v>
      </c>
      <c r="O5" s="19">
        <v>889</v>
      </c>
      <c r="P5" s="18">
        <v>117698</v>
      </c>
      <c r="Q5" s="13">
        <v>12591</v>
      </c>
      <c r="R5" s="14">
        <v>1968753</v>
      </c>
      <c r="S5" s="19">
        <v>22609</v>
      </c>
      <c r="T5" s="18">
        <v>6293425</v>
      </c>
      <c r="U5" s="13">
        <v>2777</v>
      </c>
      <c r="V5" s="14">
        <v>1085475</v>
      </c>
      <c r="W5" s="13">
        <v>591</v>
      </c>
      <c r="X5" s="18">
        <v>118317</v>
      </c>
      <c r="Y5" s="20">
        <f aca="true" t="shared" si="0" ref="Y5:Z19">+W5+U5+S5+Q5+O5+M5+K5+I5+G5+E5</f>
        <v>43786</v>
      </c>
      <c r="Z5" s="21">
        <f t="shared" si="0"/>
        <v>14352947</v>
      </c>
    </row>
    <row r="6" spans="1:26" ht="18.95" customHeight="1">
      <c r="A6" s="7"/>
      <c r="B6" s="22"/>
      <c r="C6" s="83"/>
      <c r="D6" s="81" t="s">
        <v>22</v>
      </c>
      <c r="E6" s="23">
        <v>815</v>
      </c>
      <c r="F6" s="24">
        <v>67836</v>
      </c>
      <c r="G6" s="25">
        <v>30</v>
      </c>
      <c r="H6" s="26">
        <v>5460</v>
      </c>
      <c r="I6" s="27">
        <v>1166</v>
      </c>
      <c r="J6" s="21">
        <v>942101</v>
      </c>
      <c r="K6" s="25">
        <v>2019</v>
      </c>
      <c r="L6" s="26">
        <v>4007010</v>
      </c>
      <c r="M6" s="27">
        <v>776</v>
      </c>
      <c r="N6" s="76">
        <v>235138</v>
      </c>
      <c r="O6" s="25">
        <v>806</v>
      </c>
      <c r="P6" s="26">
        <v>46595</v>
      </c>
      <c r="Q6" s="27">
        <v>12565</v>
      </c>
      <c r="R6" s="21">
        <v>1968478</v>
      </c>
      <c r="S6" s="25">
        <v>20693</v>
      </c>
      <c r="T6" s="26">
        <v>5700366</v>
      </c>
      <c r="U6" s="27">
        <v>2472</v>
      </c>
      <c r="V6" s="21">
        <v>762062</v>
      </c>
      <c r="W6" s="27">
        <v>464</v>
      </c>
      <c r="X6" s="26">
        <v>98132</v>
      </c>
      <c r="Y6" s="20">
        <f t="shared" si="0"/>
        <v>41806</v>
      </c>
      <c r="Z6" s="21">
        <f t="shared" si="0"/>
        <v>13833178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1325.4</v>
      </c>
      <c r="F7" s="36">
        <v>236130</v>
      </c>
      <c r="G7" s="29">
        <v>151</v>
      </c>
      <c r="H7" s="30">
        <v>74118</v>
      </c>
      <c r="I7" s="31">
        <v>1998</v>
      </c>
      <c r="J7" s="32">
        <v>2146056</v>
      </c>
      <c r="K7" s="77">
        <v>6514.299999999999</v>
      </c>
      <c r="L7" s="30">
        <v>3309260</v>
      </c>
      <c r="M7" s="23">
        <v>1327.7</v>
      </c>
      <c r="N7" s="24">
        <v>265562.25</v>
      </c>
      <c r="O7" s="33">
        <v>3085</v>
      </c>
      <c r="P7" s="34">
        <v>645898</v>
      </c>
      <c r="Q7" s="23">
        <v>32646.5</v>
      </c>
      <c r="R7" s="24">
        <v>5181852.5</v>
      </c>
      <c r="S7" s="33">
        <v>29528</v>
      </c>
      <c r="T7" s="34">
        <v>3137222</v>
      </c>
      <c r="U7" s="23">
        <v>3999.2</v>
      </c>
      <c r="V7" s="24">
        <v>1762162.5</v>
      </c>
      <c r="W7" s="23">
        <v>1429.6999999999998</v>
      </c>
      <c r="X7" s="34">
        <v>345250.5</v>
      </c>
      <c r="Y7" s="31">
        <f t="shared" si="0"/>
        <v>82004.79999999999</v>
      </c>
      <c r="Z7" s="24">
        <f t="shared" si="0"/>
        <v>17103511.75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200.17399999999998</v>
      </c>
      <c r="H8" s="16">
        <v>98000</v>
      </c>
      <c r="I8" s="13">
        <v>469</v>
      </c>
      <c r="J8" s="14">
        <v>117995.72727272728</v>
      </c>
      <c r="K8" s="17">
        <v>0</v>
      </c>
      <c r="L8" s="18">
        <v>0</v>
      </c>
      <c r="M8" s="13">
        <v>5196</v>
      </c>
      <c r="N8" s="75">
        <v>1005971</v>
      </c>
      <c r="O8" s="19">
        <v>0</v>
      </c>
      <c r="P8" s="18">
        <v>0</v>
      </c>
      <c r="Q8" s="13">
        <v>7939</v>
      </c>
      <c r="R8" s="14">
        <v>1471648</v>
      </c>
      <c r="S8" s="19">
        <v>42109</v>
      </c>
      <c r="T8" s="18">
        <v>5354590</v>
      </c>
      <c r="U8" s="13">
        <v>556</v>
      </c>
      <c r="V8" s="14">
        <v>47155.651162790695</v>
      </c>
      <c r="W8" s="13">
        <v>112</v>
      </c>
      <c r="X8" s="18">
        <v>7803</v>
      </c>
      <c r="Y8" s="13">
        <f t="shared" si="0"/>
        <v>56747.174</v>
      </c>
      <c r="Z8" s="14">
        <f t="shared" si="0"/>
        <v>8130457.378435519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218.498</v>
      </c>
      <c r="H9" s="26">
        <v>105200</v>
      </c>
      <c r="I9" s="27">
        <v>317</v>
      </c>
      <c r="J9" s="21">
        <v>104489.36363636363</v>
      </c>
      <c r="K9" s="25">
        <v>152</v>
      </c>
      <c r="L9" s="26">
        <v>3352</v>
      </c>
      <c r="M9" s="27">
        <v>5874</v>
      </c>
      <c r="N9" s="76">
        <v>1005327</v>
      </c>
      <c r="O9" s="25">
        <v>0</v>
      </c>
      <c r="P9" s="26">
        <v>0</v>
      </c>
      <c r="Q9" s="27">
        <v>7907</v>
      </c>
      <c r="R9" s="21">
        <v>1447187</v>
      </c>
      <c r="S9" s="25">
        <v>40812</v>
      </c>
      <c r="T9" s="26">
        <v>5272952</v>
      </c>
      <c r="U9" s="27">
        <v>641</v>
      </c>
      <c r="V9" s="21">
        <v>54656.86046511628</v>
      </c>
      <c r="W9" s="27">
        <v>23</v>
      </c>
      <c r="X9" s="26">
        <v>1000</v>
      </c>
      <c r="Y9" s="20">
        <f t="shared" si="0"/>
        <v>56109.498</v>
      </c>
      <c r="Z9" s="21">
        <f t="shared" si="0"/>
        <v>8021228.224101479</v>
      </c>
    </row>
    <row r="10" spans="1:26" ht="18.95" customHeight="1" thickBot="1">
      <c r="A10" s="7"/>
      <c r="B10" s="22"/>
      <c r="C10" s="84"/>
      <c r="D10" s="28" t="s">
        <v>24</v>
      </c>
      <c r="E10" s="35">
        <v>136</v>
      </c>
      <c r="F10" s="36">
        <v>21006</v>
      </c>
      <c r="G10" s="29">
        <v>176.25200000000007</v>
      </c>
      <c r="H10" s="30">
        <v>102281</v>
      </c>
      <c r="I10" s="37">
        <v>540</v>
      </c>
      <c r="J10" s="38">
        <v>85544.36363636365</v>
      </c>
      <c r="K10" s="77">
        <v>99</v>
      </c>
      <c r="L10" s="30">
        <v>2385</v>
      </c>
      <c r="M10" s="35">
        <v>8567</v>
      </c>
      <c r="N10" s="36">
        <v>1752062</v>
      </c>
      <c r="O10" s="29">
        <v>0</v>
      </c>
      <c r="P10" s="30">
        <v>0</v>
      </c>
      <c r="Q10" s="35">
        <v>13061</v>
      </c>
      <c r="R10" s="36">
        <v>1726671</v>
      </c>
      <c r="S10" s="29">
        <v>8297</v>
      </c>
      <c r="T10" s="30">
        <v>958356</v>
      </c>
      <c r="U10" s="35">
        <v>1085</v>
      </c>
      <c r="V10" s="36">
        <v>61991.79069767442</v>
      </c>
      <c r="W10" s="35">
        <v>333</v>
      </c>
      <c r="X10" s="30">
        <v>18408</v>
      </c>
      <c r="Y10" s="37">
        <f t="shared" si="0"/>
        <v>32294.252</v>
      </c>
      <c r="Z10" s="36">
        <f t="shared" si="0"/>
        <v>4728705.154334038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27</v>
      </c>
      <c r="J11" s="14">
        <v>1800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2826</v>
      </c>
      <c r="R11" s="14">
        <v>643171.8</v>
      </c>
      <c r="S11" s="19">
        <v>0</v>
      </c>
      <c r="T11" s="18">
        <v>0</v>
      </c>
      <c r="U11" s="13">
        <v>9</v>
      </c>
      <c r="V11" s="14">
        <v>1485</v>
      </c>
      <c r="W11" s="13">
        <v>2</v>
      </c>
      <c r="X11" s="18">
        <v>2225</v>
      </c>
      <c r="Y11" s="13">
        <f>+W11+U11+S11+Q11+O11+M11+K11+I11+G11+E11</f>
        <v>2954</v>
      </c>
      <c r="Z11" s="14">
        <f t="shared" si="0"/>
        <v>738681.8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30</v>
      </c>
      <c r="J12" s="21">
        <v>3251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2478</v>
      </c>
      <c r="R12" s="21">
        <v>612890.6</v>
      </c>
      <c r="S12" s="25">
        <v>0</v>
      </c>
      <c r="T12" s="26">
        <v>100</v>
      </c>
      <c r="U12" s="27">
        <v>9</v>
      </c>
      <c r="V12" s="21">
        <v>1598</v>
      </c>
      <c r="W12" s="27">
        <v>0</v>
      </c>
      <c r="X12" s="26">
        <v>600</v>
      </c>
      <c r="Y12" s="20">
        <f aca="true" t="shared" si="1" ref="Y12:Y19">+W12+U12+S12+Q12+O12+M12+K12+I12+G12+E12</f>
        <v>2607</v>
      </c>
      <c r="Z12" s="21">
        <f t="shared" si="0"/>
        <v>708439.6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105</v>
      </c>
      <c r="J13" s="38">
        <v>29675.3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7810</v>
      </c>
      <c r="R13" s="36">
        <v>2092067.8000000003</v>
      </c>
      <c r="S13" s="29">
        <v>2</v>
      </c>
      <c r="T13" s="30">
        <v>1885</v>
      </c>
      <c r="U13" s="35">
        <v>472</v>
      </c>
      <c r="V13" s="36">
        <v>103727</v>
      </c>
      <c r="W13" s="35">
        <v>19</v>
      </c>
      <c r="X13" s="30">
        <v>43385</v>
      </c>
      <c r="Y13" s="37">
        <f t="shared" si="1"/>
        <v>8622.1</v>
      </c>
      <c r="Z13" s="36">
        <f t="shared" si="0"/>
        <v>2484740.1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0</v>
      </c>
      <c r="N14" s="75">
        <v>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0</v>
      </c>
      <c r="Z14" s="14">
        <f t="shared" si="0"/>
        <v>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952</v>
      </c>
      <c r="N15" s="76">
        <v>137758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952</v>
      </c>
      <c r="Z15" s="24">
        <f t="shared" si="0"/>
        <v>137758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3803</v>
      </c>
      <c r="N16" s="36">
        <v>745370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3803</v>
      </c>
      <c r="Z16" s="36">
        <f t="shared" si="0"/>
        <v>745370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32</v>
      </c>
      <c r="F17" s="14">
        <v>3584</v>
      </c>
      <c r="G17" s="19">
        <v>902</v>
      </c>
      <c r="H17" s="18">
        <v>273018</v>
      </c>
      <c r="I17" s="13">
        <v>167</v>
      </c>
      <c r="J17" s="14">
        <v>131991</v>
      </c>
      <c r="K17" s="19">
        <v>78</v>
      </c>
      <c r="L17" s="18">
        <v>49435</v>
      </c>
      <c r="M17" s="13">
        <v>567.16</v>
      </c>
      <c r="N17" s="75">
        <v>252974</v>
      </c>
      <c r="O17" s="19">
        <v>3338</v>
      </c>
      <c r="P17" s="18">
        <v>1339358</v>
      </c>
      <c r="Q17" s="13">
        <v>4440</v>
      </c>
      <c r="R17" s="14">
        <v>1083768</v>
      </c>
      <c r="S17" s="19">
        <v>201</v>
      </c>
      <c r="T17" s="18">
        <v>48811</v>
      </c>
      <c r="U17" s="13">
        <v>0</v>
      </c>
      <c r="V17" s="14">
        <v>0</v>
      </c>
      <c r="W17" s="13">
        <v>5880.207</v>
      </c>
      <c r="X17" s="18">
        <v>1384140</v>
      </c>
      <c r="Y17" s="41">
        <f t="shared" si="1"/>
        <v>15605.367</v>
      </c>
      <c r="Z17" s="42">
        <f t="shared" si="0"/>
        <v>4567079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42</v>
      </c>
      <c r="F18" s="21">
        <v>11119</v>
      </c>
      <c r="G18" s="25">
        <v>891</v>
      </c>
      <c r="H18" s="26">
        <v>266448</v>
      </c>
      <c r="I18" s="27">
        <v>203</v>
      </c>
      <c r="J18" s="21">
        <v>122896</v>
      </c>
      <c r="K18" s="25">
        <v>64</v>
      </c>
      <c r="L18" s="26">
        <v>48165</v>
      </c>
      <c r="M18" s="27">
        <v>552.12</v>
      </c>
      <c r="N18" s="21">
        <v>231682</v>
      </c>
      <c r="O18" s="25">
        <v>3379</v>
      </c>
      <c r="P18" s="26">
        <v>1349541</v>
      </c>
      <c r="Q18" s="27">
        <v>4124</v>
      </c>
      <c r="R18" s="21">
        <v>1036954</v>
      </c>
      <c r="S18" s="25">
        <v>235</v>
      </c>
      <c r="T18" s="26">
        <v>57207</v>
      </c>
      <c r="U18" s="27">
        <v>5</v>
      </c>
      <c r="V18" s="21">
        <v>1100</v>
      </c>
      <c r="W18" s="27">
        <v>6060.617</v>
      </c>
      <c r="X18" s="26">
        <v>1377446</v>
      </c>
      <c r="Y18" s="23">
        <f t="shared" si="1"/>
        <v>15555.737000000001</v>
      </c>
      <c r="Z18" s="24">
        <f t="shared" si="0"/>
        <v>4502558</v>
      </c>
    </row>
    <row r="19" spans="1:26" ht="18.95" customHeight="1" thickBot="1">
      <c r="A19" s="7"/>
      <c r="B19" s="22"/>
      <c r="C19" s="84"/>
      <c r="D19" s="43" t="s">
        <v>24</v>
      </c>
      <c r="E19" s="23">
        <v>390.008</v>
      </c>
      <c r="F19" s="24">
        <v>77652</v>
      </c>
      <c r="G19" s="33">
        <v>1253</v>
      </c>
      <c r="H19" s="34">
        <v>406119</v>
      </c>
      <c r="I19" s="23">
        <v>390</v>
      </c>
      <c r="J19" s="24">
        <v>225539</v>
      </c>
      <c r="K19" s="78">
        <v>173</v>
      </c>
      <c r="L19" s="34">
        <v>121765</v>
      </c>
      <c r="M19" s="23">
        <v>1568.152</v>
      </c>
      <c r="N19" s="24">
        <v>504798</v>
      </c>
      <c r="O19" s="33">
        <v>1674</v>
      </c>
      <c r="P19" s="34">
        <v>744580</v>
      </c>
      <c r="Q19" s="23">
        <v>7568</v>
      </c>
      <c r="R19" s="24">
        <v>2185197</v>
      </c>
      <c r="S19" s="33">
        <v>149</v>
      </c>
      <c r="T19" s="34">
        <v>32142</v>
      </c>
      <c r="U19" s="23">
        <v>62</v>
      </c>
      <c r="V19" s="24">
        <v>13640</v>
      </c>
      <c r="W19" s="23">
        <v>6391.807200000001</v>
      </c>
      <c r="X19" s="34">
        <v>1552019</v>
      </c>
      <c r="Y19" s="35">
        <f t="shared" si="1"/>
        <v>19618.967200000003</v>
      </c>
      <c r="Z19" s="36">
        <f t="shared" si="0"/>
        <v>5863451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1038</v>
      </c>
      <c r="F20" s="14">
        <f aca="true" t="shared" si="2" ref="F20:X22">F5+F8+F11+F14+F17</f>
        <v>102589</v>
      </c>
      <c r="G20" s="19">
        <f>G5+G8+G11+G14+G17</f>
        <v>1207.174</v>
      </c>
      <c r="H20" s="18">
        <f t="shared" si="2"/>
        <v>451478</v>
      </c>
      <c r="I20" s="13">
        <f t="shared" si="2"/>
        <v>1716</v>
      </c>
      <c r="J20" s="14">
        <f t="shared" si="2"/>
        <v>1154187.7272727273</v>
      </c>
      <c r="K20" s="19">
        <f t="shared" si="2"/>
        <v>1892</v>
      </c>
      <c r="L20" s="18">
        <f t="shared" si="2"/>
        <v>3670509</v>
      </c>
      <c r="M20" s="13">
        <f t="shared" si="2"/>
        <v>6370.16</v>
      </c>
      <c r="N20" s="14">
        <f t="shared" si="2"/>
        <v>1442578</v>
      </c>
      <c r="O20" s="19">
        <f t="shared" si="2"/>
        <v>4227</v>
      </c>
      <c r="P20" s="18">
        <f t="shared" si="2"/>
        <v>1457056</v>
      </c>
      <c r="Q20" s="13">
        <f t="shared" si="2"/>
        <v>27796</v>
      </c>
      <c r="R20" s="14">
        <f t="shared" si="2"/>
        <v>5167340.8</v>
      </c>
      <c r="S20" s="19">
        <f t="shared" si="2"/>
        <v>64919</v>
      </c>
      <c r="T20" s="18">
        <f t="shared" si="2"/>
        <v>11696826</v>
      </c>
      <c r="U20" s="13">
        <f t="shared" si="2"/>
        <v>3342</v>
      </c>
      <c r="V20" s="14">
        <f t="shared" si="2"/>
        <v>1134115.6511627906</v>
      </c>
      <c r="W20" s="13">
        <f t="shared" si="2"/>
        <v>6585.207</v>
      </c>
      <c r="X20" s="18">
        <f t="shared" si="2"/>
        <v>1512485</v>
      </c>
      <c r="Y20" s="31">
        <f aca="true" t="shared" si="3" ref="Y20:Z22">+Y17+Y14+Y11+Y8+Y5</f>
        <v>119092.541</v>
      </c>
      <c r="Z20" s="32">
        <f t="shared" si="3"/>
        <v>27789165.17843552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1022</v>
      </c>
      <c r="F21" s="21">
        <f t="shared" si="4"/>
        <v>106019</v>
      </c>
      <c r="G21" s="25">
        <f t="shared" si="4"/>
        <v>1214.498</v>
      </c>
      <c r="H21" s="26">
        <f t="shared" si="4"/>
        <v>452108</v>
      </c>
      <c r="I21" s="27">
        <f t="shared" si="4"/>
        <v>1716</v>
      </c>
      <c r="J21" s="21">
        <f t="shared" si="4"/>
        <v>1172737.3636363638</v>
      </c>
      <c r="K21" s="25">
        <f t="shared" si="4"/>
        <v>2235</v>
      </c>
      <c r="L21" s="26">
        <f t="shared" si="4"/>
        <v>4058527</v>
      </c>
      <c r="M21" s="27">
        <f t="shared" si="4"/>
        <v>8169.12</v>
      </c>
      <c r="N21" s="21">
        <f t="shared" si="4"/>
        <v>1624905</v>
      </c>
      <c r="O21" s="25">
        <f t="shared" si="4"/>
        <v>4185</v>
      </c>
      <c r="P21" s="26">
        <f t="shared" si="4"/>
        <v>1396136</v>
      </c>
      <c r="Q21" s="27">
        <f t="shared" si="4"/>
        <v>27074</v>
      </c>
      <c r="R21" s="21">
        <f t="shared" si="4"/>
        <v>5065509.6</v>
      </c>
      <c r="S21" s="25">
        <f t="shared" si="4"/>
        <v>61740</v>
      </c>
      <c r="T21" s="26">
        <f t="shared" si="4"/>
        <v>11030625</v>
      </c>
      <c r="U21" s="27">
        <f t="shared" si="2"/>
        <v>3127</v>
      </c>
      <c r="V21" s="21">
        <f t="shared" si="2"/>
        <v>819416.8604651163</v>
      </c>
      <c r="W21" s="27">
        <f t="shared" si="2"/>
        <v>6547.617</v>
      </c>
      <c r="X21" s="26">
        <f t="shared" si="2"/>
        <v>1477178</v>
      </c>
      <c r="Y21" s="23">
        <f t="shared" si="3"/>
        <v>117030.235</v>
      </c>
      <c r="Z21" s="24">
        <f t="shared" si="3"/>
        <v>27203161.824101478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1851.4080000000001</v>
      </c>
      <c r="F22" s="24">
        <f t="shared" si="2"/>
        <v>334788</v>
      </c>
      <c r="G22" s="33">
        <f t="shared" si="2"/>
        <v>1775.252</v>
      </c>
      <c r="H22" s="34">
        <f t="shared" si="2"/>
        <v>777518</v>
      </c>
      <c r="I22" s="23">
        <f t="shared" si="2"/>
        <v>3033</v>
      </c>
      <c r="J22" s="24">
        <f t="shared" si="2"/>
        <v>2486814.6636363636</v>
      </c>
      <c r="K22" s="33">
        <f t="shared" si="2"/>
        <v>6786.299999999999</v>
      </c>
      <c r="L22" s="34">
        <f t="shared" si="2"/>
        <v>3433410</v>
      </c>
      <c r="M22" s="23">
        <f t="shared" si="2"/>
        <v>15284.952000000001</v>
      </c>
      <c r="N22" s="24">
        <f t="shared" si="2"/>
        <v>3286792.25</v>
      </c>
      <c r="O22" s="33">
        <f t="shared" si="2"/>
        <v>4759</v>
      </c>
      <c r="P22" s="34">
        <f t="shared" si="2"/>
        <v>1390478</v>
      </c>
      <c r="Q22" s="23">
        <f t="shared" si="2"/>
        <v>61085.5</v>
      </c>
      <c r="R22" s="24">
        <f t="shared" si="2"/>
        <v>11185788.3</v>
      </c>
      <c r="S22" s="33">
        <f t="shared" si="2"/>
        <v>37976</v>
      </c>
      <c r="T22" s="34">
        <f t="shared" si="2"/>
        <v>4129605</v>
      </c>
      <c r="U22" s="23">
        <f t="shared" si="2"/>
        <v>5618.2</v>
      </c>
      <c r="V22" s="24">
        <f t="shared" si="2"/>
        <v>1941521.2906976745</v>
      </c>
      <c r="W22" s="23">
        <f t="shared" si="2"/>
        <v>8173.507200000001</v>
      </c>
      <c r="X22" s="34">
        <f t="shared" si="2"/>
        <v>1959062.5</v>
      </c>
      <c r="Y22" s="23">
        <f t="shared" si="3"/>
        <v>146343.1192</v>
      </c>
      <c r="Z22" s="24">
        <f t="shared" si="3"/>
        <v>30925778.004334036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55.87477107618064</v>
      </c>
      <c r="F23" s="174"/>
      <c r="G23" s="173">
        <f>(G20+G21)/(G22+G41)*100</f>
        <v>68.06602230349527</v>
      </c>
      <c r="H23" s="174"/>
      <c r="I23" s="173">
        <f>(I20+I21)/(I22+I41)*100</f>
        <v>56.57764589515332</v>
      </c>
      <c r="J23" s="174"/>
      <c r="K23" s="173">
        <f>(K20+K21)/(K22+K41)*100</f>
        <v>29.65736295955618</v>
      </c>
      <c r="L23" s="174"/>
      <c r="M23" s="173">
        <f>(M20+M21)/(M22+M41)*100</f>
        <v>44.91748613729539</v>
      </c>
      <c r="N23" s="174"/>
      <c r="O23" s="173">
        <f>(O20+O21)/(O22+O41)*100</f>
        <v>88.77163360067539</v>
      </c>
      <c r="P23" s="174"/>
      <c r="Q23" s="173">
        <f>(Q20+Q21)/(Q22+Q41)*100</f>
        <v>45.17945804411728</v>
      </c>
      <c r="R23" s="174"/>
      <c r="S23" s="173">
        <f>(S20+S21)/(S22+S41)*100</f>
        <v>174.04669314168717</v>
      </c>
      <c r="T23" s="174"/>
      <c r="U23" s="173">
        <f>(U20+U21)/(U22+U41)*100</f>
        <v>58.69490264394723</v>
      </c>
      <c r="V23" s="174"/>
      <c r="W23" s="173">
        <f>(W20+W21)/(W22+W41)*100</f>
        <v>80.52291532741033</v>
      </c>
      <c r="X23" s="174"/>
      <c r="Y23" s="173">
        <f>(Y20+Y21)/(Y22+Y41)*100</f>
        <v>81.24684503787275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180828.8610614192</v>
      </c>
      <c r="F24" s="176"/>
      <c r="G24" s="169">
        <f>H22/G22*1000</f>
        <v>437976.1295861095</v>
      </c>
      <c r="H24" s="170"/>
      <c r="I24" s="171">
        <f>J22/I22*1000</f>
        <v>819919.1109912179</v>
      </c>
      <c r="J24" s="172"/>
      <c r="K24" s="169">
        <f>L22/K22*1000</f>
        <v>505932.54055965703</v>
      </c>
      <c r="L24" s="170"/>
      <c r="M24" s="171">
        <f>N22/M22*1000</f>
        <v>215034.5156464999</v>
      </c>
      <c r="N24" s="172"/>
      <c r="O24" s="169">
        <f>P22/O22*1000</f>
        <v>292178.6089514604</v>
      </c>
      <c r="P24" s="170"/>
      <c r="Q24" s="171">
        <f>R22/Q22*1000</f>
        <v>183116.9148161184</v>
      </c>
      <c r="R24" s="172"/>
      <c r="S24" s="169">
        <f>T22/S22*1000</f>
        <v>108742.49526016432</v>
      </c>
      <c r="T24" s="170"/>
      <c r="U24" s="171">
        <f>V22/U22*1000</f>
        <v>345577.1048908324</v>
      </c>
      <c r="V24" s="172"/>
      <c r="W24" s="169">
        <f>X22/W22*1000</f>
        <v>239684.44048107034</v>
      </c>
      <c r="X24" s="170"/>
      <c r="Y24" s="171">
        <f>Z22/Y22*1000</f>
        <v>211323.75866657106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1.2651144858199799</v>
      </c>
      <c r="F25" s="49"/>
      <c r="G25" s="50">
        <f>G22/Y22*100</f>
        <v>1.2130751412875447</v>
      </c>
      <c r="H25" s="51"/>
      <c r="I25" s="48">
        <f>I22/Y22*100</f>
        <v>2.072526550329262</v>
      </c>
      <c r="J25" s="49"/>
      <c r="K25" s="50">
        <f>K22/Y22*100</f>
        <v>4.637252531651655</v>
      </c>
      <c r="L25" s="51"/>
      <c r="M25" s="48">
        <f>M22/Y22*100</f>
        <v>10.444599024236188</v>
      </c>
      <c r="N25" s="49"/>
      <c r="O25" s="50">
        <f>O22/Y22*100</f>
        <v>3.251946539075819</v>
      </c>
      <c r="P25" s="51"/>
      <c r="Q25" s="48">
        <f>Q22/Y22*100</f>
        <v>41.741286050160944</v>
      </c>
      <c r="R25" s="49"/>
      <c r="S25" s="50">
        <f>S22/Y22*100</f>
        <v>25.949973054831542</v>
      </c>
      <c r="T25" s="51"/>
      <c r="U25" s="48">
        <f>U22/Y22*100</f>
        <v>3.8390598961621696</v>
      </c>
      <c r="V25" s="49"/>
      <c r="W25" s="50">
        <f>W22/Y22*100</f>
        <v>5.5851667264449025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31">
        <v>1176</v>
      </c>
      <c r="F27" s="128">
        <v>94180</v>
      </c>
      <c r="G27" s="129">
        <v>1399</v>
      </c>
      <c r="H27" s="130">
        <v>494412</v>
      </c>
      <c r="I27" s="131">
        <v>2232</v>
      </c>
      <c r="J27" s="128">
        <v>5352269</v>
      </c>
      <c r="K27" s="129">
        <v>3176</v>
      </c>
      <c r="L27" s="130">
        <v>6167468</v>
      </c>
      <c r="M27" s="131">
        <v>8800</v>
      </c>
      <c r="N27" s="128">
        <v>2415658</v>
      </c>
      <c r="O27" s="129">
        <v>3930</v>
      </c>
      <c r="P27" s="130">
        <v>1371196</v>
      </c>
      <c r="Q27" s="131">
        <v>29400</v>
      </c>
      <c r="R27" s="128">
        <v>5698258</v>
      </c>
      <c r="S27" s="129">
        <v>50065</v>
      </c>
      <c r="T27" s="130">
        <v>11860887</v>
      </c>
      <c r="U27" s="131">
        <v>3284</v>
      </c>
      <c r="V27" s="128">
        <v>890348</v>
      </c>
      <c r="W27" s="131">
        <v>7885</v>
      </c>
      <c r="X27" s="130">
        <v>1667613</v>
      </c>
      <c r="Y27" s="131">
        <v>111347</v>
      </c>
      <c r="Z27" s="128">
        <v>36012289</v>
      </c>
    </row>
    <row r="28" spans="1:26" ht="18.95" customHeight="1">
      <c r="A28" s="22"/>
      <c r="B28" s="167"/>
      <c r="C28" s="7"/>
      <c r="D28" s="55" t="s">
        <v>22</v>
      </c>
      <c r="E28" s="134">
        <v>1303</v>
      </c>
      <c r="F28" s="135">
        <v>154440</v>
      </c>
      <c r="G28" s="136">
        <v>1399</v>
      </c>
      <c r="H28" s="137">
        <v>505069</v>
      </c>
      <c r="I28" s="134">
        <v>2070</v>
      </c>
      <c r="J28" s="135">
        <v>4940771</v>
      </c>
      <c r="K28" s="136">
        <v>2111</v>
      </c>
      <c r="L28" s="137">
        <v>3736665</v>
      </c>
      <c r="M28" s="134">
        <v>9225</v>
      </c>
      <c r="N28" s="135">
        <v>2269609</v>
      </c>
      <c r="O28" s="136">
        <v>3851</v>
      </c>
      <c r="P28" s="137">
        <v>1356174</v>
      </c>
      <c r="Q28" s="134">
        <v>28961</v>
      </c>
      <c r="R28" s="135">
        <v>5493695</v>
      </c>
      <c r="S28" s="136">
        <v>49972</v>
      </c>
      <c r="T28" s="137">
        <v>11809890</v>
      </c>
      <c r="U28" s="134">
        <v>3069</v>
      </c>
      <c r="V28" s="135">
        <v>754793</v>
      </c>
      <c r="W28" s="134">
        <v>7971</v>
      </c>
      <c r="X28" s="137">
        <v>1602428</v>
      </c>
      <c r="Y28" s="138">
        <v>109932</v>
      </c>
      <c r="Z28" s="139">
        <v>32623534</v>
      </c>
    </row>
    <row r="29" spans="1:26" ht="18.95" customHeight="1" thickBot="1">
      <c r="A29" s="22"/>
      <c r="B29" s="167"/>
      <c r="C29" s="7"/>
      <c r="D29" s="55" t="s">
        <v>24</v>
      </c>
      <c r="E29" s="138">
        <v>2324</v>
      </c>
      <c r="F29" s="139">
        <v>377618</v>
      </c>
      <c r="G29" s="140">
        <v>1584</v>
      </c>
      <c r="H29" s="141">
        <v>678001</v>
      </c>
      <c r="I29" s="138">
        <v>2126</v>
      </c>
      <c r="J29" s="139">
        <v>2775594</v>
      </c>
      <c r="K29" s="140">
        <v>5121</v>
      </c>
      <c r="L29" s="141">
        <v>9675211</v>
      </c>
      <c r="M29" s="138">
        <v>16655</v>
      </c>
      <c r="N29" s="139">
        <v>3479869</v>
      </c>
      <c r="O29" s="140">
        <v>4965</v>
      </c>
      <c r="P29" s="141">
        <v>1363418</v>
      </c>
      <c r="Q29" s="138">
        <v>61756</v>
      </c>
      <c r="R29" s="139">
        <v>10760448</v>
      </c>
      <c r="S29" s="140">
        <v>29269</v>
      </c>
      <c r="T29" s="141">
        <v>2616320</v>
      </c>
      <c r="U29" s="138">
        <v>4684</v>
      </c>
      <c r="V29" s="139">
        <v>1637571</v>
      </c>
      <c r="W29" s="138">
        <v>8454</v>
      </c>
      <c r="X29" s="141">
        <v>2047444</v>
      </c>
      <c r="Y29" s="138">
        <v>136938</v>
      </c>
      <c r="Z29" s="139">
        <v>35411494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96">
        <v>51.9</v>
      </c>
      <c r="F30" s="198"/>
      <c r="G30" s="196">
        <v>88.1</v>
      </c>
      <c r="H30" s="198"/>
      <c r="I30" s="196">
        <v>94.1</v>
      </c>
      <c r="J30" s="198"/>
      <c r="K30" s="196">
        <v>57.6</v>
      </c>
      <c r="L30" s="198"/>
      <c r="M30" s="196">
        <v>53.4</v>
      </c>
      <c r="N30" s="198"/>
      <c r="O30" s="196">
        <v>79</v>
      </c>
      <c r="P30" s="198"/>
      <c r="Q30" s="196">
        <v>47.4</v>
      </c>
      <c r="R30" s="198"/>
      <c r="S30" s="196">
        <v>171.2</v>
      </c>
      <c r="T30" s="198"/>
      <c r="U30" s="196">
        <v>69.5</v>
      </c>
      <c r="V30" s="198"/>
      <c r="W30" s="196">
        <v>93.3</v>
      </c>
      <c r="X30" s="198"/>
      <c r="Y30" s="196">
        <v>81.1</v>
      </c>
      <c r="Z30" s="197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-138</v>
      </c>
      <c r="F31" s="91">
        <f aca="true" t="shared" si="5" ref="F31:Z33">F20-F27</f>
        <v>8409</v>
      </c>
      <c r="G31" s="92">
        <f t="shared" si="5"/>
        <v>-191.82600000000002</v>
      </c>
      <c r="H31" s="93">
        <f t="shared" si="5"/>
        <v>-42934</v>
      </c>
      <c r="I31" s="90">
        <f t="shared" si="5"/>
        <v>-516</v>
      </c>
      <c r="J31" s="91">
        <f t="shared" si="5"/>
        <v>-4198081.2727272725</v>
      </c>
      <c r="K31" s="92">
        <f t="shared" si="5"/>
        <v>-1284</v>
      </c>
      <c r="L31" s="93">
        <f t="shared" si="5"/>
        <v>-2496959</v>
      </c>
      <c r="M31" s="90">
        <f t="shared" si="5"/>
        <v>-2429.84</v>
      </c>
      <c r="N31" s="91">
        <f t="shared" si="5"/>
        <v>-973080</v>
      </c>
      <c r="O31" s="92">
        <f t="shared" si="5"/>
        <v>297</v>
      </c>
      <c r="P31" s="93">
        <f t="shared" si="5"/>
        <v>85860</v>
      </c>
      <c r="Q31" s="90">
        <f t="shared" si="5"/>
        <v>-1604</v>
      </c>
      <c r="R31" s="91">
        <f t="shared" si="5"/>
        <v>-530917.2000000002</v>
      </c>
      <c r="S31" s="92">
        <f t="shared" si="5"/>
        <v>14854</v>
      </c>
      <c r="T31" s="93">
        <f t="shared" si="5"/>
        <v>-164061</v>
      </c>
      <c r="U31" s="90">
        <f t="shared" si="5"/>
        <v>58</v>
      </c>
      <c r="V31" s="91">
        <f t="shared" si="5"/>
        <v>243767.6511627906</v>
      </c>
      <c r="W31" s="92">
        <f t="shared" si="5"/>
        <v>-1299.7929999999997</v>
      </c>
      <c r="X31" s="93">
        <f t="shared" si="5"/>
        <v>-155128</v>
      </c>
      <c r="Y31" s="90">
        <f t="shared" si="5"/>
        <v>7745.540999999997</v>
      </c>
      <c r="Z31" s="91">
        <f t="shared" si="5"/>
        <v>-8223123.821564481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-281</v>
      </c>
      <c r="F32" s="95">
        <f t="shared" si="6"/>
        <v>-48421</v>
      </c>
      <c r="G32" s="96">
        <f t="shared" si="6"/>
        <v>-184.50199999999995</v>
      </c>
      <c r="H32" s="97">
        <f t="shared" si="6"/>
        <v>-52961</v>
      </c>
      <c r="I32" s="94">
        <f t="shared" si="6"/>
        <v>-354</v>
      </c>
      <c r="J32" s="95">
        <f t="shared" si="6"/>
        <v>-3768033.6363636362</v>
      </c>
      <c r="K32" s="96">
        <f t="shared" si="6"/>
        <v>124</v>
      </c>
      <c r="L32" s="97">
        <f t="shared" si="6"/>
        <v>321862</v>
      </c>
      <c r="M32" s="94">
        <f t="shared" si="6"/>
        <v>-1055.88</v>
      </c>
      <c r="N32" s="95">
        <f t="shared" si="6"/>
        <v>-644704</v>
      </c>
      <c r="O32" s="96">
        <f t="shared" si="6"/>
        <v>334</v>
      </c>
      <c r="P32" s="97">
        <f t="shared" si="6"/>
        <v>39962</v>
      </c>
      <c r="Q32" s="94">
        <f t="shared" si="6"/>
        <v>-1887</v>
      </c>
      <c r="R32" s="95">
        <f t="shared" si="6"/>
        <v>-428185.4000000004</v>
      </c>
      <c r="S32" s="96">
        <f t="shared" si="6"/>
        <v>11768</v>
      </c>
      <c r="T32" s="97">
        <f t="shared" si="6"/>
        <v>-779265</v>
      </c>
      <c r="U32" s="94">
        <f t="shared" si="5"/>
        <v>58</v>
      </c>
      <c r="V32" s="95">
        <f t="shared" si="5"/>
        <v>64623.86046511633</v>
      </c>
      <c r="W32" s="96">
        <f t="shared" si="5"/>
        <v>-1423.3829999999998</v>
      </c>
      <c r="X32" s="97">
        <f t="shared" si="5"/>
        <v>-125250</v>
      </c>
      <c r="Y32" s="94">
        <f t="shared" si="5"/>
        <v>7098.235000000001</v>
      </c>
      <c r="Z32" s="95">
        <f t="shared" si="5"/>
        <v>-5420372.175898522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-472.59199999999987</v>
      </c>
      <c r="F33" s="95">
        <f t="shared" si="5"/>
        <v>-42830</v>
      </c>
      <c r="G33" s="96">
        <f t="shared" si="5"/>
        <v>191.25199999999995</v>
      </c>
      <c r="H33" s="97">
        <f t="shared" si="5"/>
        <v>99517</v>
      </c>
      <c r="I33" s="94">
        <f t="shared" si="5"/>
        <v>907</v>
      </c>
      <c r="J33" s="95">
        <f t="shared" si="5"/>
        <v>-288779.3363636364</v>
      </c>
      <c r="K33" s="96">
        <f t="shared" si="5"/>
        <v>1665.2999999999993</v>
      </c>
      <c r="L33" s="97">
        <f t="shared" si="5"/>
        <v>-6241801</v>
      </c>
      <c r="M33" s="94">
        <f t="shared" si="5"/>
        <v>-1370.0479999999989</v>
      </c>
      <c r="N33" s="95">
        <f t="shared" si="5"/>
        <v>-193076.75</v>
      </c>
      <c r="O33" s="96">
        <f t="shared" si="5"/>
        <v>-206</v>
      </c>
      <c r="P33" s="97">
        <f t="shared" si="5"/>
        <v>27060</v>
      </c>
      <c r="Q33" s="94">
        <f t="shared" si="5"/>
        <v>-670.5</v>
      </c>
      <c r="R33" s="95">
        <f t="shared" si="5"/>
        <v>425340.30000000075</v>
      </c>
      <c r="S33" s="96">
        <f t="shared" si="5"/>
        <v>8707</v>
      </c>
      <c r="T33" s="97">
        <f t="shared" si="5"/>
        <v>1513285</v>
      </c>
      <c r="U33" s="94">
        <f t="shared" si="5"/>
        <v>934.1999999999998</v>
      </c>
      <c r="V33" s="95">
        <f t="shared" si="5"/>
        <v>303950.2906976745</v>
      </c>
      <c r="W33" s="96">
        <f t="shared" si="5"/>
        <v>-280.4927999999991</v>
      </c>
      <c r="X33" s="97">
        <f t="shared" si="5"/>
        <v>-88381.5</v>
      </c>
      <c r="Y33" s="94">
        <f t="shared" si="5"/>
        <v>9405.119199999986</v>
      </c>
      <c r="Z33" s="95">
        <f t="shared" si="5"/>
        <v>-4485715.995665964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3.9747710761806445</v>
      </c>
      <c r="F34" s="160"/>
      <c r="G34" s="159">
        <f aca="true" t="shared" si="7" ref="G34">+G23-G30</f>
        <v>-20.03397769650472</v>
      </c>
      <c r="H34" s="160"/>
      <c r="I34" s="159">
        <f aca="true" t="shared" si="8" ref="I34">+I23-I30</f>
        <v>-37.52235410484668</v>
      </c>
      <c r="J34" s="160"/>
      <c r="K34" s="159">
        <f aca="true" t="shared" si="9" ref="K34">+K23-K30</f>
        <v>-27.94263704044382</v>
      </c>
      <c r="L34" s="160"/>
      <c r="M34" s="159">
        <f aca="true" t="shared" si="10" ref="M34">+M23-M30</f>
        <v>-8.482513862704607</v>
      </c>
      <c r="N34" s="160"/>
      <c r="O34" s="159">
        <f aca="true" t="shared" si="11" ref="O34">+O23-O30</f>
        <v>9.771633600675386</v>
      </c>
      <c r="P34" s="160"/>
      <c r="Q34" s="159">
        <f aca="true" t="shared" si="12" ref="Q34">+Q23-Q30</f>
        <v>-2.220541955882716</v>
      </c>
      <c r="R34" s="160"/>
      <c r="S34" s="159">
        <f aca="true" t="shared" si="13" ref="S34">+S23-S30</f>
        <v>2.846693141687183</v>
      </c>
      <c r="T34" s="160"/>
      <c r="U34" s="159">
        <f aca="true" t="shared" si="14" ref="U34">+U23-U30</f>
        <v>-10.80509735605277</v>
      </c>
      <c r="V34" s="160"/>
      <c r="W34" s="159">
        <f aca="true" t="shared" si="15" ref="W34">+W23-W30</f>
        <v>-12.777084672589666</v>
      </c>
      <c r="X34" s="160"/>
      <c r="Y34" s="159">
        <f aca="true" t="shared" si="16" ref="Y34">+Y23-Y30</f>
        <v>0.14684503787275105</v>
      </c>
      <c r="Z34" s="160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88.26530612244898</v>
      </c>
      <c r="F35" s="60">
        <f t="shared" si="17"/>
        <v>108.92864727118283</v>
      </c>
      <c r="G35" s="61">
        <f t="shared" si="17"/>
        <v>86.28834882058614</v>
      </c>
      <c r="H35" s="62">
        <f t="shared" si="17"/>
        <v>91.31614928440248</v>
      </c>
      <c r="I35" s="59">
        <f t="shared" si="17"/>
        <v>76.88172043010752</v>
      </c>
      <c r="J35" s="60">
        <f t="shared" si="17"/>
        <v>21.564456630874258</v>
      </c>
      <c r="K35" s="61">
        <f t="shared" si="17"/>
        <v>59.57178841309824</v>
      </c>
      <c r="L35" s="62">
        <f t="shared" si="17"/>
        <v>59.514033960127556</v>
      </c>
      <c r="M35" s="59">
        <f t="shared" si="17"/>
        <v>72.38818181818182</v>
      </c>
      <c r="N35" s="60">
        <f t="shared" si="17"/>
        <v>59.71780773602886</v>
      </c>
      <c r="O35" s="61">
        <f t="shared" si="17"/>
        <v>107.55725190839695</v>
      </c>
      <c r="P35" s="62">
        <f t="shared" si="17"/>
        <v>106.26168687773301</v>
      </c>
      <c r="Q35" s="59">
        <f t="shared" si="17"/>
        <v>94.54421768707483</v>
      </c>
      <c r="R35" s="60">
        <f t="shared" si="17"/>
        <v>90.68281569560381</v>
      </c>
      <c r="S35" s="61">
        <f t="shared" si="17"/>
        <v>129.66942974133627</v>
      </c>
      <c r="T35" s="62">
        <f t="shared" si="17"/>
        <v>98.61678978983612</v>
      </c>
      <c r="U35" s="59">
        <f t="shared" si="17"/>
        <v>101.7661388550548</v>
      </c>
      <c r="V35" s="60">
        <f t="shared" si="17"/>
        <v>127.37891826148771</v>
      </c>
      <c r="W35" s="61">
        <f t="shared" si="17"/>
        <v>83.51562460367788</v>
      </c>
      <c r="X35" s="62">
        <f t="shared" si="17"/>
        <v>90.69760190164024</v>
      </c>
      <c r="Y35" s="59">
        <f t="shared" si="17"/>
        <v>106.95621884738699</v>
      </c>
      <c r="Z35" s="60">
        <f t="shared" si="17"/>
        <v>77.16578409785481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78.43438219493477</v>
      </c>
      <c r="F36" s="64">
        <f t="shared" si="17"/>
        <v>68.64737114737115</v>
      </c>
      <c r="G36" s="65">
        <f t="shared" si="17"/>
        <v>86.81186561829878</v>
      </c>
      <c r="H36" s="66">
        <f t="shared" si="17"/>
        <v>89.51410599343852</v>
      </c>
      <c r="I36" s="63">
        <f t="shared" si="17"/>
        <v>82.89855072463767</v>
      </c>
      <c r="J36" s="64">
        <f t="shared" si="17"/>
        <v>23.735918212691175</v>
      </c>
      <c r="K36" s="65">
        <f t="shared" si="17"/>
        <v>105.873993368072</v>
      </c>
      <c r="L36" s="66">
        <f t="shared" si="17"/>
        <v>108.6136166876078</v>
      </c>
      <c r="M36" s="63">
        <f t="shared" si="17"/>
        <v>88.55414634146341</v>
      </c>
      <c r="N36" s="64">
        <f t="shared" si="17"/>
        <v>71.59404990022512</v>
      </c>
      <c r="O36" s="65">
        <f t="shared" si="17"/>
        <v>108.67307192936899</v>
      </c>
      <c r="P36" s="66">
        <f t="shared" si="17"/>
        <v>102.94667203470942</v>
      </c>
      <c r="Q36" s="63">
        <f t="shared" si="17"/>
        <v>93.48434101032423</v>
      </c>
      <c r="R36" s="64">
        <f t="shared" si="17"/>
        <v>92.20587600877005</v>
      </c>
      <c r="S36" s="65">
        <f t="shared" si="17"/>
        <v>123.54918754502522</v>
      </c>
      <c r="T36" s="66">
        <f t="shared" si="17"/>
        <v>93.40158968457793</v>
      </c>
      <c r="U36" s="63">
        <f t="shared" si="17"/>
        <v>101.88986640599545</v>
      </c>
      <c r="V36" s="64">
        <f t="shared" si="17"/>
        <v>108.56179912441111</v>
      </c>
      <c r="W36" s="65">
        <f t="shared" si="17"/>
        <v>82.14298080541965</v>
      </c>
      <c r="X36" s="66">
        <f t="shared" si="17"/>
        <v>92.18373618034632</v>
      </c>
      <c r="Y36" s="63">
        <f t="shared" si="17"/>
        <v>106.45693246734345</v>
      </c>
      <c r="Z36" s="64">
        <f t="shared" si="17"/>
        <v>83.38508582209847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79.66471600688469</v>
      </c>
      <c r="F37" s="68">
        <f t="shared" si="17"/>
        <v>88.65784999655737</v>
      </c>
      <c r="G37" s="69">
        <f t="shared" si="17"/>
        <v>112.0739898989899</v>
      </c>
      <c r="H37" s="70">
        <f t="shared" si="17"/>
        <v>114.67800194984963</v>
      </c>
      <c r="I37" s="67">
        <f t="shared" si="17"/>
        <v>142.66227657572907</v>
      </c>
      <c r="J37" s="68">
        <f t="shared" si="17"/>
        <v>89.59576449712615</v>
      </c>
      <c r="K37" s="69">
        <f t="shared" si="17"/>
        <v>132.51903925014642</v>
      </c>
      <c r="L37" s="70">
        <f t="shared" si="17"/>
        <v>35.486667939334865</v>
      </c>
      <c r="M37" s="67">
        <f t="shared" si="17"/>
        <v>91.77395376763735</v>
      </c>
      <c r="N37" s="68">
        <f t="shared" si="17"/>
        <v>94.45160866687797</v>
      </c>
      <c r="O37" s="69">
        <f t="shared" si="17"/>
        <v>95.85095669687814</v>
      </c>
      <c r="P37" s="70">
        <f t="shared" si="17"/>
        <v>101.98471781948015</v>
      </c>
      <c r="Q37" s="67">
        <f t="shared" si="17"/>
        <v>98.91427553598031</v>
      </c>
      <c r="R37" s="68">
        <f t="shared" si="17"/>
        <v>103.95281218774535</v>
      </c>
      <c r="S37" s="69">
        <f t="shared" si="17"/>
        <v>129.74819775188766</v>
      </c>
      <c r="T37" s="70">
        <f t="shared" si="17"/>
        <v>157.84021067759295</v>
      </c>
      <c r="U37" s="67">
        <f t="shared" si="17"/>
        <v>119.94449188727583</v>
      </c>
      <c r="V37" s="68">
        <f t="shared" si="17"/>
        <v>118.56104502935594</v>
      </c>
      <c r="W37" s="69">
        <f t="shared" si="17"/>
        <v>96.68212916962385</v>
      </c>
      <c r="X37" s="70">
        <f t="shared" si="17"/>
        <v>95.68332516054163</v>
      </c>
      <c r="Y37" s="67">
        <f t="shared" si="17"/>
        <v>106.86815872876775</v>
      </c>
      <c r="Z37" s="68">
        <f t="shared" si="17"/>
        <v>87.33259885712259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+'(令和5年6月)'!E20</f>
        <v>1270</v>
      </c>
      <c r="F39" s="143">
        <f>+'(令和5年6月)'!F20</f>
        <v>137538</v>
      </c>
      <c r="G39" s="142">
        <f>+'(令和5年6月)'!G20</f>
        <v>1241.899</v>
      </c>
      <c r="H39" s="143">
        <f>+'(令和5年6月)'!H20</f>
        <v>484842</v>
      </c>
      <c r="I39" s="142">
        <f>+'(令和5年6月)'!I20</f>
        <v>1386</v>
      </c>
      <c r="J39" s="143">
        <f>+'(令和5年6月)'!J20</f>
        <v>924383.6268656716</v>
      </c>
      <c r="K39" s="142">
        <f>+'(令和5年6月)'!K20</f>
        <v>2143</v>
      </c>
      <c r="L39" s="143">
        <f>+'(令和5年6月)'!L20</f>
        <v>4125173</v>
      </c>
      <c r="M39" s="142">
        <f>+'(令和5年6月)'!M20</f>
        <v>6068.128</v>
      </c>
      <c r="N39" s="143">
        <f>+'(令和5年6月)'!N20</f>
        <v>1434234</v>
      </c>
      <c r="O39" s="142">
        <f>+'(令和5年6月)'!O20</f>
        <v>3950</v>
      </c>
      <c r="P39" s="143">
        <f>+'(令和5年6月)'!P20</f>
        <v>1289985</v>
      </c>
      <c r="Q39" s="142">
        <f>+'(令和5年6月)'!Q20</f>
        <v>28720</v>
      </c>
      <c r="R39" s="143">
        <f>+'(令和5年6月)'!R20</f>
        <v>5204780</v>
      </c>
      <c r="S39" s="144">
        <f>+'(令和5年6月)'!S20</f>
        <v>52678</v>
      </c>
      <c r="T39" s="145">
        <f>+'(令和5年6月)'!T20</f>
        <v>10093046</v>
      </c>
      <c r="U39" s="142">
        <f>+'(令和5年6月)'!U20</f>
        <v>4497</v>
      </c>
      <c r="V39" s="143">
        <f>+'(令和5年6月)'!V20</f>
        <v>1194596.9090909092</v>
      </c>
      <c r="W39" s="142">
        <f>+'(令和5年6月)'!W20</f>
        <v>6575.306</v>
      </c>
      <c r="X39" s="143">
        <f>+'(令和5年6月)'!X20</f>
        <v>1300583</v>
      </c>
      <c r="Y39" s="146">
        <f>+'(令和5年6月)'!Y20</f>
        <v>108529.333</v>
      </c>
      <c r="Z39" s="147">
        <f>+'(令和5年6月)'!Z20</f>
        <v>26189161.53595658</v>
      </c>
    </row>
    <row r="40" spans="1:26" ht="18.95" customHeight="1">
      <c r="A40" s="22"/>
      <c r="B40" s="162"/>
      <c r="C40" s="22"/>
      <c r="D40" s="82" t="s">
        <v>22</v>
      </c>
      <c r="E40" s="148">
        <f>+'(令和5年6月)'!E21</f>
        <v>1204</v>
      </c>
      <c r="F40" s="149">
        <f>+'(令和5年6月)'!F21</f>
        <v>140993</v>
      </c>
      <c r="G40" s="148">
        <f>+'(令和5年6月)'!G21</f>
        <v>1138.387</v>
      </c>
      <c r="H40" s="149">
        <f>+'(令和5年6月)'!H21</f>
        <v>441814</v>
      </c>
      <c r="I40" s="148">
        <f>+'(令和5年6月)'!I21</f>
        <v>1786</v>
      </c>
      <c r="J40" s="149">
        <f>+'(令和5年6月)'!J21</f>
        <v>1205609.6268656717</v>
      </c>
      <c r="K40" s="148">
        <f>+'(令和5年6月)'!K21</f>
        <v>2751</v>
      </c>
      <c r="L40" s="149">
        <f>+'(令和5年6月)'!L21</f>
        <v>5140897</v>
      </c>
      <c r="M40" s="148">
        <f>+'(令和5年6月)'!M21</f>
        <v>7108.096</v>
      </c>
      <c r="N40" s="149">
        <f>+'(令和5年6月)'!N21</f>
        <v>1691347</v>
      </c>
      <c r="O40" s="148">
        <f>+'(令和5年6月)'!O21</f>
        <v>4049</v>
      </c>
      <c r="P40" s="149">
        <f>+'(令和5年6月)'!P21</f>
        <v>1330952</v>
      </c>
      <c r="Q40" s="148">
        <f>+'(令和5年6月)'!Q21</f>
        <v>29697</v>
      </c>
      <c r="R40" s="149">
        <f>+'(令和5年6月)'!R21</f>
        <v>5299896</v>
      </c>
      <c r="S40" s="144">
        <f>+'(令和5年6月)'!S21</f>
        <v>51987</v>
      </c>
      <c r="T40" s="145">
        <f>+'(令和5年6月)'!T21</f>
        <v>10088796</v>
      </c>
      <c r="U40" s="148">
        <f>+'(令和5年6月)'!U21</f>
        <v>4635</v>
      </c>
      <c r="V40" s="149">
        <f>+'(令和5年6月)'!V21</f>
        <v>1289353.9090909092</v>
      </c>
      <c r="W40" s="148">
        <f>+'(令和5年6月)'!W21</f>
        <v>6375.126</v>
      </c>
      <c r="X40" s="149">
        <f>+'(令和5年6月)'!X21</f>
        <v>1348947</v>
      </c>
      <c r="Y40" s="150">
        <f>+'(令和5年6月)'!Y21</f>
        <v>110730.609</v>
      </c>
      <c r="Z40" s="151">
        <f>+'(令和5年6月)'!Z21</f>
        <v>27978605.53595658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+'(令和5年6月)'!E22</f>
        <v>1835.4080000000001</v>
      </c>
      <c r="F41" s="149">
        <f>+'(令和5年6月)'!F22</f>
        <v>338218</v>
      </c>
      <c r="G41" s="148">
        <f>+'(令和5年6月)'!G22</f>
        <v>1782.576</v>
      </c>
      <c r="H41" s="149">
        <f>+'(令和5年6月)'!H22</f>
        <v>778148</v>
      </c>
      <c r="I41" s="148">
        <f>+'(令和5年6月)'!I22</f>
        <v>3033</v>
      </c>
      <c r="J41" s="149">
        <f>+'(令和5年6月)'!J22</f>
        <v>2505364.3</v>
      </c>
      <c r="K41" s="148">
        <f>+'(令和5年6月)'!K22</f>
        <v>7129.299999999999</v>
      </c>
      <c r="L41" s="149">
        <f>+'(令和5年6月)'!L22</f>
        <v>3821428</v>
      </c>
      <c r="M41" s="148">
        <f>+'(令和5年6月)'!M22</f>
        <v>17083.912</v>
      </c>
      <c r="N41" s="149">
        <f>+'(令和5年6月)'!N22</f>
        <v>3469119.25</v>
      </c>
      <c r="O41" s="148">
        <f>+'(令和5年6月)'!O22</f>
        <v>4717</v>
      </c>
      <c r="P41" s="149">
        <f>+'(令和5年6月)'!P22</f>
        <v>1329558</v>
      </c>
      <c r="Q41" s="148">
        <f>+'(令和5年6月)'!Q22</f>
        <v>60363.5</v>
      </c>
      <c r="R41" s="149">
        <f>+'(令和5年6月)'!R22</f>
        <v>11083957.1</v>
      </c>
      <c r="S41" s="144">
        <f>+'(令和5年6月)'!S22</f>
        <v>34797</v>
      </c>
      <c r="T41" s="145">
        <f>+'(令和5年6月)'!T22</f>
        <v>3463404</v>
      </c>
      <c r="U41" s="148">
        <f>+'(令和5年6月)'!U22</f>
        <v>5403.2</v>
      </c>
      <c r="V41" s="149">
        <f>+'(令和5年6月)'!V22</f>
        <v>1626822.5</v>
      </c>
      <c r="W41" s="148">
        <f>+'(令和5年6月)'!W22</f>
        <v>8135.917199999999</v>
      </c>
      <c r="X41" s="149">
        <f>+'(令和5年6月)'!X22</f>
        <v>1923755.5</v>
      </c>
      <c r="Y41" s="150">
        <f>+'(令和5年6月)'!Y22</f>
        <v>144280.81319999998</v>
      </c>
      <c r="Z41" s="151">
        <f>+'(令和5年6月)'!Z22</f>
        <v>30339774.65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+'(令和5年6月)'!E23</f>
        <v>68.63040998486468</v>
      </c>
      <c r="F42" s="158">
        <f>+'(令和5年6月)'!F23</f>
        <v>0</v>
      </c>
      <c r="G42" s="157">
        <f>+'(令和5年6月)'!G23</f>
        <v>68.76180076495534</v>
      </c>
      <c r="H42" s="158">
        <f>+'(令和5年6月)'!H23</f>
        <v>0</v>
      </c>
      <c r="I42" s="157">
        <f>+'(令和5年6月)'!I23</f>
        <v>49.056603773584904</v>
      </c>
      <c r="J42" s="158">
        <f>+'(令和5年6月)'!J23</f>
        <v>0</v>
      </c>
      <c r="K42" s="157">
        <f>+'(令和5年6月)'!K23</f>
        <v>32.919430131973684</v>
      </c>
      <c r="L42" s="158">
        <f>+'(令和5年6月)'!L23</f>
        <v>0</v>
      </c>
      <c r="M42" s="157">
        <f>+'(令和5年6月)'!M23</f>
        <v>37.42417019505227</v>
      </c>
      <c r="N42" s="158">
        <f>+'(令和5年6月)'!N23</f>
        <v>0</v>
      </c>
      <c r="O42" s="157">
        <f>+'(令和5年6月)'!O23</f>
        <v>83.90852827021924</v>
      </c>
      <c r="P42" s="158">
        <f>+'(令和5年6月)'!P23</f>
        <v>0</v>
      </c>
      <c r="Q42" s="157">
        <f>+'(令和5年6月)'!Q23</f>
        <v>47.999244067573784</v>
      </c>
      <c r="R42" s="158">
        <f>+'(令和5年6月)'!R23</f>
        <v>0</v>
      </c>
      <c r="S42" s="157">
        <f>+'(令和5年6月)'!S23</f>
        <v>151.90194911687445</v>
      </c>
      <c r="T42" s="158">
        <f>+'(令和5年6月)'!T23</f>
        <v>0</v>
      </c>
      <c r="U42" s="157">
        <f>+'(令和5年6月)'!U23</f>
        <v>83.43993275099595</v>
      </c>
      <c r="V42" s="158">
        <f>+'(令和5年6月)'!V23</f>
        <v>0</v>
      </c>
      <c r="W42" s="157">
        <f>+'(令和5年6月)'!W23</f>
        <v>80.5793335127963</v>
      </c>
      <c r="X42" s="158">
        <f>+'(令和5年6月)'!X23</f>
        <v>0</v>
      </c>
      <c r="Y42" s="157">
        <f>+'(令和5年6月)'!Y23</f>
        <v>75.40849956792837</v>
      </c>
      <c r="Z42" s="158">
        <f>+'(令和5年6月)'!Z23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-232</v>
      </c>
      <c r="F43" s="93">
        <f t="shared" si="18"/>
        <v>-34949</v>
      </c>
      <c r="G43" s="90">
        <f t="shared" si="18"/>
        <v>-34.72499999999991</v>
      </c>
      <c r="H43" s="91">
        <f t="shared" si="18"/>
        <v>-33364</v>
      </c>
      <c r="I43" s="92">
        <f t="shared" si="18"/>
        <v>330</v>
      </c>
      <c r="J43" s="93">
        <f t="shared" si="18"/>
        <v>229804.1004070557</v>
      </c>
      <c r="K43" s="90">
        <f t="shared" si="18"/>
        <v>-251</v>
      </c>
      <c r="L43" s="91">
        <f t="shared" si="18"/>
        <v>-454664</v>
      </c>
      <c r="M43" s="92">
        <f t="shared" si="18"/>
        <v>302.03200000000015</v>
      </c>
      <c r="N43" s="93">
        <f t="shared" si="18"/>
        <v>8344</v>
      </c>
      <c r="O43" s="90">
        <f t="shared" si="18"/>
        <v>277</v>
      </c>
      <c r="P43" s="91">
        <f t="shared" si="18"/>
        <v>167071</v>
      </c>
      <c r="Q43" s="92">
        <f t="shared" si="18"/>
        <v>-924</v>
      </c>
      <c r="R43" s="93">
        <f t="shared" si="18"/>
        <v>-37439.200000000186</v>
      </c>
      <c r="S43" s="90">
        <f t="shared" si="18"/>
        <v>12241</v>
      </c>
      <c r="T43" s="91">
        <f t="shared" si="18"/>
        <v>1603780</v>
      </c>
      <c r="U43" s="92">
        <f t="shared" si="18"/>
        <v>-1155</v>
      </c>
      <c r="V43" s="93">
        <f t="shared" si="18"/>
        <v>-60481.257928118575</v>
      </c>
      <c r="W43" s="90">
        <f t="shared" si="18"/>
        <v>9.90100000000075</v>
      </c>
      <c r="X43" s="91">
        <f t="shared" si="18"/>
        <v>211902</v>
      </c>
      <c r="Y43" s="90">
        <f t="shared" si="18"/>
        <v>10563.207999999999</v>
      </c>
      <c r="Z43" s="91">
        <f t="shared" si="18"/>
        <v>1600003.6424789391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-182</v>
      </c>
      <c r="F44" s="97">
        <f t="shared" si="18"/>
        <v>-34974</v>
      </c>
      <c r="G44" s="94">
        <f t="shared" si="18"/>
        <v>76.1110000000001</v>
      </c>
      <c r="H44" s="95">
        <f t="shared" si="18"/>
        <v>10294</v>
      </c>
      <c r="I44" s="96">
        <f t="shared" si="18"/>
        <v>-70</v>
      </c>
      <c r="J44" s="97">
        <f t="shared" si="18"/>
        <v>-32872.26322930795</v>
      </c>
      <c r="K44" s="94">
        <f t="shared" si="18"/>
        <v>-516</v>
      </c>
      <c r="L44" s="95">
        <f t="shared" si="18"/>
        <v>-1082370</v>
      </c>
      <c r="M44" s="96">
        <f t="shared" si="18"/>
        <v>1061.0240000000003</v>
      </c>
      <c r="N44" s="97">
        <f t="shared" si="18"/>
        <v>-66442</v>
      </c>
      <c r="O44" s="94">
        <f t="shared" si="18"/>
        <v>136</v>
      </c>
      <c r="P44" s="95">
        <f t="shared" si="18"/>
        <v>65184</v>
      </c>
      <c r="Q44" s="96">
        <f t="shared" si="18"/>
        <v>-2623</v>
      </c>
      <c r="R44" s="97">
        <f t="shared" si="18"/>
        <v>-234386.40000000037</v>
      </c>
      <c r="S44" s="94">
        <f t="shared" si="18"/>
        <v>9753</v>
      </c>
      <c r="T44" s="95">
        <f t="shared" si="18"/>
        <v>941829</v>
      </c>
      <c r="U44" s="96">
        <f t="shared" si="18"/>
        <v>-1508</v>
      </c>
      <c r="V44" s="97">
        <f t="shared" si="18"/>
        <v>-469937.04862579284</v>
      </c>
      <c r="W44" s="94">
        <f t="shared" si="18"/>
        <v>172.49099999999999</v>
      </c>
      <c r="X44" s="95">
        <f t="shared" si="18"/>
        <v>128231</v>
      </c>
      <c r="Y44" s="94">
        <f t="shared" si="18"/>
        <v>6299.626000000004</v>
      </c>
      <c r="Z44" s="95">
        <f t="shared" si="18"/>
        <v>-775443.7118551023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16</v>
      </c>
      <c r="F45" s="97">
        <f t="shared" si="18"/>
        <v>-3430</v>
      </c>
      <c r="G45" s="94">
        <f t="shared" si="18"/>
        <v>-7.324000000000069</v>
      </c>
      <c r="H45" s="95">
        <f t="shared" si="18"/>
        <v>-630</v>
      </c>
      <c r="I45" s="96">
        <f t="shared" si="18"/>
        <v>0</v>
      </c>
      <c r="J45" s="97">
        <f t="shared" si="18"/>
        <v>-18549.636363636237</v>
      </c>
      <c r="K45" s="94">
        <f t="shared" si="18"/>
        <v>-343</v>
      </c>
      <c r="L45" s="95">
        <f t="shared" si="18"/>
        <v>-388018</v>
      </c>
      <c r="M45" s="96">
        <f t="shared" si="18"/>
        <v>-1798.9599999999991</v>
      </c>
      <c r="N45" s="97">
        <f t="shared" si="18"/>
        <v>-182327</v>
      </c>
      <c r="O45" s="94">
        <f t="shared" si="18"/>
        <v>42</v>
      </c>
      <c r="P45" s="95">
        <f t="shared" si="18"/>
        <v>60920</v>
      </c>
      <c r="Q45" s="96">
        <f t="shared" si="18"/>
        <v>722</v>
      </c>
      <c r="R45" s="97">
        <f t="shared" si="18"/>
        <v>101831.20000000112</v>
      </c>
      <c r="S45" s="94">
        <f t="shared" si="18"/>
        <v>3179</v>
      </c>
      <c r="T45" s="95">
        <f t="shared" si="18"/>
        <v>666201</v>
      </c>
      <c r="U45" s="96">
        <f t="shared" si="18"/>
        <v>215</v>
      </c>
      <c r="V45" s="97">
        <f t="shared" si="18"/>
        <v>314698.7906976745</v>
      </c>
      <c r="W45" s="94">
        <f t="shared" si="18"/>
        <v>37.590000000001965</v>
      </c>
      <c r="X45" s="95">
        <f t="shared" si="18"/>
        <v>35307</v>
      </c>
      <c r="Y45" s="94">
        <f t="shared" si="18"/>
        <v>2062.3060000000114</v>
      </c>
      <c r="Z45" s="95">
        <f t="shared" si="18"/>
        <v>586003.3543340378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-12.755638908684041</v>
      </c>
      <c r="F46" s="158"/>
      <c r="G46" s="157">
        <f>G23-G42</f>
        <v>-0.6957784614600655</v>
      </c>
      <c r="H46" s="158"/>
      <c r="I46" s="157">
        <f>I23-I42</f>
        <v>7.521042121568414</v>
      </c>
      <c r="J46" s="158"/>
      <c r="K46" s="157">
        <f>K23-K42</f>
        <v>-3.2620671724175025</v>
      </c>
      <c r="L46" s="158"/>
      <c r="M46" s="157">
        <f>M23-M42</f>
        <v>7.493315942243122</v>
      </c>
      <c r="N46" s="158"/>
      <c r="O46" s="157">
        <f t="shared" si="18"/>
        <v>4.8631053304561505</v>
      </c>
      <c r="P46" s="158"/>
      <c r="Q46" s="157">
        <f t="shared" si="18"/>
        <v>-2.8197860234565013</v>
      </c>
      <c r="R46" s="158"/>
      <c r="S46" s="157">
        <f t="shared" si="18"/>
        <v>22.144744024812724</v>
      </c>
      <c r="T46" s="158"/>
      <c r="U46" s="157">
        <f t="shared" si="18"/>
        <v>-24.74503010704872</v>
      </c>
      <c r="V46" s="158"/>
      <c r="W46" s="157">
        <f t="shared" si="18"/>
        <v>-0.0564181853859651</v>
      </c>
      <c r="X46" s="158"/>
      <c r="Y46" s="157">
        <f t="shared" si="18"/>
        <v>5.838345469944372</v>
      </c>
      <c r="Z46" s="158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81.73228346456692</v>
      </c>
      <c r="F47" s="72">
        <f t="shared" si="19"/>
        <v>74.58956797394175</v>
      </c>
      <c r="G47" s="71">
        <f t="shared" si="19"/>
        <v>97.20387889836452</v>
      </c>
      <c r="H47" s="73">
        <f t="shared" si="19"/>
        <v>93.1185829610471</v>
      </c>
      <c r="I47" s="74">
        <f t="shared" si="19"/>
        <v>123.80952380952381</v>
      </c>
      <c r="J47" s="72">
        <f t="shared" si="19"/>
        <v>124.86025214296122</v>
      </c>
      <c r="K47" s="71">
        <f t="shared" si="19"/>
        <v>88.28744750349978</v>
      </c>
      <c r="L47" s="73">
        <f t="shared" si="19"/>
        <v>88.97830466746485</v>
      </c>
      <c r="M47" s="74">
        <f t="shared" si="19"/>
        <v>104.97735051073411</v>
      </c>
      <c r="N47" s="72">
        <f t="shared" si="19"/>
        <v>100.58177396436008</v>
      </c>
      <c r="O47" s="71">
        <f t="shared" si="19"/>
        <v>107.0126582278481</v>
      </c>
      <c r="P47" s="73">
        <f t="shared" si="19"/>
        <v>112.95139090764621</v>
      </c>
      <c r="Q47" s="74">
        <f t="shared" si="19"/>
        <v>96.78272980501393</v>
      </c>
      <c r="R47" s="72">
        <f t="shared" si="19"/>
        <v>99.28067660880959</v>
      </c>
      <c r="S47" s="71">
        <f t="shared" si="19"/>
        <v>123.23740460913474</v>
      </c>
      <c r="T47" s="73">
        <f t="shared" si="19"/>
        <v>115.8899503678077</v>
      </c>
      <c r="U47" s="74">
        <f t="shared" si="19"/>
        <v>74.31621080720481</v>
      </c>
      <c r="V47" s="72">
        <f t="shared" si="19"/>
        <v>94.93709907770103</v>
      </c>
      <c r="W47" s="71">
        <f t="shared" si="19"/>
        <v>100.15057854341684</v>
      </c>
      <c r="X47" s="73">
        <f t="shared" si="19"/>
        <v>116.29284713086363</v>
      </c>
      <c r="Y47" s="71">
        <f t="shared" si="19"/>
        <v>109.73304424528251</v>
      </c>
      <c r="Z47" s="73">
        <f t="shared" si="19"/>
        <v>106.1094114841447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84.88372093023256</v>
      </c>
      <c r="F48" s="66">
        <f t="shared" si="19"/>
        <v>75.19451320278311</v>
      </c>
      <c r="G48" s="63">
        <f t="shared" si="19"/>
        <v>106.68586341903061</v>
      </c>
      <c r="H48" s="64">
        <f t="shared" si="19"/>
        <v>102.3299397484009</v>
      </c>
      <c r="I48" s="65">
        <f t="shared" si="19"/>
        <v>96.08062709966406</v>
      </c>
      <c r="J48" s="66">
        <f t="shared" si="19"/>
        <v>97.27339078116282</v>
      </c>
      <c r="K48" s="63">
        <f t="shared" si="19"/>
        <v>81.2431842966194</v>
      </c>
      <c r="L48" s="64">
        <f t="shared" si="19"/>
        <v>78.94589212738555</v>
      </c>
      <c r="M48" s="65">
        <f t="shared" si="19"/>
        <v>114.9269790391126</v>
      </c>
      <c r="N48" s="66">
        <f t="shared" si="19"/>
        <v>96.07165176631408</v>
      </c>
      <c r="O48" s="63">
        <f t="shared" si="19"/>
        <v>103.35885403803408</v>
      </c>
      <c r="P48" s="64">
        <f t="shared" si="19"/>
        <v>104.89754701897589</v>
      </c>
      <c r="Q48" s="65">
        <f t="shared" si="19"/>
        <v>91.1674579923898</v>
      </c>
      <c r="R48" s="66">
        <f t="shared" si="19"/>
        <v>95.57752831376312</v>
      </c>
      <c r="S48" s="63">
        <f t="shared" si="19"/>
        <v>118.76045934560564</v>
      </c>
      <c r="T48" s="64">
        <f t="shared" si="19"/>
        <v>109.33539542280369</v>
      </c>
      <c r="U48" s="65">
        <f t="shared" si="19"/>
        <v>67.46494066882417</v>
      </c>
      <c r="V48" s="66">
        <f t="shared" si="19"/>
        <v>63.55251686039145</v>
      </c>
      <c r="W48" s="63">
        <f t="shared" si="19"/>
        <v>102.705687699349</v>
      </c>
      <c r="X48" s="64">
        <f t="shared" si="19"/>
        <v>109.50600727826965</v>
      </c>
      <c r="Y48" s="63">
        <f t="shared" si="19"/>
        <v>105.6891459885315</v>
      </c>
      <c r="Z48" s="64">
        <f t="shared" si="19"/>
        <v>97.22844045655333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100.8717407791619</v>
      </c>
      <c r="F49" s="70">
        <f t="shared" si="19"/>
        <v>98.98586119011998</v>
      </c>
      <c r="G49" s="67">
        <f t="shared" si="19"/>
        <v>99.58913392752959</v>
      </c>
      <c r="H49" s="68">
        <f t="shared" si="19"/>
        <v>99.91903853765608</v>
      </c>
      <c r="I49" s="69">
        <f t="shared" si="19"/>
        <v>100</v>
      </c>
      <c r="J49" s="70">
        <f t="shared" si="19"/>
        <v>99.25960322961271</v>
      </c>
      <c r="K49" s="67">
        <f t="shared" si="19"/>
        <v>95.18886847236054</v>
      </c>
      <c r="L49" s="68">
        <f t="shared" si="19"/>
        <v>89.84625642560844</v>
      </c>
      <c r="M49" s="69">
        <f t="shared" si="19"/>
        <v>89.46985912828397</v>
      </c>
      <c r="N49" s="70">
        <f t="shared" si="19"/>
        <v>94.74428559929152</v>
      </c>
      <c r="O49" s="67">
        <f t="shared" si="19"/>
        <v>100.89039643841424</v>
      </c>
      <c r="P49" s="68">
        <f t="shared" si="19"/>
        <v>104.58197385898171</v>
      </c>
      <c r="Q49" s="69">
        <f t="shared" si="19"/>
        <v>101.19608703935326</v>
      </c>
      <c r="R49" s="70">
        <f t="shared" si="19"/>
        <v>100.91872603873576</v>
      </c>
      <c r="S49" s="67">
        <f t="shared" si="19"/>
        <v>109.135845044113</v>
      </c>
      <c r="T49" s="68">
        <f t="shared" si="19"/>
        <v>119.23544004684408</v>
      </c>
      <c r="U49" s="69">
        <f t="shared" si="19"/>
        <v>103.97912348238081</v>
      </c>
      <c r="V49" s="70">
        <f t="shared" si="19"/>
        <v>119.34438395692675</v>
      </c>
      <c r="W49" s="67">
        <f t="shared" si="19"/>
        <v>100.46202535099549</v>
      </c>
      <c r="X49" s="68">
        <f t="shared" si="19"/>
        <v>101.83531639025854</v>
      </c>
      <c r="Y49" s="67">
        <f t="shared" si="19"/>
        <v>101.42936954281043</v>
      </c>
      <c r="Z49" s="68">
        <f t="shared" si="19"/>
        <v>101.93146904053896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倉庫協会 石川県</cp:lastModifiedBy>
  <cp:lastPrinted>2022-04-13T23:29:43Z</cp:lastPrinted>
  <dcterms:created xsi:type="dcterms:W3CDTF">2016-05-20T01:46:25Z</dcterms:created>
  <dcterms:modified xsi:type="dcterms:W3CDTF">2024-04-13T04:52:50Z</dcterms:modified>
  <cp:category/>
  <cp:version/>
  <cp:contentType/>
  <cp:contentStatus/>
</cp:coreProperties>
</file>