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D723ED06-3265-4C1E-91DA-8530C04C7895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<sst xmlns="http://schemas.openxmlformats.org/spreadsheetml/2006/main" count="51" uniqueCount="34">
  <si>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</si>
  <si>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</si>
  <si>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</si>
  <si>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</si>
  <si>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</si>
  <si>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</si>
  <si>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</si>
  <si>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</si>
  <si>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</si>
  <si>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</si>
  <si>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</si>
  <si>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</si>
  <si>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</si>
  <si>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</si>
  <si>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</si>
  <si>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</si>
  <si>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</si>
  <si>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</si>
  <si>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</si>
  <si>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</si>
  <si>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</si>
  <si>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</si>
  <si>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</si>
  <si>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</si>
  <si>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</si>
  <si>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</si>
  <si>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</si>
  <si>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</si>
  <si>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</si>
  <si>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</si>
  <si>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</si>
  <si>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</si>
  <si>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</si>
  <si>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11月末現在</t>
    <rPh sb="0" eb="2">
      <t>レイワ</t>
    </rPh>
    <rPh sb="4" eb="5">
      <t>ネン</t>
    </rPh>
    <rPh sb="8" eb="9">
      <t>ツキ</t>
    </rPh>
    <rPh sb="9" eb="10">
      <t>マツ</t>
    </rPh>
    <rPh sb="10" eb="1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</si>
</sst>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K9" sqref="K9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155200+910</f>
        <v>156110</v>
      </c>
      <c r="J9" s="12">
        <v>8654</v>
      </c>
      <c r="K9" s="12">
        <f>G9-I9-J9</f>
        <v>73777</v>
      </c>
      <c r="L9" s="14">
        <f>(I9+J9)/G9*100</f>
        <v>69.071564217472044</v>
      </c>
      <c r="M9" s="15"/>
      <c r="N9" s="26">
        <v>238766</v>
      </c>
      <c r="O9" s="12">
        <f t="shared" ref="O9:O20" si="0">G9-N9</f>
        <v>-225</v>
      </c>
      <c r="P9" s="14">
        <f>G9/N9*100</f>
        <v>99.9057654774968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156110</v>
      </c>
      <c r="J12" s="12">
        <f>SUM(J9:J11)</f>
        <v>8654</v>
      </c>
      <c r="K12" s="12">
        <f>SUM(K9:K11)</f>
        <v>73777</v>
      </c>
      <c r="L12" s="14">
        <f>(I12+J12)/G12*100</f>
        <v>69.071564217472044</v>
      </c>
      <c r="M12" s="15"/>
      <c r="N12" s="26">
        <f>SUM(N9:N11)</f>
        <v>238766</v>
      </c>
      <c r="O12" s="12">
        <f t="shared" si="0"/>
        <v>-225</v>
      </c>
      <c r="P12" s="14">
        <f>G12/N12*100</f>
        <v>99.9057654774968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739</v>
      </c>
      <c r="J18" s="12">
        <v>400</v>
      </c>
      <c r="K18" s="12">
        <f>G18-I18-J18</f>
        <v>683</v>
      </c>
      <c r="L18" s="14">
        <f>(I18+J18)/G18*100</f>
        <v>62.513721185510427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2024-12-18T01:23:55Z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