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006CF463-3796-4DE9-8C19-CCD984C2EFAB}" xr6:coauthVersionLast="47" xr6:coauthVersionMax="47" xr10:uidLastSave="{00000000-0000-0000-0000-000000000000}"/>
  <bookViews>
    <workbookView xWindow="-120" yWindow="-120" windowWidth="29040" windowHeight="15720" tabRatio="250" xr2:uid="{00000000-000D-0000-FFFF-FFFF00000000}"/>
  </bookViews>
  <sheets>
    <sheet name="10品目別管理表 (令和7年3月)" sheetId="51" r:id="rId1"/>
    <sheet name="(令和7年2月)" sheetId="49" r:id="rId2"/>
    <sheet name="(令和7年1月)" sheetId="50" r:id="rId3"/>
    <sheet name="(令和6年12月)" sheetId="48" r:id="rId4"/>
    <sheet name="(令和6年11月)" sheetId="47" r:id="rId5"/>
    <sheet name="(令和6年10月)" sheetId="46" r:id="rId6"/>
    <sheet name="(令和6年9月)" sheetId="43" r:id="rId7"/>
    <sheet name="(令和6年8月)" sheetId="45" r:id="rId8"/>
    <sheet name="(令和6年7月)" sheetId="44" r:id="rId9"/>
    <sheet name="(令和6年6月)" sheetId="42" r:id="rId10"/>
    <sheet name="(令和6年5月)" sheetId="39" r:id="rId11"/>
    <sheet name="(令和6年4月)" sheetId="41" r:id="rId12"/>
    <sheet name="(令和6年3月)" sheetId="40" r:id="rId13"/>
    <sheet name="(令和6年2月)" sheetId="38" r:id="rId14"/>
    <sheet name="(令和6年1月)" sheetId="37" r:id="rId15"/>
    <sheet name="(令和5年12月)" sheetId="35" r:id="rId16"/>
    <sheet name="(令和5年11月)" sheetId="36" r:id="rId17"/>
    <sheet name="(令和5年10月)" sheetId="34" r:id="rId18"/>
    <sheet name="(令和5年9月)" sheetId="32" r:id="rId19"/>
    <sheet name="(令和5年8月)" sheetId="33" r:id="rId20"/>
    <sheet name="(令和5年7月)" sheetId="29" r:id="rId21"/>
    <sheet name="(令和5年6月)" sheetId="31" r:id="rId22"/>
    <sheet name="(令和5年5月)" sheetId="30" r:id="rId23"/>
    <sheet name="(令和5年4月)" sheetId="26" r:id="rId24"/>
    <sheet name="(令和5年3月)" sheetId="28" r:id="rId25"/>
    <sheet name="(令和5年2月)" sheetId="27" r:id="rId26"/>
    <sheet name="(令和5年1月)" sheetId="25" r:id="rId27"/>
    <sheet name="(令和4年12月)" sheetId="24" r:id="rId28"/>
    <sheet name="(令和4年11月)" sheetId="22" r:id="rId29"/>
    <sheet name="(令和4年10月)" sheetId="23" r:id="rId30"/>
    <sheet name="(令和4年9月)" sheetId="21" r:id="rId31"/>
    <sheet name="(令和4年8月)" sheetId="20" r:id="rId32"/>
    <sheet name="(令和4年7月)" sheetId="19" r:id="rId33"/>
    <sheet name="(令和4年6月) " sheetId="17" r:id="rId34"/>
    <sheet name="(令和4年5月) " sheetId="9" r:id="rId35"/>
  </sheets>
  <definedNames>
    <definedName name="_xlnm.Print_Area" localSheetId="29">'(令和4年10月)'!$A$1:$Z$49</definedName>
    <definedName name="_xlnm.Print_Area" localSheetId="28">'(令和4年11月)'!$A$1:$Z$49</definedName>
    <definedName name="_xlnm.Print_Area" localSheetId="27">'(令和4年12月)'!$A$1:$Z$49</definedName>
    <definedName name="_xlnm.Print_Area" localSheetId="34">'(令和4年5月) '!$A$1:$Z$49</definedName>
    <definedName name="_xlnm.Print_Area" localSheetId="33">'(令和4年6月) '!$A$1:$Z$49</definedName>
    <definedName name="_xlnm.Print_Area" localSheetId="32">'(令和4年7月)'!$A$1:$Z$49</definedName>
    <definedName name="_xlnm.Print_Area" localSheetId="31">'(令和4年8月)'!$A$1:$Z$49</definedName>
    <definedName name="_xlnm.Print_Area" localSheetId="30">'(令和4年9月)'!$A$1:$Z$49</definedName>
    <definedName name="_xlnm.Print_Area" localSheetId="17">'(令和5年10月)'!$A$1:$Z$49</definedName>
    <definedName name="_xlnm.Print_Area" localSheetId="16">'(令和5年11月)'!$A$1:$Z$49</definedName>
    <definedName name="_xlnm.Print_Area" localSheetId="15">'(令和5年12月)'!$A$1:$Z$49</definedName>
    <definedName name="_xlnm.Print_Area" localSheetId="26">'(令和5年1月)'!$A$1:$Z$49</definedName>
    <definedName name="_xlnm.Print_Area" localSheetId="25">'(令和5年2月)'!$A$1:$Z$49</definedName>
    <definedName name="_xlnm.Print_Area" localSheetId="24">'(令和5年3月)'!$A$1:$Z$49</definedName>
    <definedName name="_xlnm.Print_Area" localSheetId="23">'(令和5年4月)'!$A$1:$Z$49</definedName>
    <definedName name="_xlnm.Print_Area" localSheetId="22">'(令和5年5月)'!$A$1:$Z$49</definedName>
    <definedName name="_xlnm.Print_Area" localSheetId="21">'(令和5年6月)'!$A$1:$Z$49</definedName>
    <definedName name="_xlnm.Print_Area" localSheetId="20">'(令和5年7月)'!$A$1:$Z$49</definedName>
    <definedName name="_xlnm.Print_Area" localSheetId="19">'(令和5年8月)'!$A$1:$Z$49</definedName>
    <definedName name="_xlnm.Print_Area" localSheetId="18">'(令和5年9月)'!$A$1:$Z$49</definedName>
    <definedName name="_xlnm.Print_Area" localSheetId="5">'(令和6年10月)'!$A$1:$Z$49</definedName>
    <definedName name="_xlnm.Print_Area" localSheetId="4">'(令和6年11月)'!$A$1:$Z$49</definedName>
    <definedName name="_xlnm.Print_Area" localSheetId="3">'(令和6年12月)'!$A$1:$Z$49</definedName>
    <definedName name="_xlnm.Print_Area" localSheetId="14">'(令和6年1月)'!$A$1:$Z$49</definedName>
    <definedName name="_xlnm.Print_Area" localSheetId="13">'(令和6年2月)'!$A$1:$Z$49</definedName>
    <definedName name="_xlnm.Print_Area" localSheetId="12">'(令和6年3月)'!$A$1:$Z$49</definedName>
    <definedName name="_xlnm.Print_Area" localSheetId="11">'(令和6年4月)'!$A$1:$Z$49</definedName>
    <definedName name="_xlnm.Print_Area" localSheetId="10">'(令和6年5月)'!$A$1:$Z$49</definedName>
    <definedName name="_xlnm.Print_Area" localSheetId="9">'(令和6年6月)'!$A$1:$Z$49</definedName>
    <definedName name="_xlnm.Print_Area" localSheetId="8">'(令和6年7月)'!$A$1:$Z$49</definedName>
    <definedName name="_xlnm.Print_Area" localSheetId="7">'(令和6年8月)'!$A$1:$Z$49</definedName>
    <definedName name="_xlnm.Print_Area" localSheetId="6">'(令和6年9月)'!$A$1:$Z$49</definedName>
    <definedName name="_xlnm.Print_Area" localSheetId="2">'(令和7年1月)'!$A$1:$Z$49</definedName>
    <definedName name="_xlnm.Print_Area" localSheetId="1">'(令和7年2月)'!$A$1:$Z$49</definedName>
    <definedName name="_xlnm.Print_Area" localSheetId="0">'10品目別管理表 (令和7年3月)'!$A$1:$Z$49</definedName>
  </definedNames>
  <calcPr calcId="191029"/>
</workbook>
</file>

<file path=xl/calcChain.xml><?xml version="1.0" encoding="utf-8"?>
<calcChain xmlns="http://schemas.openxmlformats.org/spreadsheetml/2006/main">
  <c r="F40" i="51" l="1"/>
  <c r="F28" i="51"/>
  <c r="U40" i="51"/>
  <c r="U28" i="51"/>
  <c r="H22" i="4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Z40" i="51"/>
  <c r="Y40" i="51"/>
  <c r="X40" i="51"/>
  <c r="W40" i="51"/>
  <c r="V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E40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E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Z28" i="51"/>
  <c r="Y28" i="51"/>
  <c r="X28" i="51"/>
  <c r="W28" i="51"/>
  <c r="V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E28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Z42" i="51"/>
  <c r="X42" i="51"/>
  <c r="V42" i="51"/>
  <c r="T42" i="51"/>
  <c r="R42" i="51"/>
  <c r="P42" i="51"/>
  <c r="N42" i="51"/>
  <c r="L42" i="51"/>
  <c r="J42" i="51"/>
  <c r="H42" i="51"/>
  <c r="F42" i="51"/>
  <c r="F30" i="51"/>
  <c r="X22" i="51"/>
  <c r="W22" i="51"/>
  <c r="W37" i="51" s="1"/>
  <c r="V22" i="51"/>
  <c r="U22" i="51"/>
  <c r="U33" i="51" s="1"/>
  <c r="T22" i="51"/>
  <c r="T49" i="51" s="1"/>
  <c r="S22" i="51"/>
  <c r="S45" i="51" s="1"/>
  <c r="R22" i="51"/>
  <c r="R49" i="51" s="1"/>
  <c r="Q22" i="51"/>
  <c r="Q37" i="51" s="1"/>
  <c r="P22" i="51"/>
  <c r="O22" i="51"/>
  <c r="O33" i="51" s="1"/>
  <c r="N22" i="51"/>
  <c r="N49" i="51" s="1"/>
  <c r="M22" i="51"/>
  <c r="M45" i="51" s="1"/>
  <c r="L22" i="51"/>
  <c r="L49" i="51" s="1"/>
  <c r="K22" i="51"/>
  <c r="K37" i="51" s="1"/>
  <c r="J22" i="51"/>
  <c r="I22" i="51"/>
  <c r="H22" i="51"/>
  <c r="H49" i="51" s="1"/>
  <c r="G22" i="51"/>
  <c r="G45" i="51" s="1"/>
  <c r="F22" i="51"/>
  <c r="E22" i="51"/>
  <c r="E37" i="51" s="1"/>
  <c r="X21" i="51"/>
  <c r="X48" i="51" s="1"/>
  <c r="W21" i="51"/>
  <c r="W44" i="51" s="1"/>
  <c r="V21" i="51"/>
  <c r="V44" i="51" s="1"/>
  <c r="U21" i="51"/>
  <c r="AE13" i="51" s="1"/>
  <c r="T21" i="51"/>
  <c r="S21" i="51"/>
  <c r="S32" i="51" s="1"/>
  <c r="R21" i="51"/>
  <c r="R48" i="51" s="1"/>
  <c r="Q21" i="51"/>
  <c r="Q44" i="51" s="1"/>
  <c r="P21" i="51"/>
  <c r="P44" i="51" s="1"/>
  <c r="O21" i="51"/>
  <c r="AE10" i="51" s="1"/>
  <c r="N21" i="51"/>
  <c r="M21" i="51"/>
  <c r="M36" i="51" s="1"/>
  <c r="L21" i="51"/>
  <c r="L48" i="51" s="1"/>
  <c r="K21" i="51"/>
  <c r="K44" i="51" s="1"/>
  <c r="J21" i="51"/>
  <c r="J44" i="51" s="1"/>
  <c r="I21" i="51"/>
  <c r="I44" i="51" s="1"/>
  <c r="H21" i="51"/>
  <c r="G21" i="51"/>
  <c r="G32" i="51" s="1"/>
  <c r="F21" i="51"/>
  <c r="F32" i="51" s="1"/>
  <c r="E21" i="51"/>
  <c r="E44" i="51" s="1"/>
  <c r="X20" i="51"/>
  <c r="W20" i="51"/>
  <c r="W31" i="51" s="1"/>
  <c r="V20" i="51"/>
  <c r="U20" i="51"/>
  <c r="U43" i="51" s="1"/>
  <c r="T20" i="51"/>
  <c r="T43" i="51" s="1"/>
  <c r="S20" i="51"/>
  <c r="S35" i="51" s="1"/>
  <c r="R20" i="51"/>
  <c r="Q20" i="51"/>
  <c r="Q31" i="51" s="1"/>
  <c r="P20" i="51"/>
  <c r="O20" i="51"/>
  <c r="O43" i="51" s="1"/>
  <c r="N20" i="51"/>
  <c r="N43" i="51" s="1"/>
  <c r="M20" i="51"/>
  <c r="M35" i="51" s="1"/>
  <c r="L20" i="51"/>
  <c r="K20" i="51"/>
  <c r="K31" i="51" s="1"/>
  <c r="J20" i="51"/>
  <c r="I20" i="51"/>
  <c r="I43" i="51" s="1"/>
  <c r="H20" i="51"/>
  <c r="H43" i="51" s="1"/>
  <c r="G20" i="51"/>
  <c r="G35" i="51" s="1"/>
  <c r="F20" i="51"/>
  <c r="E20" i="51"/>
  <c r="E31" i="51" s="1"/>
  <c r="Z19" i="51"/>
  <c r="Y19" i="51"/>
  <c r="Z18" i="51"/>
  <c r="Y18" i="51"/>
  <c r="Z17" i="51"/>
  <c r="Y17" i="51"/>
  <c r="Z16" i="51"/>
  <c r="Y16" i="51"/>
  <c r="Z15" i="51"/>
  <c r="Y15" i="51"/>
  <c r="Z14" i="51"/>
  <c r="Y14" i="51"/>
  <c r="Z13" i="51"/>
  <c r="Y13" i="51"/>
  <c r="Z12" i="51"/>
  <c r="Y12" i="51"/>
  <c r="Z11" i="51"/>
  <c r="Y11" i="51"/>
  <c r="Z10" i="51"/>
  <c r="Y10" i="51"/>
  <c r="Z9" i="51"/>
  <c r="Y9" i="51"/>
  <c r="Z8" i="51"/>
  <c r="Y8" i="51"/>
  <c r="Z7" i="51"/>
  <c r="Y7" i="51"/>
  <c r="Z6" i="51"/>
  <c r="Y6" i="51"/>
  <c r="Z5" i="51"/>
  <c r="Y5" i="51"/>
  <c r="Z42" i="49"/>
  <c r="X42" i="49"/>
  <c r="V42" i="49"/>
  <c r="T42" i="49"/>
  <c r="R42" i="49"/>
  <c r="P42" i="49"/>
  <c r="N42" i="49"/>
  <c r="L42" i="49"/>
  <c r="J42" i="49"/>
  <c r="H42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M41" i="49"/>
  <c r="L41" i="49"/>
  <c r="K41" i="49"/>
  <c r="J41" i="49"/>
  <c r="I41" i="49"/>
  <c r="H41" i="49"/>
  <c r="G41" i="49"/>
  <c r="F41" i="49"/>
  <c r="E41" i="49"/>
  <c r="Z40" i="49"/>
  <c r="Y40" i="49"/>
  <c r="X40" i="49"/>
  <c r="W40" i="49"/>
  <c r="V40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Z39" i="49"/>
  <c r="Y39" i="49"/>
  <c r="X39" i="49"/>
  <c r="W39" i="49"/>
  <c r="V39" i="49"/>
  <c r="U39" i="49"/>
  <c r="T39" i="49"/>
  <c r="S39" i="49"/>
  <c r="R39" i="49"/>
  <c r="Q39" i="49"/>
  <c r="P39" i="49"/>
  <c r="O39" i="49"/>
  <c r="N39" i="49"/>
  <c r="M39" i="49"/>
  <c r="L39" i="49"/>
  <c r="K39" i="49"/>
  <c r="J39" i="49"/>
  <c r="I39" i="49"/>
  <c r="H39" i="49"/>
  <c r="G39" i="49"/>
  <c r="F39" i="49"/>
  <c r="E39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E30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Z27" i="49"/>
  <c r="Y27" i="49"/>
  <c r="X27" i="49"/>
  <c r="W27" i="49"/>
  <c r="V27" i="49"/>
  <c r="U27" i="49"/>
  <c r="T27" i="49"/>
  <c r="S27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S43" i="50"/>
  <c r="Z42" i="50"/>
  <c r="X42" i="50"/>
  <c r="V42" i="50"/>
  <c r="T42" i="50"/>
  <c r="R42" i="50"/>
  <c r="P42" i="50"/>
  <c r="N42" i="50"/>
  <c r="L42" i="50"/>
  <c r="J42" i="50"/>
  <c r="H42" i="50"/>
  <c r="F42" i="50"/>
  <c r="X41" i="50"/>
  <c r="W41" i="50"/>
  <c r="W23" i="50" s="1"/>
  <c r="F41" i="50"/>
  <c r="E41" i="50"/>
  <c r="E49" i="50" s="1"/>
  <c r="S39" i="50"/>
  <c r="S47" i="50" s="1"/>
  <c r="M39" i="50"/>
  <c r="M47" i="50" s="1"/>
  <c r="G39" i="50"/>
  <c r="G47" i="50" s="1"/>
  <c r="S33" i="50"/>
  <c r="M33" i="50"/>
  <c r="G33" i="50"/>
  <c r="W32" i="50"/>
  <c r="Q32" i="50"/>
  <c r="K32" i="50"/>
  <c r="E32" i="50"/>
  <c r="U31" i="50"/>
  <c r="O31" i="50"/>
  <c r="I31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Z29" i="50"/>
  <c r="Y29" i="50"/>
  <c r="X29" i="50"/>
  <c r="W29" i="50"/>
  <c r="W33" i="50" s="1"/>
  <c r="V29" i="50"/>
  <c r="U29" i="50"/>
  <c r="T29" i="50"/>
  <c r="S29" i="50"/>
  <c r="R29" i="50"/>
  <c r="Q29" i="50"/>
  <c r="Q33" i="50" s="1"/>
  <c r="P29" i="50"/>
  <c r="O29" i="50"/>
  <c r="N29" i="50"/>
  <c r="M29" i="50"/>
  <c r="L29" i="50"/>
  <c r="K29" i="50"/>
  <c r="K33" i="50" s="1"/>
  <c r="J29" i="50"/>
  <c r="I29" i="50"/>
  <c r="H29" i="50"/>
  <c r="G29" i="50"/>
  <c r="F29" i="50"/>
  <c r="E29" i="50"/>
  <c r="E33" i="50" s="1"/>
  <c r="Z28" i="50"/>
  <c r="Y28" i="50"/>
  <c r="X28" i="50"/>
  <c r="W28" i="50"/>
  <c r="V28" i="50"/>
  <c r="U28" i="50"/>
  <c r="U32" i="50" s="1"/>
  <c r="T28" i="50"/>
  <c r="S28" i="50"/>
  <c r="R28" i="50"/>
  <c r="Q28" i="50"/>
  <c r="P28" i="50"/>
  <c r="O28" i="50"/>
  <c r="O32" i="50" s="1"/>
  <c r="N28" i="50"/>
  <c r="M28" i="50"/>
  <c r="L28" i="50"/>
  <c r="K28" i="50"/>
  <c r="J28" i="50"/>
  <c r="I28" i="50"/>
  <c r="I32" i="50" s="1"/>
  <c r="H28" i="50"/>
  <c r="G28" i="50"/>
  <c r="F28" i="50"/>
  <c r="E28" i="50"/>
  <c r="Z27" i="50"/>
  <c r="Y27" i="50"/>
  <c r="X27" i="50"/>
  <c r="W27" i="50"/>
  <c r="V27" i="50"/>
  <c r="U27" i="50"/>
  <c r="T27" i="50"/>
  <c r="S27" i="50"/>
  <c r="S31" i="50" s="1"/>
  <c r="R27" i="50"/>
  <c r="Q27" i="50"/>
  <c r="P27" i="50"/>
  <c r="O27" i="50"/>
  <c r="N27" i="50"/>
  <c r="M27" i="50"/>
  <c r="M31" i="50" s="1"/>
  <c r="L27" i="50"/>
  <c r="K27" i="50"/>
  <c r="J27" i="50"/>
  <c r="I27" i="50"/>
  <c r="H27" i="50"/>
  <c r="G27" i="50"/>
  <c r="G31" i="50" s="1"/>
  <c r="F27" i="50"/>
  <c r="E27" i="50"/>
  <c r="Q24" i="50"/>
  <c r="E24" i="50"/>
  <c r="X22" i="50"/>
  <c r="W24" i="50" s="1"/>
  <c r="W22" i="50"/>
  <c r="W37" i="50" s="1"/>
  <c r="V22" i="50"/>
  <c r="V33" i="50" s="1"/>
  <c r="U22" i="50"/>
  <c r="U33" i="50" s="1"/>
  <c r="T22" i="50"/>
  <c r="S22" i="50"/>
  <c r="R22" i="50"/>
  <c r="Q22" i="50"/>
  <c r="Q37" i="50" s="1"/>
  <c r="P22" i="50"/>
  <c r="P33" i="50" s="1"/>
  <c r="O22" i="50"/>
  <c r="O33" i="50" s="1"/>
  <c r="N22" i="50"/>
  <c r="M22" i="50"/>
  <c r="L22" i="50"/>
  <c r="K24" i="50" s="1"/>
  <c r="K22" i="50"/>
  <c r="K37" i="50" s="1"/>
  <c r="J22" i="50"/>
  <c r="J33" i="50" s="1"/>
  <c r="I22" i="50"/>
  <c r="I37" i="50" s="1"/>
  <c r="H22" i="50"/>
  <c r="G22" i="50"/>
  <c r="F22" i="50"/>
  <c r="E22" i="50"/>
  <c r="E37" i="50" s="1"/>
  <c r="Y21" i="50"/>
  <c r="Y32" i="50" s="1"/>
  <c r="X21" i="50"/>
  <c r="W21" i="50"/>
  <c r="V21" i="50"/>
  <c r="U21" i="50"/>
  <c r="U36" i="50" s="1"/>
  <c r="T21" i="50"/>
  <c r="T32" i="50" s="1"/>
  <c r="S21" i="50"/>
  <c r="S32" i="50" s="1"/>
  <c r="R21" i="50"/>
  <c r="Q21" i="50"/>
  <c r="P21" i="50"/>
  <c r="O21" i="50"/>
  <c r="O36" i="50" s="1"/>
  <c r="N21" i="50"/>
  <c r="N32" i="50" s="1"/>
  <c r="M21" i="50"/>
  <c r="M32" i="50" s="1"/>
  <c r="L21" i="50"/>
  <c r="K21" i="50"/>
  <c r="J21" i="50"/>
  <c r="I21" i="50"/>
  <c r="I36" i="50" s="1"/>
  <c r="H21" i="50"/>
  <c r="H32" i="50" s="1"/>
  <c r="G21" i="50"/>
  <c r="G36" i="50" s="1"/>
  <c r="F21" i="50"/>
  <c r="E21" i="50"/>
  <c r="Z20" i="50"/>
  <c r="X20" i="50"/>
  <c r="X31" i="50" s="1"/>
  <c r="W20" i="50"/>
  <c r="W31" i="50" s="1"/>
  <c r="V20" i="50"/>
  <c r="U20" i="50"/>
  <c r="T20" i="50"/>
  <c r="S20" i="50"/>
  <c r="S35" i="50" s="1"/>
  <c r="R20" i="50"/>
  <c r="R31" i="50" s="1"/>
  <c r="Q20" i="50"/>
  <c r="P20" i="50"/>
  <c r="O20" i="50"/>
  <c r="N20" i="50"/>
  <c r="M20" i="50"/>
  <c r="M35" i="50" s="1"/>
  <c r="L20" i="50"/>
  <c r="L31" i="50" s="1"/>
  <c r="K20" i="50"/>
  <c r="K35" i="50" s="1"/>
  <c r="J20" i="50"/>
  <c r="I20" i="50"/>
  <c r="H20" i="50"/>
  <c r="G20" i="50"/>
  <c r="G35" i="50" s="1"/>
  <c r="F20" i="50"/>
  <c r="F31" i="50" s="1"/>
  <c r="E20" i="50"/>
  <c r="E31" i="50" s="1"/>
  <c r="Z19" i="50"/>
  <c r="Y19" i="50"/>
  <c r="Y22" i="50" s="1"/>
  <c r="Z18" i="50"/>
  <c r="Z21" i="50" s="1"/>
  <c r="Y18" i="50"/>
  <c r="Z17" i="50"/>
  <c r="Y17" i="50"/>
  <c r="Y20" i="50" s="1"/>
  <c r="Z16" i="50"/>
  <c r="Y16" i="50"/>
  <c r="Z15" i="50"/>
  <c r="Y15" i="50"/>
  <c r="Z14" i="50"/>
  <c r="Y14" i="50"/>
  <c r="Z13" i="50"/>
  <c r="Y13" i="50"/>
  <c r="Z12" i="50"/>
  <c r="Y12" i="50"/>
  <c r="Z11" i="50"/>
  <c r="Y11" i="50"/>
  <c r="Z10" i="50"/>
  <c r="Y10" i="50"/>
  <c r="Z9" i="50"/>
  <c r="Y9" i="50"/>
  <c r="Z8" i="50"/>
  <c r="Y8" i="50"/>
  <c r="Z7" i="50"/>
  <c r="Y7" i="50"/>
  <c r="Z6" i="50"/>
  <c r="Y6" i="50"/>
  <c r="Z5" i="50"/>
  <c r="Y5" i="50"/>
  <c r="U31" i="49"/>
  <c r="F42" i="49"/>
  <c r="F30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X21" i="49"/>
  <c r="X36" i="49" s="1"/>
  <c r="W21" i="49"/>
  <c r="W48" i="49" s="1"/>
  <c r="V21" i="49"/>
  <c r="V44" i="49" s="1"/>
  <c r="U21" i="49"/>
  <c r="T21" i="49"/>
  <c r="S21" i="49"/>
  <c r="R21" i="49"/>
  <c r="R36" i="49" s="1"/>
  <c r="Q21" i="49"/>
  <c r="Q48" i="49" s="1"/>
  <c r="P21" i="49"/>
  <c r="P44" i="49" s="1"/>
  <c r="O21" i="49"/>
  <c r="N21" i="49"/>
  <c r="M21" i="49"/>
  <c r="L21" i="49"/>
  <c r="L36" i="49" s="1"/>
  <c r="K21" i="49"/>
  <c r="K48" i="49" s="1"/>
  <c r="J21" i="49"/>
  <c r="J44" i="49" s="1"/>
  <c r="I21" i="49"/>
  <c r="H21" i="49"/>
  <c r="H32" i="49" s="1"/>
  <c r="G21" i="49"/>
  <c r="F21" i="49"/>
  <c r="F36" i="49" s="1"/>
  <c r="E21" i="49"/>
  <c r="E48" i="49" s="1"/>
  <c r="X20" i="49"/>
  <c r="W20" i="49"/>
  <c r="W31" i="49" s="1"/>
  <c r="V20" i="49"/>
  <c r="U20" i="49"/>
  <c r="T20" i="49"/>
  <c r="S20" i="49"/>
  <c r="R20" i="49"/>
  <c r="Q20" i="49"/>
  <c r="Q31" i="49" s="1"/>
  <c r="P20" i="49"/>
  <c r="P31" i="49" s="1"/>
  <c r="O20" i="49"/>
  <c r="N20" i="49"/>
  <c r="M20" i="49"/>
  <c r="L20" i="49"/>
  <c r="K20" i="49"/>
  <c r="K31" i="49" s="1"/>
  <c r="J20" i="49"/>
  <c r="J31" i="49" s="1"/>
  <c r="I20" i="49"/>
  <c r="H20" i="49"/>
  <c r="G20" i="49"/>
  <c r="F20" i="49"/>
  <c r="E20" i="49"/>
  <c r="Z19" i="49"/>
  <c r="Y19" i="49"/>
  <c r="Z18" i="49"/>
  <c r="Y18" i="49"/>
  <c r="Z17" i="49"/>
  <c r="Y17" i="49"/>
  <c r="Z16" i="49"/>
  <c r="Y16" i="49"/>
  <c r="Z15" i="49"/>
  <c r="Y15" i="49"/>
  <c r="Z14" i="49"/>
  <c r="Y14" i="49"/>
  <c r="Z13" i="49"/>
  <c r="Y13" i="49"/>
  <c r="Z12" i="49"/>
  <c r="Y12" i="49"/>
  <c r="Z11" i="49"/>
  <c r="Y11" i="49"/>
  <c r="Z10" i="49"/>
  <c r="Y10" i="49"/>
  <c r="Z9" i="49"/>
  <c r="Y9" i="49"/>
  <c r="Z8" i="49"/>
  <c r="Y8" i="49"/>
  <c r="Z7" i="49"/>
  <c r="Y7" i="49"/>
  <c r="Z6" i="49"/>
  <c r="Y6" i="49"/>
  <c r="Z5" i="49"/>
  <c r="Y5" i="49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M42" i="48"/>
  <c r="L42" i="48"/>
  <c r="K42" i="48"/>
  <c r="J42" i="48"/>
  <c r="I42" i="48"/>
  <c r="H42" i="48"/>
  <c r="G42" i="48"/>
  <c r="E42" i="48"/>
  <c r="Z41" i="48"/>
  <c r="Y41" i="48"/>
  <c r="X41" i="48"/>
  <c r="W41" i="48"/>
  <c r="V41" i="48"/>
  <c r="U41" i="48"/>
  <c r="T41" i="48"/>
  <c r="S41" i="48"/>
  <c r="R41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E41" i="48"/>
  <c r="Z40" i="48"/>
  <c r="Y40" i="48"/>
  <c r="X40" i="48"/>
  <c r="W40" i="48"/>
  <c r="V40" i="48"/>
  <c r="U40" i="48"/>
  <c r="T40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Z39" i="48"/>
  <c r="Y39" i="48"/>
  <c r="X39" i="48"/>
  <c r="W39" i="48"/>
  <c r="V39" i="48"/>
  <c r="U39" i="48"/>
  <c r="T39" i="48"/>
  <c r="S39" i="48"/>
  <c r="R39" i="48"/>
  <c r="Q39" i="48"/>
  <c r="P39" i="48"/>
  <c r="O39" i="48"/>
  <c r="N39" i="48"/>
  <c r="M39" i="48"/>
  <c r="L39" i="48"/>
  <c r="K39" i="48"/>
  <c r="J39" i="48"/>
  <c r="I39" i="48"/>
  <c r="H39" i="48"/>
  <c r="G39" i="48"/>
  <c r="F39" i="48"/>
  <c r="E39" i="48"/>
  <c r="Z30" i="48"/>
  <c r="Y30" i="48"/>
  <c r="X30" i="48"/>
  <c r="W30" i="48"/>
  <c r="V30" i="48"/>
  <c r="U30" i="48"/>
  <c r="T30" i="48"/>
  <c r="S30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E30" i="48"/>
  <c r="Z29" i="48"/>
  <c r="Y29" i="48"/>
  <c r="Z28" i="48"/>
  <c r="Y28" i="48"/>
  <c r="Z27" i="48"/>
  <c r="Y27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F42" i="48"/>
  <c r="F30" i="48"/>
  <c r="X22" i="48"/>
  <c r="W22" i="48"/>
  <c r="W37" i="48" s="1"/>
  <c r="V22" i="48"/>
  <c r="V33" i="48" s="1"/>
  <c r="U22" i="48"/>
  <c r="U33" i="48" s="1"/>
  <c r="T22" i="48"/>
  <c r="T49" i="48" s="1"/>
  <c r="S22" i="48"/>
  <c r="S41" i="50" s="1"/>
  <c r="R22" i="48"/>
  <c r="R41" i="50" s="1"/>
  <c r="Q22" i="48"/>
  <c r="Q37" i="48" s="1"/>
  <c r="P22" i="48"/>
  <c r="P33" i="48" s="1"/>
  <c r="O22" i="48"/>
  <c r="O33" i="48" s="1"/>
  <c r="N22" i="48"/>
  <c r="N49" i="48" s="1"/>
  <c r="M22" i="48"/>
  <c r="M41" i="50" s="1"/>
  <c r="L22" i="48"/>
  <c r="L41" i="50" s="1"/>
  <c r="K22" i="48"/>
  <c r="K37" i="48" s="1"/>
  <c r="J22" i="48"/>
  <c r="J33" i="48" s="1"/>
  <c r="I22" i="48"/>
  <c r="I33" i="48" s="1"/>
  <c r="H22" i="48"/>
  <c r="H49" i="48" s="1"/>
  <c r="G22" i="48"/>
  <c r="G41" i="50" s="1"/>
  <c r="F22" i="48"/>
  <c r="E22" i="48"/>
  <c r="E37" i="48" s="1"/>
  <c r="X21" i="48"/>
  <c r="X48" i="48" s="1"/>
  <c r="W21" i="48"/>
  <c r="W44" i="48" s="1"/>
  <c r="V21" i="48"/>
  <c r="V44" i="48" s="1"/>
  <c r="U21" i="48"/>
  <c r="U36" i="48" s="1"/>
  <c r="T21" i="48"/>
  <c r="T32" i="48" s="1"/>
  <c r="S21" i="48"/>
  <c r="S32" i="48" s="1"/>
  <c r="R21" i="48"/>
  <c r="R48" i="48" s="1"/>
  <c r="Q21" i="48"/>
  <c r="Q44" i="48" s="1"/>
  <c r="P21" i="48"/>
  <c r="P44" i="48" s="1"/>
  <c r="O21" i="48"/>
  <c r="O36" i="48" s="1"/>
  <c r="N21" i="48"/>
  <c r="N32" i="48" s="1"/>
  <c r="M21" i="48"/>
  <c r="M32" i="48" s="1"/>
  <c r="L21" i="48"/>
  <c r="L48" i="48" s="1"/>
  <c r="K21" i="48"/>
  <c r="K44" i="48" s="1"/>
  <c r="J21" i="48"/>
  <c r="J44" i="48" s="1"/>
  <c r="I21" i="48"/>
  <c r="I36" i="48" s="1"/>
  <c r="H21" i="48"/>
  <c r="H32" i="48" s="1"/>
  <c r="G21" i="48"/>
  <c r="G32" i="48" s="1"/>
  <c r="F21" i="48"/>
  <c r="F48" i="48" s="1"/>
  <c r="E21" i="48"/>
  <c r="E44" i="48" s="1"/>
  <c r="X20" i="48"/>
  <c r="X39" i="50" s="1"/>
  <c r="W20" i="48"/>
  <c r="W31" i="48" s="1"/>
  <c r="V20" i="48"/>
  <c r="V47" i="48" s="1"/>
  <c r="U20" i="48"/>
  <c r="U43" i="48" s="1"/>
  <c r="T20" i="48"/>
  <c r="T43" i="48" s="1"/>
  <c r="S20" i="48"/>
  <c r="S35" i="48" s="1"/>
  <c r="R20" i="48"/>
  <c r="R39" i="50" s="1"/>
  <c r="Q20" i="48"/>
  <c r="Q31" i="48" s="1"/>
  <c r="P20" i="48"/>
  <c r="P47" i="48" s="1"/>
  <c r="O20" i="48"/>
  <c r="O43" i="48" s="1"/>
  <c r="N20" i="48"/>
  <c r="N43" i="48" s="1"/>
  <c r="M20" i="48"/>
  <c r="M35" i="48" s="1"/>
  <c r="L20" i="48"/>
  <c r="L39" i="50" s="1"/>
  <c r="L43" i="50" s="1"/>
  <c r="K20" i="48"/>
  <c r="K31" i="48" s="1"/>
  <c r="J20" i="48"/>
  <c r="J47" i="48" s="1"/>
  <c r="I20" i="48"/>
  <c r="I43" i="48" s="1"/>
  <c r="H20" i="48"/>
  <c r="H43" i="48" s="1"/>
  <c r="G20" i="48"/>
  <c r="G35" i="48" s="1"/>
  <c r="F20" i="48"/>
  <c r="F39" i="50" s="1"/>
  <c r="F43" i="50" s="1"/>
  <c r="E20" i="48"/>
  <c r="E31" i="48" s="1"/>
  <c r="Z19" i="48"/>
  <c r="Y19" i="48"/>
  <c r="Z18" i="48"/>
  <c r="Y18" i="48"/>
  <c r="Z17" i="48"/>
  <c r="Y17" i="48"/>
  <c r="Z16" i="48"/>
  <c r="Y16" i="48"/>
  <c r="Z15" i="48"/>
  <c r="Y15" i="48"/>
  <c r="Z14" i="48"/>
  <c r="Y14" i="48"/>
  <c r="Z13" i="48"/>
  <c r="Y13" i="48"/>
  <c r="Z12" i="48"/>
  <c r="Y12" i="48"/>
  <c r="Z11" i="48"/>
  <c r="Y11" i="48"/>
  <c r="Z10" i="48"/>
  <c r="Y10" i="48"/>
  <c r="Z9" i="48"/>
  <c r="Y9" i="48"/>
  <c r="Z8" i="48"/>
  <c r="Y8" i="48"/>
  <c r="Z7" i="48"/>
  <c r="Y7" i="48"/>
  <c r="Z6" i="48"/>
  <c r="Y6" i="48"/>
  <c r="Z5" i="48"/>
  <c r="Y5" i="48"/>
  <c r="Z42" i="47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I39" i="50" l="1"/>
  <c r="U39" i="50"/>
  <c r="AG5" i="51"/>
  <c r="AH5" i="51" s="1"/>
  <c r="AG14" i="51"/>
  <c r="AH14" i="51" s="1"/>
  <c r="AD6" i="51"/>
  <c r="O39" i="50"/>
  <c r="K41" i="50"/>
  <c r="K49" i="50" s="1"/>
  <c r="AG7" i="51"/>
  <c r="AH7" i="51" s="1"/>
  <c r="AG10" i="51"/>
  <c r="AH10" i="51" s="1"/>
  <c r="AG13" i="51"/>
  <c r="AH13" i="51" s="1"/>
  <c r="N39" i="50"/>
  <c r="I31" i="48"/>
  <c r="H39" i="50"/>
  <c r="T39" i="50"/>
  <c r="Q41" i="50"/>
  <c r="Q23" i="50" s="1"/>
  <c r="AD9" i="51"/>
  <c r="U48" i="51"/>
  <c r="AE7" i="51"/>
  <c r="AE11" i="51"/>
  <c r="AD12" i="51"/>
  <c r="F36" i="51"/>
  <c r="AE8" i="51"/>
  <c r="E24" i="51"/>
  <c r="AD5" i="51"/>
  <c r="AE9" i="51"/>
  <c r="AE12" i="51"/>
  <c r="AE5" i="51"/>
  <c r="AG6" i="51"/>
  <c r="AD8" i="51"/>
  <c r="AG9" i="51"/>
  <c r="AH9" i="51" s="1"/>
  <c r="AD11" i="51"/>
  <c r="AG12" i="51"/>
  <c r="AH12" i="51" s="1"/>
  <c r="AD14" i="51"/>
  <c r="AE14" i="51"/>
  <c r="F44" i="51"/>
  <c r="U23" i="51"/>
  <c r="F48" i="51"/>
  <c r="AE6" i="51"/>
  <c r="AD7" i="51"/>
  <c r="AG8" i="51"/>
  <c r="AH8" i="51" s="1"/>
  <c r="AD10" i="51"/>
  <c r="AG11" i="51"/>
  <c r="AH11" i="51" s="1"/>
  <c r="AD13" i="51"/>
  <c r="U36" i="51"/>
  <c r="U32" i="51"/>
  <c r="U44" i="51"/>
  <c r="T47" i="51"/>
  <c r="Q45" i="51"/>
  <c r="W45" i="51"/>
  <c r="Y21" i="51"/>
  <c r="L32" i="51"/>
  <c r="R32" i="51"/>
  <c r="S43" i="51"/>
  <c r="W42" i="49"/>
  <c r="W42" i="51"/>
  <c r="R47" i="50"/>
  <c r="R43" i="50"/>
  <c r="X47" i="50"/>
  <c r="X43" i="50"/>
  <c r="I40" i="50"/>
  <c r="O40" i="50"/>
  <c r="U40" i="50"/>
  <c r="P40" i="50"/>
  <c r="F45" i="50"/>
  <c r="K40" i="50"/>
  <c r="K44" i="50" s="1"/>
  <c r="G47" i="48"/>
  <c r="P44" i="50"/>
  <c r="G45" i="50"/>
  <c r="M45" i="50"/>
  <c r="S45" i="50"/>
  <c r="J39" i="50"/>
  <c r="J47" i="50" s="1"/>
  <c r="P39" i="50"/>
  <c r="P47" i="50" s="1"/>
  <c r="V39" i="50"/>
  <c r="V47" i="50" s="1"/>
  <c r="F40" i="50"/>
  <c r="F44" i="50" s="1"/>
  <c r="L40" i="50"/>
  <c r="L44" i="50" s="1"/>
  <c r="R40" i="50"/>
  <c r="R48" i="50" s="1"/>
  <c r="X40" i="50"/>
  <c r="X44" i="50" s="1"/>
  <c r="H41" i="50"/>
  <c r="H45" i="50" s="1"/>
  <c r="N41" i="50"/>
  <c r="N45" i="50" s="1"/>
  <c r="T41" i="50"/>
  <c r="T45" i="50" s="1"/>
  <c r="G43" i="50"/>
  <c r="E45" i="50"/>
  <c r="W45" i="50"/>
  <c r="H49" i="50"/>
  <c r="N49" i="50"/>
  <c r="T49" i="50"/>
  <c r="E39" i="50"/>
  <c r="K39" i="50"/>
  <c r="K47" i="50" s="1"/>
  <c r="Q39" i="50"/>
  <c r="W39" i="50"/>
  <c r="W43" i="50" s="1"/>
  <c r="G40" i="50"/>
  <c r="G48" i="50" s="1"/>
  <c r="M40" i="50"/>
  <c r="M48" i="50" s="1"/>
  <c r="S40" i="50"/>
  <c r="S48" i="50" s="1"/>
  <c r="I41" i="50"/>
  <c r="I45" i="50" s="1"/>
  <c r="O41" i="50"/>
  <c r="O23" i="50" s="1"/>
  <c r="U41" i="50"/>
  <c r="U49" i="50" s="1"/>
  <c r="J40" i="50"/>
  <c r="J48" i="50" s="1"/>
  <c r="V40" i="50"/>
  <c r="V44" i="50" s="1"/>
  <c r="R45" i="50"/>
  <c r="E40" i="50"/>
  <c r="E48" i="50" s="1"/>
  <c r="Q40" i="50"/>
  <c r="Q48" i="50" s="1"/>
  <c r="W40" i="50"/>
  <c r="W44" i="50" s="1"/>
  <c r="H47" i="50"/>
  <c r="N43" i="50"/>
  <c r="T47" i="50"/>
  <c r="E44" i="50"/>
  <c r="Q44" i="50"/>
  <c r="E24" i="48"/>
  <c r="K24" i="48"/>
  <c r="W24" i="48"/>
  <c r="I43" i="50"/>
  <c r="O43" i="50"/>
  <c r="U43" i="50"/>
  <c r="F48" i="50"/>
  <c r="L48" i="50"/>
  <c r="H40" i="50"/>
  <c r="N40" i="50"/>
  <c r="T40" i="50"/>
  <c r="J41" i="50"/>
  <c r="P41" i="50"/>
  <c r="V41" i="50"/>
  <c r="V45" i="50" s="1"/>
  <c r="M43" i="50"/>
  <c r="K45" i="50"/>
  <c r="J47" i="51"/>
  <c r="P47" i="51"/>
  <c r="V47" i="51"/>
  <c r="F45" i="51"/>
  <c r="R45" i="51"/>
  <c r="F31" i="51"/>
  <c r="L31" i="51"/>
  <c r="R31" i="51"/>
  <c r="X31" i="51"/>
  <c r="J33" i="51"/>
  <c r="P33" i="51"/>
  <c r="V33" i="51"/>
  <c r="H32" i="51"/>
  <c r="N32" i="51"/>
  <c r="T32" i="51"/>
  <c r="I36" i="51"/>
  <c r="O36" i="51"/>
  <c r="G24" i="51"/>
  <c r="Y20" i="51"/>
  <c r="K24" i="51"/>
  <c r="W24" i="51"/>
  <c r="T33" i="51"/>
  <c r="M43" i="51"/>
  <c r="K45" i="51"/>
  <c r="J48" i="51"/>
  <c r="Z20" i="51"/>
  <c r="Z35" i="51" s="1"/>
  <c r="V48" i="51"/>
  <c r="Z21" i="51"/>
  <c r="Z48" i="51" s="1"/>
  <c r="Q24" i="51"/>
  <c r="J31" i="51"/>
  <c r="X32" i="51"/>
  <c r="O44" i="51"/>
  <c r="H47" i="51"/>
  <c r="F49" i="51"/>
  <c r="P48" i="51"/>
  <c r="Y22" i="51"/>
  <c r="E25" i="51" s="1"/>
  <c r="S24" i="51"/>
  <c r="P31" i="51"/>
  <c r="H33" i="51"/>
  <c r="N47" i="51"/>
  <c r="Z22" i="51"/>
  <c r="V31" i="51"/>
  <c r="N33" i="51"/>
  <c r="G43" i="51"/>
  <c r="E45" i="51"/>
  <c r="Z32" i="51"/>
  <c r="G25" i="51"/>
  <c r="Y37" i="51"/>
  <c r="Y47" i="51"/>
  <c r="G36" i="51"/>
  <c r="U37" i="51"/>
  <c r="K23" i="51"/>
  <c r="W23" i="51"/>
  <c r="M24" i="51"/>
  <c r="G31" i="51"/>
  <c r="M31" i="51"/>
  <c r="S31" i="51"/>
  <c r="I32" i="51"/>
  <c r="O32" i="51"/>
  <c r="E33" i="51"/>
  <c r="K33" i="51"/>
  <c r="Q33" i="51"/>
  <c r="W33" i="51"/>
  <c r="H35" i="51"/>
  <c r="N35" i="51"/>
  <c r="T35" i="51"/>
  <c r="J36" i="51"/>
  <c r="P36" i="51"/>
  <c r="V36" i="51"/>
  <c r="F37" i="51"/>
  <c r="L37" i="51"/>
  <c r="R37" i="51"/>
  <c r="X37" i="51"/>
  <c r="J43" i="51"/>
  <c r="P43" i="51"/>
  <c r="V43" i="51"/>
  <c r="L44" i="51"/>
  <c r="R44" i="51"/>
  <c r="X44" i="51"/>
  <c r="H45" i="51"/>
  <c r="N45" i="51"/>
  <c r="T45" i="51"/>
  <c r="E47" i="51"/>
  <c r="K47" i="51"/>
  <c r="Q47" i="51"/>
  <c r="W47" i="51"/>
  <c r="G48" i="51"/>
  <c r="M48" i="51"/>
  <c r="S48" i="51"/>
  <c r="I49" i="51"/>
  <c r="O49" i="51"/>
  <c r="U49" i="51"/>
  <c r="Q23" i="51"/>
  <c r="Q35" i="51"/>
  <c r="M23" i="51"/>
  <c r="O24" i="51"/>
  <c r="H31" i="51"/>
  <c r="N31" i="51"/>
  <c r="T31" i="51"/>
  <c r="J32" i="51"/>
  <c r="P32" i="51"/>
  <c r="V32" i="51"/>
  <c r="F33" i="51"/>
  <c r="L33" i="51"/>
  <c r="R33" i="51"/>
  <c r="X33" i="51"/>
  <c r="I35" i="51"/>
  <c r="O35" i="51"/>
  <c r="U35" i="51"/>
  <c r="E36" i="51"/>
  <c r="K36" i="51"/>
  <c r="Q36" i="51"/>
  <c r="W36" i="51"/>
  <c r="G37" i="51"/>
  <c r="M37" i="51"/>
  <c r="S37" i="51"/>
  <c r="E43" i="51"/>
  <c r="K43" i="51"/>
  <c r="Q43" i="51"/>
  <c r="W43" i="51"/>
  <c r="G44" i="51"/>
  <c r="M44" i="51"/>
  <c r="S44" i="51"/>
  <c r="I45" i="51"/>
  <c r="O45" i="51"/>
  <c r="U45" i="51"/>
  <c r="F47" i="51"/>
  <c r="L47" i="51"/>
  <c r="R47" i="51"/>
  <c r="X47" i="51"/>
  <c r="H48" i="51"/>
  <c r="N48" i="51"/>
  <c r="T48" i="51"/>
  <c r="J49" i="51"/>
  <c r="P49" i="51"/>
  <c r="V49" i="51"/>
  <c r="W35" i="51"/>
  <c r="I37" i="51"/>
  <c r="O23" i="51"/>
  <c r="I31" i="51"/>
  <c r="O31" i="51"/>
  <c r="U31" i="51"/>
  <c r="E32" i="51"/>
  <c r="K32" i="51"/>
  <c r="Q32" i="51"/>
  <c r="W32" i="51"/>
  <c r="G33" i="51"/>
  <c r="M33" i="51"/>
  <c r="S33" i="51"/>
  <c r="J35" i="51"/>
  <c r="P35" i="51"/>
  <c r="V35" i="51"/>
  <c r="L36" i="51"/>
  <c r="R36" i="51"/>
  <c r="X36" i="51"/>
  <c r="H37" i="51"/>
  <c r="N37" i="51"/>
  <c r="T37" i="51"/>
  <c r="F43" i="51"/>
  <c r="L43" i="51"/>
  <c r="R43" i="51"/>
  <c r="X43" i="51"/>
  <c r="H44" i="51"/>
  <c r="N44" i="51"/>
  <c r="T44" i="51"/>
  <c r="J45" i="51"/>
  <c r="P45" i="51"/>
  <c r="V45" i="51"/>
  <c r="G47" i="51"/>
  <c r="M47" i="51"/>
  <c r="S47" i="51"/>
  <c r="I48" i="51"/>
  <c r="O48" i="51"/>
  <c r="E49" i="51"/>
  <c r="K49" i="51"/>
  <c r="Q49" i="51"/>
  <c r="W49" i="51"/>
  <c r="X49" i="51"/>
  <c r="E23" i="51"/>
  <c r="E35" i="51"/>
  <c r="K35" i="51"/>
  <c r="S36" i="51"/>
  <c r="O37" i="51"/>
  <c r="G23" i="51"/>
  <c r="S23" i="51"/>
  <c r="I24" i="51"/>
  <c r="U24" i="51"/>
  <c r="M32" i="51"/>
  <c r="I33" i="51"/>
  <c r="F35" i="51"/>
  <c r="L35" i="51"/>
  <c r="R35" i="51"/>
  <c r="X35" i="51"/>
  <c r="H36" i="51"/>
  <c r="N36" i="51"/>
  <c r="T36" i="51"/>
  <c r="J37" i="51"/>
  <c r="P37" i="51"/>
  <c r="V37" i="51"/>
  <c r="L45" i="51"/>
  <c r="X45" i="51"/>
  <c r="I47" i="51"/>
  <c r="O47" i="51"/>
  <c r="U47" i="51"/>
  <c r="E48" i="51"/>
  <c r="K48" i="51"/>
  <c r="Q48" i="51"/>
  <c r="W48" i="51"/>
  <c r="G49" i="51"/>
  <c r="M49" i="51"/>
  <c r="S49" i="51"/>
  <c r="I23" i="51"/>
  <c r="I47" i="49"/>
  <c r="O47" i="49"/>
  <c r="U47" i="49"/>
  <c r="H43" i="49"/>
  <c r="N43" i="49"/>
  <c r="T43" i="49"/>
  <c r="F31" i="49"/>
  <c r="Z32" i="50"/>
  <c r="Z36" i="50"/>
  <c r="Y33" i="50"/>
  <c r="S25" i="50"/>
  <c r="G25" i="50"/>
  <c r="Y37" i="50"/>
  <c r="Q25" i="50"/>
  <c r="E25" i="50"/>
  <c r="O25" i="50"/>
  <c r="X36" i="50"/>
  <c r="X32" i="50"/>
  <c r="Z22" i="50"/>
  <c r="J31" i="50"/>
  <c r="J35" i="50"/>
  <c r="J43" i="50"/>
  <c r="Y35" i="50"/>
  <c r="Y31" i="50"/>
  <c r="R36" i="50"/>
  <c r="T35" i="50"/>
  <c r="J36" i="50"/>
  <c r="F37" i="50"/>
  <c r="R44" i="50"/>
  <c r="H37" i="50"/>
  <c r="M24" i="50"/>
  <c r="H35" i="50"/>
  <c r="N35" i="50"/>
  <c r="Z35" i="50"/>
  <c r="P36" i="50"/>
  <c r="V36" i="50"/>
  <c r="L37" i="50"/>
  <c r="R37" i="50"/>
  <c r="X37" i="50"/>
  <c r="E47" i="50"/>
  <c r="Q47" i="50"/>
  <c r="W47" i="50"/>
  <c r="O49" i="50"/>
  <c r="M23" i="50"/>
  <c r="O24" i="50"/>
  <c r="H31" i="50"/>
  <c r="N31" i="50"/>
  <c r="T31" i="50"/>
  <c r="Z31" i="50"/>
  <c r="J32" i="50"/>
  <c r="P32" i="50"/>
  <c r="V32" i="50"/>
  <c r="F33" i="50"/>
  <c r="L33" i="50"/>
  <c r="R33" i="50"/>
  <c r="X33" i="50"/>
  <c r="W34" i="50"/>
  <c r="I35" i="50"/>
  <c r="O35" i="50"/>
  <c r="U35" i="50"/>
  <c r="E36" i="50"/>
  <c r="K36" i="50"/>
  <c r="Q36" i="50"/>
  <c r="W36" i="50"/>
  <c r="G37" i="50"/>
  <c r="M37" i="50"/>
  <c r="S37" i="50"/>
  <c r="E43" i="50"/>
  <c r="K43" i="50"/>
  <c r="Q43" i="50"/>
  <c r="M44" i="50"/>
  <c r="S44" i="50"/>
  <c r="O45" i="50"/>
  <c r="U45" i="50"/>
  <c r="F47" i="50"/>
  <c r="L47" i="50"/>
  <c r="V49" i="50"/>
  <c r="W49" i="50"/>
  <c r="F36" i="50"/>
  <c r="T37" i="50"/>
  <c r="G24" i="50"/>
  <c r="U25" i="50"/>
  <c r="P31" i="50"/>
  <c r="N33" i="50"/>
  <c r="M36" i="50"/>
  <c r="X49" i="50"/>
  <c r="V35" i="50"/>
  <c r="L36" i="50"/>
  <c r="N37" i="50"/>
  <c r="E23" i="50"/>
  <c r="S24" i="50"/>
  <c r="V31" i="50"/>
  <c r="L32" i="50"/>
  <c r="T33" i="50"/>
  <c r="E35" i="50"/>
  <c r="Q35" i="50"/>
  <c r="W35" i="50"/>
  <c r="S36" i="50"/>
  <c r="Y36" i="50"/>
  <c r="O37" i="50"/>
  <c r="U37" i="50"/>
  <c r="N47" i="50"/>
  <c r="P48" i="50"/>
  <c r="F49" i="50"/>
  <c r="R49" i="50"/>
  <c r="G23" i="50"/>
  <c r="S23" i="50"/>
  <c r="I24" i="50"/>
  <c r="U24" i="50"/>
  <c r="K25" i="50"/>
  <c r="W25" i="50"/>
  <c r="K31" i="50"/>
  <c r="Q31" i="50"/>
  <c r="G32" i="50"/>
  <c r="I33" i="50"/>
  <c r="F35" i="50"/>
  <c r="L35" i="50"/>
  <c r="R35" i="50"/>
  <c r="X35" i="50"/>
  <c r="H36" i="50"/>
  <c r="N36" i="50"/>
  <c r="T36" i="50"/>
  <c r="J37" i="50"/>
  <c r="P37" i="50"/>
  <c r="V37" i="50"/>
  <c r="H43" i="50"/>
  <c r="T43" i="50"/>
  <c r="J44" i="50"/>
  <c r="L45" i="50"/>
  <c r="X45" i="50"/>
  <c r="I47" i="50"/>
  <c r="O47" i="50"/>
  <c r="U47" i="50"/>
  <c r="K48" i="50"/>
  <c r="G49" i="50"/>
  <c r="M49" i="50"/>
  <c r="S49" i="50"/>
  <c r="P35" i="50"/>
  <c r="I25" i="50"/>
  <c r="F32" i="50"/>
  <c r="R32" i="50"/>
  <c r="H33" i="50"/>
  <c r="L49" i="50"/>
  <c r="I23" i="50"/>
  <c r="M25" i="50"/>
  <c r="I31" i="49"/>
  <c r="O31" i="49"/>
  <c r="F45" i="49"/>
  <c r="L45" i="49"/>
  <c r="R45" i="49"/>
  <c r="G49" i="49"/>
  <c r="M49" i="49"/>
  <c r="S49" i="49"/>
  <c r="X45" i="49"/>
  <c r="G31" i="49"/>
  <c r="E37" i="49"/>
  <c r="K37" i="49"/>
  <c r="Q37" i="49"/>
  <c r="L31" i="49"/>
  <c r="R31" i="49"/>
  <c r="X31" i="49"/>
  <c r="S31" i="49"/>
  <c r="M31" i="49"/>
  <c r="P33" i="49"/>
  <c r="S24" i="49"/>
  <c r="T31" i="49"/>
  <c r="E23" i="49"/>
  <c r="O43" i="49"/>
  <c r="Y21" i="49"/>
  <c r="Y32" i="49" s="1"/>
  <c r="P48" i="49"/>
  <c r="V31" i="49"/>
  <c r="L49" i="49"/>
  <c r="G45" i="49"/>
  <c r="P47" i="49"/>
  <c r="H31" i="49"/>
  <c r="N31" i="49"/>
  <c r="M35" i="49"/>
  <c r="S35" i="49"/>
  <c r="F35" i="49"/>
  <c r="L35" i="49"/>
  <c r="R35" i="49"/>
  <c r="X35" i="49"/>
  <c r="J35" i="49"/>
  <c r="P35" i="49"/>
  <c r="V35" i="49"/>
  <c r="H37" i="49"/>
  <c r="N37" i="49"/>
  <c r="T37" i="49"/>
  <c r="I36" i="49"/>
  <c r="U36" i="49"/>
  <c r="J37" i="49"/>
  <c r="P37" i="49"/>
  <c r="V37" i="49"/>
  <c r="H36" i="49"/>
  <c r="N36" i="49"/>
  <c r="T36" i="49"/>
  <c r="G24" i="49"/>
  <c r="J32" i="49"/>
  <c r="P32" i="49"/>
  <c r="V32" i="49"/>
  <c r="F33" i="49"/>
  <c r="L33" i="49"/>
  <c r="R33" i="49"/>
  <c r="X33" i="49"/>
  <c r="J33" i="49"/>
  <c r="I43" i="49"/>
  <c r="W44" i="49"/>
  <c r="N47" i="49"/>
  <c r="L48" i="49"/>
  <c r="H49" i="49"/>
  <c r="W24" i="49"/>
  <c r="F32" i="49"/>
  <c r="X32" i="49"/>
  <c r="H33" i="49"/>
  <c r="N33" i="49"/>
  <c r="T33" i="49"/>
  <c r="L32" i="49"/>
  <c r="V33" i="49"/>
  <c r="U43" i="49"/>
  <c r="M45" i="49"/>
  <c r="T47" i="49"/>
  <c r="R48" i="49"/>
  <c r="N49" i="49"/>
  <c r="Z22" i="49"/>
  <c r="Z37" i="49" s="1"/>
  <c r="N32" i="49"/>
  <c r="E44" i="49"/>
  <c r="S45" i="49"/>
  <c r="V47" i="49"/>
  <c r="V48" i="49"/>
  <c r="R49" i="49"/>
  <c r="Y20" i="49"/>
  <c r="Y47" i="49" s="1"/>
  <c r="R32" i="49"/>
  <c r="Q23" i="49"/>
  <c r="Q34" i="49" s="1"/>
  <c r="K44" i="49"/>
  <c r="H47" i="49"/>
  <c r="F48" i="49"/>
  <c r="X48" i="49"/>
  <c r="T49" i="49"/>
  <c r="Z21" i="49"/>
  <c r="Z32" i="49" s="1"/>
  <c r="Z20" i="49"/>
  <c r="Z31" i="49" s="1"/>
  <c r="I23" i="49"/>
  <c r="T32" i="49"/>
  <c r="Q44" i="49"/>
  <c r="J47" i="49"/>
  <c r="J48" i="49"/>
  <c r="F49" i="49"/>
  <c r="X49" i="49"/>
  <c r="I33" i="49"/>
  <c r="I37" i="49"/>
  <c r="I45" i="49"/>
  <c r="I49" i="49"/>
  <c r="U33" i="49"/>
  <c r="U37" i="49"/>
  <c r="U45" i="49"/>
  <c r="U49" i="49"/>
  <c r="G23" i="49"/>
  <c r="G43" i="49"/>
  <c r="G47" i="49"/>
  <c r="M43" i="49"/>
  <c r="M47" i="49"/>
  <c r="M23" i="49"/>
  <c r="S23" i="49"/>
  <c r="S43" i="49"/>
  <c r="S47" i="49"/>
  <c r="G35" i="49"/>
  <c r="M32" i="49"/>
  <c r="M36" i="49"/>
  <c r="M44" i="49"/>
  <c r="M48" i="49"/>
  <c r="U23" i="49"/>
  <c r="Y22" i="49"/>
  <c r="K25" i="49" s="1"/>
  <c r="Z45" i="49"/>
  <c r="G32" i="49"/>
  <c r="G36" i="49"/>
  <c r="G44" i="49"/>
  <c r="G48" i="49"/>
  <c r="E31" i="49"/>
  <c r="E35" i="49"/>
  <c r="E43" i="49"/>
  <c r="E47" i="49"/>
  <c r="K35" i="49"/>
  <c r="K43" i="49"/>
  <c r="K47" i="49"/>
  <c r="K23" i="49"/>
  <c r="Q35" i="49"/>
  <c r="Q43" i="49"/>
  <c r="Q47" i="49"/>
  <c r="W35" i="49"/>
  <c r="W43" i="49"/>
  <c r="W47" i="49"/>
  <c r="W23" i="49"/>
  <c r="E45" i="49"/>
  <c r="E49" i="49"/>
  <c r="E33" i="49"/>
  <c r="K45" i="49"/>
  <c r="K49" i="49"/>
  <c r="K33" i="49"/>
  <c r="Q45" i="49"/>
  <c r="Q49" i="49"/>
  <c r="Q33" i="49"/>
  <c r="W45" i="49"/>
  <c r="W49" i="49"/>
  <c r="W33" i="49"/>
  <c r="W37" i="49"/>
  <c r="O33" i="49"/>
  <c r="O37" i="49"/>
  <c r="O45" i="49"/>
  <c r="O24" i="49"/>
  <c r="O49" i="49"/>
  <c r="S32" i="49"/>
  <c r="S36" i="49"/>
  <c r="S44" i="49"/>
  <c r="S48" i="49"/>
  <c r="I44" i="49"/>
  <c r="I48" i="49"/>
  <c r="I32" i="49"/>
  <c r="O44" i="49"/>
  <c r="O48" i="49"/>
  <c r="O32" i="49"/>
  <c r="U44" i="49"/>
  <c r="U48" i="49"/>
  <c r="U32" i="49"/>
  <c r="K24" i="49"/>
  <c r="O36" i="49"/>
  <c r="M24" i="49"/>
  <c r="H35" i="49"/>
  <c r="N35" i="49"/>
  <c r="T35" i="49"/>
  <c r="J36" i="49"/>
  <c r="P36" i="49"/>
  <c r="V36" i="49"/>
  <c r="F37" i="49"/>
  <c r="L37" i="49"/>
  <c r="R37" i="49"/>
  <c r="X37" i="49"/>
  <c r="J43" i="49"/>
  <c r="P43" i="49"/>
  <c r="V43" i="49"/>
  <c r="F44" i="49"/>
  <c r="L44" i="49"/>
  <c r="R44" i="49"/>
  <c r="X44" i="49"/>
  <c r="H45" i="49"/>
  <c r="N45" i="49"/>
  <c r="T45" i="49"/>
  <c r="F47" i="49"/>
  <c r="L47" i="49"/>
  <c r="R47" i="49"/>
  <c r="X47" i="49"/>
  <c r="H48" i="49"/>
  <c r="N48" i="49"/>
  <c r="T48" i="49"/>
  <c r="J49" i="49"/>
  <c r="P49" i="49"/>
  <c r="V49" i="49"/>
  <c r="I35" i="49"/>
  <c r="O35" i="49"/>
  <c r="U35" i="49"/>
  <c r="E36" i="49"/>
  <c r="K36" i="49"/>
  <c r="Q36" i="49"/>
  <c r="W36" i="49"/>
  <c r="G37" i="49"/>
  <c r="M37" i="49"/>
  <c r="S37" i="49"/>
  <c r="O23" i="49"/>
  <c r="E24" i="49"/>
  <c r="Q24" i="49"/>
  <c r="E32" i="49"/>
  <c r="K32" i="49"/>
  <c r="Q32" i="49"/>
  <c r="W32" i="49"/>
  <c r="G33" i="49"/>
  <c r="M33" i="49"/>
  <c r="S33" i="49"/>
  <c r="F43" i="49"/>
  <c r="L43" i="49"/>
  <c r="R43" i="49"/>
  <c r="X43" i="49"/>
  <c r="H44" i="49"/>
  <c r="N44" i="49"/>
  <c r="T44" i="49"/>
  <c r="J45" i="49"/>
  <c r="P45" i="49"/>
  <c r="V45" i="49"/>
  <c r="I24" i="49"/>
  <c r="U24" i="49"/>
  <c r="W32" i="48"/>
  <c r="H44" i="48"/>
  <c r="F45" i="48"/>
  <c r="R45" i="48"/>
  <c r="G45" i="48"/>
  <c r="M45" i="48"/>
  <c r="S45" i="48"/>
  <c r="F31" i="48"/>
  <c r="L31" i="48"/>
  <c r="R31" i="48"/>
  <c r="X31" i="48"/>
  <c r="Z22" i="48"/>
  <c r="K32" i="48"/>
  <c r="R43" i="48"/>
  <c r="P45" i="48"/>
  <c r="O48" i="48"/>
  <c r="Y20" i="48"/>
  <c r="O23" i="48"/>
  <c r="Q32" i="48"/>
  <c r="X43" i="48"/>
  <c r="V45" i="48"/>
  <c r="U48" i="48"/>
  <c r="E49" i="48"/>
  <c r="Y21" i="48"/>
  <c r="Q24" i="48"/>
  <c r="O31" i="48"/>
  <c r="G33" i="48"/>
  <c r="N44" i="48"/>
  <c r="M47" i="48"/>
  <c r="K49" i="48"/>
  <c r="Z21" i="48"/>
  <c r="Z48" i="48" s="1"/>
  <c r="U31" i="48"/>
  <c r="M33" i="48"/>
  <c r="F43" i="48"/>
  <c r="T44" i="48"/>
  <c r="S47" i="48"/>
  <c r="Q49" i="48"/>
  <c r="Z20" i="48"/>
  <c r="Y22" i="48"/>
  <c r="Y41" i="50" s="1"/>
  <c r="Y45" i="50" s="1"/>
  <c r="E32" i="48"/>
  <c r="S33" i="48"/>
  <c r="L43" i="48"/>
  <c r="J45" i="48"/>
  <c r="I48" i="48"/>
  <c r="W49" i="48"/>
  <c r="F36" i="48"/>
  <c r="K23" i="48"/>
  <c r="K42" i="50" s="1"/>
  <c r="W23" i="48"/>
  <c r="W42" i="50" s="1"/>
  <c r="W46" i="50" s="1"/>
  <c r="M24" i="48"/>
  <c r="G31" i="48"/>
  <c r="M31" i="48"/>
  <c r="S31" i="48"/>
  <c r="I32" i="48"/>
  <c r="O32" i="48"/>
  <c r="U32" i="48"/>
  <c r="E33" i="48"/>
  <c r="K33" i="48"/>
  <c r="Q33" i="48"/>
  <c r="W33" i="48"/>
  <c r="H35" i="48"/>
  <c r="N35" i="48"/>
  <c r="T35" i="48"/>
  <c r="J36" i="48"/>
  <c r="P36" i="48"/>
  <c r="V36" i="48"/>
  <c r="F37" i="48"/>
  <c r="L37" i="48"/>
  <c r="R37" i="48"/>
  <c r="X37" i="48"/>
  <c r="J43" i="48"/>
  <c r="P43" i="48"/>
  <c r="V43" i="48"/>
  <c r="F44" i="48"/>
  <c r="L44" i="48"/>
  <c r="R44" i="48"/>
  <c r="X44" i="48"/>
  <c r="H45" i="48"/>
  <c r="N45" i="48"/>
  <c r="T45" i="48"/>
  <c r="E47" i="48"/>
  <c r="K47" i="48"/>
  <c r="Q47" i="48"/>
  <c r="W47" i="48"/>
  <c r="G48" i="48"/>
  <c r="M48" i="48"/>
  <c r="S48" i="48"/>
  <c r="I49" i="48"/>
  <c r="O49" i="48"/>
  <c r="U49" i="48"/>
  <c r="M23" i="48"/>
  <c r="M42" i="50" s="1"/>
  <c r="O24" i="48"/>
  <c r="H31" i="48"/>
  <c r="N31" i="48"/>
  <c r="T31" i="48"/>
  <c r="J32" i="48"/>
  <c r="P32" i="48"/>
  <c r="V32" i="48"/>
  <c r="F33" i="48"/>
  <c r="L33" i="48"/>
  <c r="R33" i="48"/>
  <c r="X33" i="48"/>
  <c r="I35" i="48"/>
  <c r="O35" i="48"/>
  <c r="U35" i="48"/>
  <c r="E36" i="48"/>
  <c r="K36" i="48"/>
  <c r="Q36" i="48"/>
  <c r="W36" i="48"/>
  <c r="G37" i="48"/>
  <c r="M37" i="48"/>
  <c r="S37" i="48"/>
  <c r="E43" i="48"/>
  <c r="K43" i="48"/>
  <c r="Q43" i="48"/>
  <c r="W43" i="48"/>
  <c r="G44" i="48"/>
  <c r="M44" i="48"/>
  <c r="S44" i="48"/>
  <c r="I45" i="48"/>
  <c r="O45" i="48"/>
  <c r="U45" i="48"/>
  <c r="F47" i="48"/>
  <c r="L47" i="48"/>
  <c r="R47" i="48"/>
  <c r="X47" i="48"/>
  <c r="H48" i="48"/>
  <c r="N48" i="48"/>
  <c r="T48" i="48"/>
  <c r="J49" i="48"/>
  <c r="P49" i="48"/>
  <c r="V49" i="48"/>
  <c r="J35" i="48"/>
  <c r="V35" i="48"/>
  <c r="L36" i="48"/>
  <c r="R36" i="48"/>
  <c r="X36" i="48"/>
  <c r="H37" i="48"/>
  <c r="N37" i="48"/>
  <c r="T37" i="48"/>
  <c r="E23" i="48"/>
  <c r="E42" i="50" s="1"/>
  <c r="Q23" i="48"/>
  <c r="Q42" i="50" s="1"/>
  <c r="G24" i="48"/>
  <c r="S24" i="48"/>
  <c r="I25" i="48"/>
  <c r="J31" i="48"/>
  <c r="P31" i="48"/>
  <c r="V31" i="48"/>
  <c r="F32" i="48"/>
  <c r="L32" i="48"/>
  <c r="R32" i="48"/>
  <c r="X32" i="48"/>
  <c r="H33" i="48"/>
  <c r="N33" i="48"/>
  <c r="T33" i="48"/>
  <c r="E35" i="48"/>
  <c r="K35" i="48"/>
  <c r="Q35" i="48"/>
  <c r="W35" i="48"/>
  <c r="G36" i="48"/>
  <c r="M36" i="48"/>
  <c r="S36" i="48"/>
  <c r="I37" i="48"/>
  <c r="O37" i="48"/>
  <c r="U37" i="48"/>
  <c r="G43" i="48"/>
  <c r="M43" i="48"/>
  <c r="S43" i="48"/>
  <c r="I44" i="48"/>
  <c r="O44" i="48"/>
  <c r="U44" i="48"/>
  <c r="E45" i="48"/>
  <c r="K45" i="48"/>
  <c r="Q45" i="48"/>
  <c r="W45" i="48"/>
  <c r="H47" i="48"/>
  <c r="N47" i="48"/>
  <c r="T47" i="48"/>
  <c r="J48" i="48"/>
  <c r="P48" i="48"/>
  <c r="V48" i="48"/>
  <c r="F49" i="48"/>
  <c r="L49" i="48"/>
  <c r="R49" i="48"/>
  <c r="X49" i="48"/>
  <c r="P35" i="48"/>
  <c r="G23" i="48"/>
  <c r="G42" i="50" s="1"/>
  <c r="S23" i="48"/>
  <c r="S42" i="50" s="1"/>
  <c r="I24" i="48"/>
  <c r="U24" i="48"/>
  <c r="F35" i="48"/>
  <c r="L35" i="48"/>
  <c r="R35" i="48"/>
  <c r="X35" i="48"/>
  <c r="H36" i="48"/>
  <c r="N36" i="48"/>
  <c r="T36" i="48"/>
  <c r="J37" i="48"/>
  <c r="P37" i="48"/>
  <c r="V37" i="48"/>
  <c r="L45" i="48"/>
  <c r="X45" i="48"/>
  <c r="I47" i="48"/>
  <c r="O47" i="48"/>
  <c r="U47" i="48"/>
  <c r="E48" i="48"/>
  <c r="K48" i="48"/>
  <c r="Q48" i="48"/>
  <c r="W48" i="48"/>
  <c r="G49" i="48"/>
  <c r="M49" i="48"/>
  <c r="S49" i="48"/>
  <c r="I23" i="48"/>
  <c r="I42" i="50" s="1"/>
  <c r="U23" i="48"/>
  <c r="U42" i="50" s="1"/>
  <c r="X33" i="47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49" i="4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Q42" i="49" l="1"/>
  <c r="Q34" i="50"/>
  <c r="Q42" i="51"/>
  <c r="Y37" i="48"/>
  <c r="W25" i="48"/>
  <c r="E25" i="48"/>
  <c r="G25" i="48"/>
  <c r="Z44" i="48"/>
  <c r="V43" i="50"/>
  <c r="P43" i="50"/>
  <c r="K25" i="48"/>
  <c r="S25" i="48"/>
  <c r="AD17" i="51"/>
  <c r="Y23" i="50"/>
  <c r="Y42" i="51" s="1"/>
  <c r="Y49" i="50"/>
  <c r="Q46" i="50"/>
  <c r="Y49" i="48"/>
  <c r="K23" i="50"/>
  <c r="K34" i="50" s="1"/>
  <c r="O25" i="48"/>
  <c r="Y33" i="48"/>
  <c r="Q49" i="50"/>
  <c r="Q45" i="50"/>
  <c r="W48" i="50"/>
  <c r="G44" i="50"/>
  <c r="Y31" i="51"/>
  <c r="AH6" i="51"/>
  <c r="AG15" i="51"/>
  <c r="AE15" i="51"/>
  <c r="Y32" i="51"/>
  <c r="AE17" i="51"/>
  <c r="Z31" i="51"/>
  <c r="I25" i="51"/>
  <c r="AF17" i="51"/>
  <c r="AF19" i="51" s="1"/>
  <c r="Z47" i="51"/>
  <c r="Z36" i="51"/>
  <c r="Z45" i="51"/>
  <c r="AG17" i="51"/>
  <c r="AG19" i="51" s="1"/>
  <c r="AD15" i="51"/>
  <c r="Z43" i="51"/>
  <c r="Z49" i="51"/>
  <c r="Z44" i="51"/>
  <c r="Y23" i="51"/>
  <c r="Y34" i="51" s="1"/>
  <c r="Y44" i="51"/>
  <c r="U25" i="51"/>
  <c r="Y36" i="51"/>
  <c r="Y48" i="51"/>
  <c r="Y35" i="51"/>
  <c r="S25" i="51"/>
  <c r="M25" i="51"/>
  <c r="Z33" i="51"/>
  <c r="Y45" i="51"/>
  <c r="Y24" i="51"/>
  <c r="Y44" i="48"/>
  <c r="Y40" i="50"/>
  <c r="Z49" i="48"/>
  <c r="Z41" i="50"/>
  <c r="Z45" i="50" s="1"/>
  <c r="P49" i="50"/>
  <c r="P45" i="50"/>
  <c r="U48" i="50"/>
  <c r="U44" i="50"/>
  <c r="Y23" i="48"/>
  <c r="Y42" i="50" s="1"/>
  <c r="Y39" i="50"/>
  <c r="O48" i="50"/>
  <c r="O44" i="50"/>
  <c r="Y48" i="48"/>
  <c r="I49" i="50"/>
  <c r="Y42" i="49"/>
  <c r="X48" i="50"/>
  <c r="T48" i="50"/>
  <c r="T44" i="50"/>
  <c r="I48" i="50"/>
  <c r="I44" i="50"/>
  <c r="O34" i="48"/>
  <c r="O42" i="50"/>
  <c r="O46" i="50" s="1"/>
  <c r="M42" i="51"/>
  <c r="M46" i="51" s="1"/>
  <c r="M42" i="49"/>
  <c r="M46" i="49" s="1"/>
  <c r="J49" i="50"/>
  <c r="J45" i="50"/>
  <c r="U23" i="50"/>
  <c r="U34" i="50" s="1"/>
  <c r="S42" i="51"/>
  <c r="S46" i="51" s="1"/>
  <c r="S42" i="49"/>
  <c r="S46" i="49" s="1"/>
  <c r="E42" i="49"/>
  <c r="E46" i="49" s="1"/>
  <c r="E42" i="51"/>
  <c r="N48" i="50"/>
  <c r="N44" i="50"/>
  <c r="O34" i="50"/>
  <c r="O42" i="49"/>
  <c r="O46" i="49" s="1"/>
  <c r="O42" i="51"/>
  <c r="O46" i="51" s="1"/>
  <c r="V48" i="50"/>
  <c r="Z35" i="48"/>
  <c r="Z39" i="50"/>
  <c r="I42" i="49"/>
  <c r="I46" i="49" s="1"/>
  <c r="I42" i="51"/>
  <c r="I46" i="51" s="1"/>
  <c r="G42" i="51"/>
  <c r="G42" i="49"/>
  <c r="H48" i="50"/>
  <c r="H44" i="50"/>
  <c r="M25" i="48"/>
  <c r="U25" i="48"/>
  <c r="Q25" i="48"/>
  <c r="Y45" i="48"/>
  <c r="Z36" i="48"/>
  <c r="Z40" i="50"/>
  <c r="K46" i="50"/>
  <c r="K42" i="49"/>
  <c r="K46" i="49" s="1"/>
  <c r="K42" i="51"/>
  <c r="K25" i="51"/>
  <c r="Q25" i="51"/>
  <c r="O25" i="51"/>
  <c r="Y43" i="51"/>
  <c r="Z37" i="51"/>
  <c r="Y49" i="51"/>
  <c r="W25" i="51"/>
  <c r="Y33" i="51"/>
  <c r="Q34" i="51"/>
  <c r="Q46" i="51"/>
  <c r="W46" i="51"/>
  <c r="W34" i="51"/>
  <c r="U34" i="51"/>
  <c r="S34" i="51"/>
  <c r="M34" i="51"/>
  <c r="K46" i="51"/>
  <c r="K34" i="51"/>
  <c r="I34" i="51"/>
  <c r="G34" i="51"/>
  <c r="G46" i="51"/>
  <c r="E34" i="51"/>
  <c r="E46" i="51"/>
  <c r="O34" i="51"/>
  <c r="Z49" i="49"/>
  <c r="I46" i="50"/>
  <c r="I34" i="50"/>
  <c r="G34" i="50"/>
  <c r="G46" i="50"/>
  <c r="Z33" i="50"/>
  <c r="Z37" i="50"/>
  <c r="Y24" i="50"/>
  <c r="Y25" i="50"/>
  <c r="M46" i="50"/>
  <c r="M34" i="50"/>
  <c r="Y46" i="50"/>
  <c r="Y34" i="50"/>
  <c r="S34" i="50"/>
  <c r="S46" i="50"/>
  <c r="E34" i="50"/>
  <c r="E46" i="50"/>
  <c r="E34" i="49"/>
  <c r="Z35" i="49"/>
  <c r="Y48" i="49"/>
  <c r="Z47" i="49"/>
  <c r="Y44" i="49"/>
  <c r="Z43" i="49"/>
  <c r="Y36" i="49"/>
  <c r="Q46" i="49"/>
  <c r="Z33" i="49"/>
  <c r="Z36" i="49"/>
  <c r="Y43" i="49"/>
  <c r="Y31" i="49"/>
  <c r="Z44" i="49"/>
  <c r="O25" i="49"/>
  <c r="S25" i="49"/>
  <c r="Z48" i="49"/>
  <c r="I34" i="49"/>
  <c r="Y35" i="49"/>
  <c r="E25" i="49"/>
  <c r="G25" i="49"/>
  <c r="U25" i="49"/>
  <c r="Q25" i="49"/>
  <c r="S34" i="49"/>
  <c r="W46" i="49"/>
  <c r="W34" i="49"/>
  <c r="K34" i="49"/>
  <c r="Y49" i="49"/>
  <c r="Y33" i="49"/>
  <c r="Y37" i="49"/>
  <c r="M25" i="49"/>
  <c r="Y45" i="49"/>
  <c r="Y23" i="49"/>
  <c r="O34" i="49"/>
  <c r="U34" i="49"/>
  <c r="M34" i="49"/>
  <c r="G46" i="49"/>
  <c r="G34" i="49"/>
  <c r="I25" i="49"/>
  <c r="W25" i="49"/>
  <c r="Y24" i="49"/>
  <c r="Z45" i="48"/>
  <c r="Y32" i="48"/>
  <c r="Y35" i="48"/>
  <c r="Z33" i="48"/>
  <c r="Z47" i="48"/>
  <c r="Y47" i="48"/>
  <c r="Y24" i="48"/>
  <c r="Y36" i="48"/>
  <c r="Y43" i="48"/>
  <c r="Y31" i="48"/>
  <c r="O46" i="48"/>
  <c r="Z37" i="48"/>
  <c r="Z32" i="48"/>
  <c r="Z31" i="48"/>
  <c r="Z43" i="48"/>
  <c r="G34" i="48"/>
  <c r="G46" i="48"/>
  <c r="K46" i="48"/>
  <c r="K34" i="48"/>
  <c r="U46" i="48"/>
  <c r="U34" i="48"/>
  <c r="I46" i="48"/>
  <c r="I34" i="48"/>
  <c r="Y46" i="48"/>
  <c r="Y34" i="48"/>
  <c r="M46" i="48"/>
  <c r="M34" i="48"/>
  <c r="Q34" i="48"/>
  <c r="Q46" i="48"/>
  <c r="S34" i="48"/>
  <c r="S46" i="48"/>
  <c r="E34" i="48"/>
  <c r="E46" i="48"/>
  <c r="W46" i="48"/>
  <c r="W34" i="48"/>
  <c r="Z37" i="47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25" i="48" l="1"/>
  <c r="Z49" i="50"/>
  <c r="Y25" i="51"/>
  <c r="Y46" i="51"/>
  <c r="Z44" i="50"/>
  <c r="Z48" i="50"/>
  <c r="Z47" i="50"/>
  <c r="Z43" i="50"/>
  <c r="U42" i="49"/>
  <c r="U46" i="49" s="1"/>
  <c r="U42" i="51"/>
  <c r="U46" i="51" s="1"/>
  <c r="Y47" i="50"/>
  <c r="Y43" i="50"/>
  <c r="U46" i="50"/>
  <c r="Y44" i="50"/>
  <c r="Y48" i="50"/>
  <c r="Y25" i="49"/>
  <c r="Y34" i="49"/>
  <c r="Y46" i="49"/>
  <c r="K34" i="47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<sst xmlns="http://schemas.openxmlformats.org/spreadsheetml/2006/main" count="4514" uniqueCount="116">
  <si>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</si>
  <si>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</si>
  <si>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</si>
  <si>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</si>
  <si>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</si>
  <si>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</si>
  <si>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</si>
  <si>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</si>
  <si>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</si>
  <si>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</si>
  <si>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</si>
  <si>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</si>
  <si>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</si>
  <si>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</si>
  <si>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</si>
  <si>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</si>
  <si>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</si>
  <si>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</si>
  <si>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</si>
  <si>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</si>
  <si>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</si>
  <si>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</si>
  <si>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</si>
  <si>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</si>
  <si>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</si>
  <si>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</si>
  <si>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</si>
  <si>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</si>
  <si>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</si>
  <si>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</si>
  <si>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</si>
  <si>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</si>
  <si>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</si>
  <si>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</si>
  <si>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</si>
  <si>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</si>
  <si>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</si>
  <si>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</si>
  <si>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</si>
  <si>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</si>
  <si>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</si>
  <si>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</si>
  <si>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</si>
  <si>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</si>
  <si>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</si>
  <si>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</si>
  <si>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</si>
  <si>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</si>
  <si>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</si>
  <si>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</si>
  <si>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</si>
  <si>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</si>
  <si>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</si>
  <si>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</si>
  <si>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</si>
  <si>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</si>
  <si>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</si>
  <si>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</si>
  <si>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</si>
  <si>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</si>
  <si>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</si>
  <si>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</si>
  <si>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</si>
  <si>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</si>
  <si>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</si>
  <si>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</si>
  <si>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</si>
  <si>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</si>
  <si>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</si>
  <si>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</si>
  <si>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</si>
  <si>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</si>
  <si>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</si>
  <si>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</si>
  <si>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</si>
  <si>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</si>
  <si>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</si>
  <si>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</si>
  <si>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</si>
  <si>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</si>
  <si>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</si>
  <si>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</si>
  <si>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</si>
  <si>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</si>
  <si>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</si>
  <si>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</si>
  <si>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</si>
  <si>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</si>
  <si>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</si>
  <si>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</si>
  <si>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</si>
  <si>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</si>
  <si>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</si>
  <si>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</si>
  <si>
    <t>令和6年12月</t>
    <phoneticPr fontId="9"/>
  </si>
  <si>
    <t>令和7年1月</t>
    <phoneticPr fontId="9"/>
  </si>
  <si>
    <t>令和7年2月</t>
    <phoneticPr fontId="9"/>
  </si>
  <si>
    <t>令和7年3月</t>
    <phoneticPr fontId="9"/>
  </si>
  <si>
    <t>年計</t>
    <rPh sb="0" eb="1">
      <t>ネン</t>
    </rPh>
    <rPh sb="1" eb="2">
      <t>ケイ</t>
    </rPh>
    <phoneticPr fontId="9"/>
  </si>
  <si>
    <t>農水産</t>
    <rPh sb="0" eb="3">
      <t>ノウスイサン</t>
    </rPh>
    <phoneticPr fontId="9"/>
  </si>
  <si>
    <t>金属</t>
    <rPh sb="0" eb="2">
      <t>キンゾク</t>
    </rPh>
    <phoneticPr fontId="9"/>
  </si>
  <si>
    <t>金属製品機械</t>
    <rPh sb="0" eb="2">
      <t>キンゾク</t>
    </rPh>
    <rPh sb="2" eb="4">
      <t>セイヒン</t>
    </rPh>
    <rPh sb="4" eb="6">
      <t>キカイ</t>
    </rPh>
    <phoneticPr fontId="9"/>
  </si>
  <si>
    <t>窯業品</t>
    <rPh sb="0" eb="2">
      <t>ヨウギョウ</t>
    </rPh>
    <rPh sb="2" eb="3">
      <t>ヒン</t>
    </rPh>
    <phoneticPr fontId="9"/>
  </si>
  <si>
    <t>化学工業品</t>
    <rPh sb="0" eb="2">
      <t>カガク</t>
    </rPh>
    <rPh sb="2" eb="5">
      <t>コウギョウヒン</t>
    </rPh>
    <phoneticPr fontId="9"/>
  </si>
  <si>
    <t>紙　パルプ</t>
    <rPh sb="0" eb="1">
      <t>カミ</t>
    </rPh>
    <phoneticPr fontId="9"/>
  </si>
  <si>
    <t>繊維工業品</t>
    <rPh sb="0" eb="2">
      <t>センイ</t>
    </rPh>
    <rPh sb="2" eb="5">
      <t>コウギョウヒン</t>
    </rPh>
    <phoneticPr fontId="9"/>
  </si>
  <si>
    <t>食糧工業品</t>
    <rPh sb="0" eb="2">
      <t>ショクリョウ</t>
    </rPh>
    <rPh sb="2" eb="5">
      <t>コウギョウヒン</t>
    </rPh>
    <phoneticPr fontId="9"/>
  </si>
  <si>
    <t>雑　工業品</t>
    <rPh sb="0" eb="1">
      <t>ザツ</t>
    </rPh>
    <rPh sb="2" eb="5">
      <t>コウギョウヒン</t>
    </rPh>
    <phoneticPr fontId="9"/>
  </si>
  <si>
    <t>雑品</t>
    <rPh sb="0" eb="2">
      <t>ザッピン</t>
    </rPh>
    <phoneticPr fontId="9"/>
  </si>
  <si>
    <t>入庫</t>
    <rPh sb="0" eb="2">
      <t>ニュウコ</t>
    </rPh>
    <phoneticPr fontId="9"/>
  </si>
  <si>
    <t>出庫</t>
    <rPh sb="0" eb="2">
      <t>シュッコ</t>
    </rPh>
    <phoneticPr fontId="9"/>
  </si>
  <si>
    <t>残高数量</t>
    <rPh sb="0" eb="2">
      <t>ザンダカ</t>
    </rPh>
    <rPh sb="2" eb="4">
      <t>スウリョウ</t>
    </rPh>
    <phoneticPr fontId="9"/>
  </si>
  <si>
    <t>保管金額</t>
    <rPh sb="0" eb="2">
      <t>ホカン</t>
    </rPh>
    <rPh sb="2" eb="4">
      <t>キンガク</t>
    </rPh>
    <phoneticPr fontId="9"/>
  </si>
  <si>
    <t>平均</t>
    <rPh sb="0" eb="2">
      <t>ヘイキン</t>
    </rPh>
    <phoneticPr fontId="9"/>
  </si>
  <si>
    <t>月平均</t>
    <rPh sb="0" eb="1">
      <t>ツキ</t>
    </rPh>
    <rPh sb="1" eb="3">
      <t>ヘイキン</t>
    </rPh>
    <phoneticPr fontId="9"/>
  </si>
  <si>
    <t>年計(仮)</t>
    <rPh sb="0" eb="1">
      <t>ネン</t>
    </rPh>
    <rPh sb="1" eb="2">
      <t>ケイ</t>
    </rPh>
    <rPh sb="3" eb="4">
      <t>カリ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</si>
</sst>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#,##0_ "/>
    <numFmt numFmtId="181" formatCode="#,##0.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2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80" fontId="1" fillId="0" borderId="0" xfId="3" applyNumberFormat="1"/>
    <xf numFmtId="181" fontId="1" fillId="0" borderId="0" xfId="3" applyNumberFormat="1"/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3C9084-ED7F-4DD0-A6C1-38A102E50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32A90A-5BF2-42D4-879E-A49497C1FC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B40BCCF-ADF9-412A-BE88-528A91427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E2BBD87-6A3A-4671-8AE7-BB9C6AFF5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CC446EF-09B5-4C95-BCD7-2CC4853DF6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B34F9E-8B5B-4C36-B9AE-2166889E2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710A84E5-D626-4358-82C7-22DD1A68C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E43B55-17CB-4BF7-B79E-31CF29203A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73B408-4B6A-4D08-9B0A-C6EE94A3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52E163B-51B7-4DD6-934B-7F081D6D2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4B70C33-2ACB-4B77-ABDC-3762E9CCA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D426950-BC9D-4822-B62B-6771C62A7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1C6751A-C349-4661-BBE2-5F9E842691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06187C7-CF59-4BB0-9ED1-1C8DD56BC3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B73C656-9E1A-4277-8ED7-9ECCD996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92F1B4F-C530-4E63-9B3F-936F6ABCC9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C2E767F-6E57-4443-810E-7665524E4B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E79F9D8-D4CF-46BD-809A-51EC12A79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71DA4D8-EA07-4E3E-B5F2-B2916CF14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947E58-D4A7-4117-8F6C-9B6B19EBE3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458135D-E72E-46C0-B241-85C10F653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648469B-66E2-4230-9FD7-49BE464B6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D3986D0-F267-4F79-957D-04E1DC5DB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90C8FD-BE3A-48E0-A95C-32E8C99FC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022961-D43A-486B-A67C-258F58FDC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96FD9219-AB0F-4C37-B728-C6444750E9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E48C85E-B548-49A5-BD01-0CDFF2BDB4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9F6E91E-F27D-4848-86AB-5B5800262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07745-4F2D-4C3A-9B45-0D288A55E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691EF32-A416-44E0-B0B4-075E9AFBA9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2D2DAA0-C89B-48C1-A98D-C2D58CC815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4373FAD-8AFB-4000-BDE0-1E03F64C2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99516B-3C8A-4443-84AA-D541FBE63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BC1B0AD-6BD8-40B4-AF4B-DEF43055B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031446B-DB40-4B27-BB6B-124AC33CD4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40CC242-3909-4A8F-8381-F3FB224E67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E7707B0-4E01-43CC-8FE4-23C9F08D0F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D3EF14-DB5D-4F17-8E57-9CF2809DA2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02063E-51E5-480F-B677-46641CDE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7837C38-55CC-424A-9922-EC242FBA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1F58393-5FA5-4A72-9DA0-ADFE35278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11F1DBC-92FA-4BC6-A2CE-94B327925B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4A3B0C7-F4C6-4F3E-9393-960ECC62CC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82FFCD3-ACEE-4E6F-955B-AE9F5059B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BAEF639-4866-4187-A634-0E93F49B9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068CBE5-67F7-4705-802D-B7F7E4609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391E0D8-1BDC-4A7D-BDEF-D8C0D1F36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B83A885-2680-4A35-A2F0-9166FA9252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926A3E3-1A2B-4B85-8F2E-42AAA92AF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2D76F5B-6B01-4697-B3B1-B4CF06E4B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63E30FB-6489-4E4F-83A8-6D48E754BA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4218650-17CB-4994-84F9-789A4404E6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5CD3BF0-7F03-42BC-86A7-1563F0B2F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327262-AAF2-4E49-B8B9-1E1686A6DD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2099BE47-C066-462D-B0B5-122FAFBAB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18C2D75-DE84-4D8B-88E9-CC7147CC6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B725E39-E8FB-4305-BF21-87180047B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D6F40C4-002F-42D8-BB85-B08BEDC15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479D9B3-3BDD-434D-B698-F6955F8D0C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B03A1C3-E67D-4E99-BC43-8D10F43F9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560C697-223A-4346-89A0-AC19CC372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0932C67A-10E8-4940-8936-B40B02896D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20002E-C0A1-465C-95BC-43E3A63C7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32ADA7F-D83E-4369-BA89-EDC8EA286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0618D2C-AF13-439C-8C9D-80CCB17FE4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585D74-C722-483B-8AF6-9DBE6DFB9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58BF99C7-469B-48C3-914F-1E519DE95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451CB88-DB30-4026-86ED-C1DAEBF6D2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F8512B1C-D3E3-4D2C-8AFD-70531D012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992251E-3306-46D0-8CAC-03766E6CE8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2ACA919-84B6-4D80-8D6B-DBA5E468E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2E05B17-726D-4E35-B869-2B874A0DFF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B881BEB-C017-43B5-88FE-F87BFCBEB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5E71869-9C4E-4B44-B265-15CA3555C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BEB15A-181B-4A71-AAEA-26A0278CA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5ACE7FF-3627-474F-BB16-982BD0EFE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6FBCBCB-2E19-4E40-9FA4-F17FAB52B9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21DE7BC-3E7C-4211-8CA3-B1EA165A6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D580893-9A03-4128-BB7E-CCC181211F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EFF82DB-A9CC-4DF3-B9C8-4F273AE35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70550C9-17AA-4E02-97DE-B643C1918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3CEEEE4-6813-486D-9A8F-3F80E69A4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6C14AA-1448-4D50-B8AC-4D6ABC165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B93EE31-30F8-42C3-9632-B82B755D9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B07220E-B1B7-4CC6-B630-D060411EB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A3D7D1F-D1BE-47E3-8B7B-0AC4EE967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3BCB74E-B299-447D-A570-89943D5582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8D1E702-A9DC-4909-85A6-72A5E7EC0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85AA3D0-EB63-489B-A516-E08461DF5C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0857E1C-B480-4565-BB0F-D5602E340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AD6BC03-943B-4992-B25B-2303BDDE1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F529E29-D285-44A9-934C-20DBD63FD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DB5E53B-E95D-476F-B40D-E7AEC09D1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6158AE-C227-41C4-9CF1-193233DD1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F9907F0-CB1A-4011-B255-D5192BACC2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C7B3BDE4-D3D8-4D62-992C-5DEFCD4AC6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DD8813-32AB-4439-BFD3-11AE233E4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03E3CBF-8E30-425A-AA5C-DC7BD58D3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F5CB518-CA1F-4F7A-86D0-A5F35630D6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E4F647B-95E6-496E-8C3C-6FDDD08FB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B1AB729-41FA-418A-B713-A36763B99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9E4CC8D-9869-4401-A8A6-80277754A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CEEAEC2-6C72-43E2-AF38-E5667B55B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136DB3-147A-433D-8983-1511E533A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18EFD-BC4A-4920-B9F0-14BB2891A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084DDF-C93E-4E83-A9B9-6D1CF5C9A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2AA0CFD-3423-44CA-846D-FBFF24E98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B47C5C6-93C2-4602-BA38-D7D940DD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3228AED-A730-499B-A548-DF42A6757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861B4E2-5DDD-4457-8CD7-905199AFB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E3CE38C-8E38-423E-80DA-456DC970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F012BB3-2678-4CE4-9B8F-23C4ADD7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4C8923D-CF7F-4396-9D69-80A64F86EC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BB1B94E-F1D4-42A6-9B93-228FCD6176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1000C68-C9F2-4EC2-867F-6070456D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5A1DC5A-1FC9-4BF4-B7C0-13850B535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1EF30062-C57D-48DA-9657-955540364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172768-AF1E-4FC3-BCDA-5CD1DE3E8F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809EB21-E134-45EF-9FC8-468C10BE0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A1CEF9-D232-40F9-A60A-0A43BC412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BF3F228-B096-4814-B69B-E9765955F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39EE7B-02F7-4451-9A51-9036EA73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E60CC5C-0745-4CF6-9336-F365DE399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A6C55F0-CC49-489E-8F5C-E0E2D0020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3F1AE1B-E305-48A2-BA1E-17487AB83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02E7F-0D25-4A0B-8948-F5EA0B801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4B0286A-A97D-4CE8-810E-C8ED01250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5948002-9987-444F-96F2-594F73D261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32D25FD-1EBD-4DD7-A317-F374D42C1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22E6FC5-D534-463A-923D-E3802549E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56E14F4-CA6C-4E5B-9F7C-0BA7A4E69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0AB7628-B630-43C4-80C5-64E5838EB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82821AE9-77D3-41D8-8DD0-A60CA21C1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CBFBB-3306-4942-8564-8250E1483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BFA88-4DE8-4E67-A02B-5784A0600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7ECF54E-F48E-48FF-BD5B-3F4A2F5604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2202CEA-8C86-4EEE-8345-2C3413C3C6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FB29714-E062-4C84-8190-9E311AFD07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677539-7700-4142-861A-8D79046595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CCF2B10-0F26-4146-8960-269E12EC5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F49C164-2F45-4965-B474-4CC6D6FE5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16106CA-60AB-462E-A531-B6B419BAC2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E10825C-43FA-476F-A9E0-CEE031ECAA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8EBE9D4-A7CC-416E-A356-143097F6A8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B32FD11-4662-40D5-B533-133B2889A4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8C6915A-477A-40DE-A9F2-C51F7ECDEC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99BAAC7-3F93-4347-B89B-2A9CA0A03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96B1F0-05FF-42A0-8173-1C61BE3C8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615E4822-6C38-48C6-922D-3D10F4E6F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0BAE76-27B9-4A76-B254-F05125278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68B098D-A430-444A-93BF-7B59114D8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5438CF-8642-4CD9-BD35-362448E41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2AF6BA22-295E-4A7C-BBEB-2EFCEE5FD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EA5589-B30B-4594-98A9-B5C51C525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E26AA4-CC74-4757-ACDE-B5EA6ECF5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C8A7AC9-FC65-438A-B375-163DB151C2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39E9DC7-FD43-4037-BA5A-714FA9CECA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ACA455E-2534-4812-81AF-7B11771FD7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031CE43-92B9-4F34-BB0F-D8E0C4498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D22D547-7177-4F44-A9DB-FB9E8344D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E3E6170-9BF1-4C25-9EF3-BB207A68F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61E0CE-16AB-43B8-9A3E-FF3F0DADC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4EFC3B9-27B3-4BC2-AC61-19FF74C1D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82A40F1-0C16-4405-ADE6-0BB2E7377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184320D-E7DC-4B12-BAF7-59414832F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F53D911-7A86-45DF-B58F-AC8F77DF8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1DD941D-AF8D-49D6-B954-3884659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365BACE-AD61-4114-B6CB-06F83CB87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D480653-02B5-4F08-AD53-1E5112FD9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DD6A07-3869-4492-89E7-01D1F7E38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0345633-6E74-4C1A-89A0-2DB3BD990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55846BB-9BFA-419B-9578-A51ECC76F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E19715E-67D6-4066-87BE-7FDB1F8FA9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A0AADB8-2C30-4554-8FA3-72BA8DFA1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0109C83-2A84-4D96-B172-4B7AA70C4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89A782DB-0983-45A3-95E3-F17F661C9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A69FFE2E-D402-4431-8D76-282D8C206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1CAC240B-B7DB-422D-97F2-6C03EE4EF2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82C3FE8A-71A5-4DBA-8821-334BF65ABB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14C8945D-E192-4DA6-8EB1-9E817699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8AE823B4-ED70-48D9-9E29-555B8729CB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69394A4D-4C84-4A21-86F4-14D22370D6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C3BA8858-DAF4-44AD-922F-70CC4E638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98451B3C-AAD8-49A1-9666-93C593F462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9F26AB0C-2A10-477A-8C0F-0F0F4BF95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7692823-4BA4-4979-B344-3C4143F5B7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EC811ED-E9CF-4CF7-8DC3-7DF26CF1A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9" name="Line 3">
          <a:extLst>
            <a:ext uri="{FF2B5EF4-FFF2-40B4-BE49-F238E27FC236}">
              <a16:creationId xmlns:a16="http://schemas.microsoft.com/office/drawing/2014/main" id="{43903E92-4370-498D-A4CB-56E4F5BBB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DE62249-45B5-4A58-AAAD-5DC06D9F4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1" name="Line 3">
          <a:extLst>
            <a:ext uri="{FF2B5EF4-FFF2-40B4-BE49-F238E27FC236}">
              <a16:creationId xmlns:a16="http://schemas.microsoft.com/office/drawing/2014/main" id="{8D40D6D7-BD1C-4E02-B124-CD2AC036B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0377BFEC-70CF-4CDF-9A48-57CF04A4B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297519-E2FF-464D-92BC-7AF14BB377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229D68F-A086-4631-9742-8EEA74795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5" name="Line 3">
          <a:extLst>
            <a:ext uri="{FF2B5EF4-FFF2-40B4-BE49-F238E27FC236}">
              <a16:creationId xmlns:a16="http://schemas.microsoft.com/office/drawing/2014/main" id="{D82969C4-FCE9-43AA-ABA5-5F8A23F0C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8B4701F7-A637-44D4-B323-8BEC99C0E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7" name="Line 3">
          <a:extLst>
            <a:ext uri="{FF2B5EF4-FFF2-40B4-BE49-F238E27FC236}">
              <a16:creationId xmlns:a16="http://schemas.microsoft.com/office/drawing/2014/main" id="{AE188304-9B71-4CDA-A58C-F647B1660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55350534-D561-4855-8077-D3EEA24DB7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D164A18-0BCD-4341-9768-0CFEAF7AF2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4B3086-55DF-4210-AFEB-16BB82F41E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B40A0D9C-454B-48FC-81ED-C3B0EB425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4B321658-7A00-47C1-953D-327193B5B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3" name="Line 3">
          <a:extLst>
            <a:ext uri="{FF2B5EF4-FFF2-40B4-BE49-F238E27FC236}">
              <a16:creationId xmlns:a16="http://schemas.microsoft.com/office/drawing/2014/main" id="{5F1A18B0-61A3-4F0C-AA3E-79E0619B1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B80E8AC-3BAE-47C9-9103-C14464556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DBB8BD-D033-449B-9CEA-E9C45CACB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DEDBE73-835B-4779-AEFB-6EA18523F9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62897B95-04CB-496D-87C7-A3480883A6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37B5C0D0-2EC4-4290-88E7-0A6DD84328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9" name="Line 3">
          <a:extLst>
            <a:ext uri="{FF2B5EF4-FFF2-40B4-BE49-F238E27FC236}">
              <a16:creationId xmlns:a16="http://schemas.microsoft.com/office/drawing/2014/main" id="{45A236C9-023E-44C9-8151-BD1AE924F3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C9C0B44B-6FF3-4C74-BCCD-6798D7305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819A834E-26CC-4FCC-A018-70D9EC565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AFD12A18-3CC1-4A3A-9525-6A7B16A6A5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3" name="Line 3">
          <a:extLst>
            <a:ext uri="{FF2B5EF4-FFF2-40B4-BE49-F238E27FC236}">
              <a16:creationId xmlns:a16="http://schemas.microsoft.com/office/drawing/2014/main" id="{DAF82ECD-1013-468F-BA20-3429364CA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73F24FE1-5377-4740-BF27-42C9E0470D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721CCFBB-26D0-4B98-8634-94C92680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52BD43C1-837E-4A67-8483-B457A70DF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64817C6-F3D0-4F0C-8F80-C33CFAC909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07D41588-7D6A-49FB-9145-30B92E371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9" name="Line 3">
          <a:extLst>
            <a:ext uri="{FF2B5EF4-FFF2-40B4-BE49-F238E27FC236}">
              <a16:creationId xmlns:a16="http://schemas.microsoft.com/office/drawing/2014/main" id="{57376B2B-84CF-404A-AA33-D6E2BDD63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0578AD51-B26E-4C2E-BEF8-A7F138B87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2F175382-117A-4946-B574-F194D6B457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521C93EA-BBC9-414A-9AD2-E6217BA56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C6FB421-8A7C-4529-9C5E-24BF636D39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67C9AA8-059F-4E63-98A1-AE508E0E7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234E89A6-8E2D-4A24-BE2D-D08BEE123A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8556940E-A470-4746-9408-31080C74F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7" name="Line 3">
          <a:extLst>
            <a:ext uri="{FF2B5EF4-FFF2-40B4-BE49-F238E27FC236}">
              <a16:creationId xmlns:a16="http://schemas.microsoft.com/office/drawing/2014/main" id="{842F7782-2DEA-42F5-A61E-1A9BBD48E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DEF66434-08A5-455D-9DF5-C824FBD32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99DC850E-A8A2-4340-960B-6E704DB73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002BAA7-1607-4827-A5C7-802472736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BD6399D0-85D4-458A-BC90-5E3D391A1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5A57A572-AC56-4EBF-969D-B7CE6754BE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3" name="Line 3">
          <a:extLst>
            <a:ext uri="{FF2B5EF4-FFF2-40B4-BE49-F238E27FC236}">
              <a16:creationId xmlns:a16="http://schemas.microsoft.com/office/drawing/2014/main" id="{A7DAE486-2502-461E-AA55-393DC4B3D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3E171543-B80D-4F80-8F62-FD0C8D91E2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C506F4-D156-47C3-B67C-E945A87F87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1DF41FB-0567-4DAA-ACEA-0967E9933A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4298AC25-7B6B-49D7-92F1-8D5E4FC2EF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83696CA4-5A4C-44C7-92A5-3BA4C30849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9" name="Line 3">
          <a:extLst>
            <a:ext uri="{FF2B5EF4-FFF2-40B4-BE49-F238E27FC236}">
              <a16:creationId xmlns:a16="http://schemas.microsoft.com/office/drawing/2014/main" id="{55A86C66-4EC8-4126-94F0-2933FE1CB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842AA1D-C4E2-42C3-B92E-57053C8299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7354801-B9E4-4724-BFAE-9D6B5A64D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645850C-DC7C-4A1A-A7DA-AB3389BF1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3" name="Line 3">
          <a:extLst>
            <a:ext uri="{FF2B5EF4-FFF2-40B4-BE49-F238E27FC236}">
              <a16:creationId xmlns:a16="http://schemas.microsoft.com/office/drawing/2014/main" id="{B7339F5A-23BC-403E-B315-308CC2D673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A52F4499-9396-457D-9B7A-1ED62E63B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6C1B09B3-D3A8-477E-A2C4-A2102C936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B87EB405-CB65-4424-89C3-50334ADCA0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7A6933C-09D6-4441-895C-8DD8421BA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E3ACB0-3CA3-40F5-A3B3-FD456CFB1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C3EC340D-58D0-4234-9E4F-DABAB879A6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6F52E22E-F8BF-4861-A57F-A0F16E6CB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1" name="Line 3">
          <a:extLst>
            <a:ext uri="{FF2B5EF4-FFF2-40B4-BE49-F238E27FC236}">
              <a16:creationId xmlns:a16="http://schemas.microsoft.com/office/drawing/2014/main" id="{23A10E3F-6229-4A05-9BE0-80D98A6F9D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62776A4-9E2E-42F9-B46A-B906B79F39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8778B59-F773-4CCF-9434-03E8FC4C03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5F11254-B3A9-4A33-B354-33D9A40D5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5" name="Line 3">
          <a:extLst>
            <a:ext uri="{FF2B5EF4-FFF2-40B4-BE49-F238E27FC236}">
              <a16:creationId xmlns:a16="http://schemas.microsoft.com/office/drawing/2014/main" id="{0995B674-CFED-4650-9D5F-FC4813E46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C186107F-7F9C-4B82-8EA7-2E029DBB3A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F29429C2-FBFD-4560-AB98-C355F3FAD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B2D7F6E3-E65F-4EEB-BB36-B8C359F55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58CC5-95C1-4459-92C6-285F6C014E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A3D080-1B61-4E49-B102-5DCC92DA1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8FE11-9D9B-4009-8861-9635649A59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4A6E20-F0C6-40B8-8F85-3381F9FCE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AF6822F-8AF6-487B-8841-52867E0E9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C0D3684-1F36-4156-BF0C-47E155A5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DDE305B-F6B6-4C52-A4FA-2C7FC61F8B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CABD8B6-1EB0-422B-90C1-EE3FFED78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D963BB9-EF6E-4D9E-ACAC-B527D5738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3360D0E-007C-4BA3-A2AB-5FED27004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AC35562-4C5D-422A-AFCC-5E8F0173C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AFE0AA2-FD2A-4DD9-A932-6C066F1C1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3E9FD8E-2DA3-42DB-BDA4-2B902A4F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4A21A45-FC0F-4A9D-B24E-D14A3F969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EFBA6DCA-4B60-4397-B696-46782334C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9A32706-FD4C-4A2F-BDD2-EC780CF69C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E2261D-7A2F-476D-A1B6-D80CEFAD96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5F44AAD-7356-4FD8-B909-0747DA758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47AC0809-957E-4530-BF8B-8E53F78993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96A959-3688-42B1-96C1-732CDF545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202F67F-4BB9-47B8-BF20-3C79AC6439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34BAA8C-2EC5-4AE8-BDF7-38D74B8D4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B109F85-0DDF-4519-957A-E1DBF62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79E022A-E49C-4B56-8584-9FAC55F0BD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FB4E330-7710-48BE-8FF2-313C336528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079C305-100B-46E5-B697-1C45F921D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AC30F7F-9453-448E-B6BB-4DAB53C10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FF40F5-E57C-4BEB-853C-49719F0D39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67D1E8-0B0F-4629-80D8-E688D5174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4FAE1D-76FA-4569-99D5-686339C13F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5EB24AE-2302-4556-9281-7065D02D7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C3B2D40-0515-43CF-960E-C8385C79BA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3A21AA81-46D4-493F-97AF-E10E759170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B3653D8-85B0-4BF9-9A3E-2C7F328C4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E2FA074-0039-4943-A9F3-E2414A432F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4D18543-9B55-44E1-9E93-87695AA9D4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E8A14C3-6889-4691-BFD7-034DF7417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5A8B55D-AB12-4A97-A9D8-92573E991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C1A88E7-3D95-40AF-8251-1DC87E600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17B8BD1-3023-40E2-90C0-F20B397A9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2C9A7E1-8E2D-44A2-BB00-FA4EA07AA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FED8790-B970-42B7-831C-940D03315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F41486C-48EA-4295-9456-1DAA241F32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CCBDD53-EA03-482A-9AA5-152CA30D1C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BC19053-B2B1-486F-BB5F-EF8B6B6FA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457143F-3754-45AF-ACA0-8116C5865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595B9BC-1FBB-41A8-8A83-E62687B0D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B21DB7E-F3C5-46B5-B29A-51D0804593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A09184-9419-48EA-A4D4-2B10F4A52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1EA0950E-3F2C-483A-80E8-524F1DED46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D035E46-1EA2-4DDE-AD6D-88CDF3B60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7A741E6-E64D-4045-A448-827EDFC27C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B352119-3C5F-4E64-96F0-C5C13629A5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3119CE0-93D6-41BE-8210-9EE5CB72F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364BCBB-4D33-4B62-A9CE-86B5DB9983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64A33D3-16EE-4A48-9381-576AB54C1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69A43B-041A-4AA2-879C-736538BC7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11F46BC-7BCD-4D30-A6FD-137F9BADF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6061C7B-31AB-4606-B36A-E88495D472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C3397FD-95B4-41D6-A9E4-6D61F059B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1E9F12B-A1ED-499E-A09C-627BD7B7DF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9B39E98-BBA8-4DD5-9DB2-DE11022EA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5BDED27-AF20-446B-B60C-5ABAD0B6B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9653789-4CFF-4698-A898-79FF2452D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E7C4937-1592-450C-A4DA-0C7F3FD5AA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28CEC2D6-70D4-420E-B63F-458171D8E0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5B1517B-F9BF-4D6F-80E8-65A1450A4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DE84CFE-EBD4-478D-8B57-6C7AF32B4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AB85B7B-95E2-424C-AE58-A02E53C09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00B07DF-4034-4F3C-8105-7294F9CBA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F49D425-FD61-410B-8104-F44D8EFA1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2EC0796-4B7A-495A-9546-E792BA56F8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73728CF8-D74D-4FCB-9F7C-9EB703221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5A6F537-2DE6-4652-A401-9F044DD0A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DE33B66-F755-4E92-9BA6-A5A32949A8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7DD82E49-A62B-437B-9F1D-D1F08B0A5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6982E37-803C-47CD-85FF-EE9A177D8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A7D8887-4C2E-4B01-B726-E1D11CD191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E350211-1426-4C69-822D-913A51059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17A9347-515F-436D-9087-7FFB7E9B2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DCF58B-AB8D-4E55-917C-4B5D23743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B0F6FFE-A506-4989-9D02-83898A9C3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1C149D3-DC6F-4D53-89CD-7194C689DA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3A1B2D7-B3A0-40C6-979F-92F7A75DB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546C99B-34BC-49BE-8967-D001A1932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C477345-D2F0-441F-86A4-CC1D8BF4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CA02E78-DD57-47E6-98AB-E02090FF9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94EA343-2254-4735-9109-800775B68B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2DE67D1-1BFF-474B-B5E9-13AA830259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9395956-4BA5-4026-9FAC-766D47F0E0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B8F1A7-A4D6-464B-A547-46F79DB05B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E4366E3-7870-4461-88C5-2C1148F90F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72FE724-7E19-4E12-8B55-A400FCF324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9C08D6C-F50F-498B-9D08-518E93493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9D5FE8E-32E7-4C26-8A86-8F9B4F1CE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8CE4758-48F1-494A-9C84-29AAAC2D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F9A305-B489-4534-A92F-A40292967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3CA8CE7-3C5A-413E-B578-E41420CC9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BE9548E-0AE3-4848-90A9-AA7D67FB50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256DC-B219-4644-ADED-6464A003D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7636386-C143-4D5A-AD7E-65095842F8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4CBF6F3-9CED-4EB3-BC3E-5767D1EE3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0FA9BFF-995F-4A8F-B332-EA69088A7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93E37C61-B129-4A61-972E-5E8C831D12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5B00D6A-67CB-4D86-AD2A-010A123AD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977F5BB-99E1-4273-9B82-BE25942E7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BBB955A-4895-4E7D-A7FD-75B3494AB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CAECEFB-C8E1-48E9-8FFB-3CDFEC37B9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BC5EA7B6-020F-42DC-BCA6-61F5C767FF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B3E6069-1A1A-478A-9DDB-0B257E70D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BB5FE56-BE77-4018-BA68-01AB927F38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2D25E5-1921-49DA-BEC1-EC7B5168A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9EA1417-3120-44AC-AB70-0549981CA9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2C33B42-2EFB-430C-A49A-D2D7AF4E5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50F83F8-2D61-4F8B-939F-9AE24B69C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38A1CFF-DFCF-4B7A-834E-8A008DE3C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C176F5F-0183-4199-88F5-1C1490C7A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B9EE018-1373-477F-855F-2C910849A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346D62B-8B4D-4638-A68E-C9A5A7080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2E31DCE-C765-41F9-8044-0790B2A2C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E91CCEA-C78B-4AB0-882E-9CFFEBDB5C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EFCBB47-7857-4DAE-8F92-D553624705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0855306-AA62-44B1-B354-ED68BF36DF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FE22EB-8A75-412C-A7FC-AA4B92CFAE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0678B2F-871F-47D7-8549-2C46EF5BE2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9FA9A98-0758-40BD-9FD9-421F2CE8A7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0045533-D11C-4793-A412-15EF1318E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EADBDE-0E27-4856-832F-050900B8E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5F87A99-FFD0-4CD9-9F9F-6B95B35EA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97DD3C-FA96-4A14-AFBD-B97662809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245696B-A66F-41CC-80F0-EEF652BAA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DCBE208-25E1-426A-8059-747C509E1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6EFA158-9586-44C3-8A51-C3E31BAE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D06D22D-6E90-43A1-B8B3-3822FC2BC7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2185580-BCD0-4159-99D4-E3D3DED10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FFC602-19F4-49A8-AE94-CD81139F0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42AE7FD-2803-4232-B2D6-9522CCC01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4D375E14-080C-4C9E-93A2-D57BFB036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2EEF7C6-5759-45C9-B40B-2B98A5F2A6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B056022-784F-43C1-A443-F1A9357AA2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2ED928B-2627-4A71-8CE4-437EF0DEF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600F5E2-84A6-4CAE-B4DF-C169326AA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1B8DBC-AC70-463A-B561-5260AA9647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8B511DD-F81F-4A84-B157-377360BAFC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45B672A-7040-4103-890A-C8CDCF4C4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D179B1-D292-4F00-8F12-BDFB22CA9A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4FB4291-2610-402C-B87C-F7BEF0F67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C4648A0-E48A-40FD-B0F0-690E05A6E1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5A98B32-E892-4896-99BD-B13D6AB1A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4C21945-C395-400F-AF38-6AFB24F3A2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DB79D5F-0B66-4AC4-8EFA-9214EBBE6D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BBA60D7-6DEB-4408-9CE6-F274CD5AA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B2AE86-94F9-4407-AA0E-6AC456C6B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57EDCC-E933-4280-94EA-9D11AB4B2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8F3F44E-F94B-45C9-88D4-B14CA4C02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080A11-7304-4F77-9626-382066209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7AB62D9-38F0-4853-AA31-79CDEC9BB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9BD2C5-0F17-4002-B785-44D6C2FEB2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D5E9FDD-5723-4884-AAE5-D330CEEF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8F24BE0-3AA2-415A-9DB6-93577B27A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F67B9EB-B021-4995-BF1B-F279DA75E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1B0236D-304B-49F3-9C0D-042C8E380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E049A0D-B210-466A-89AD-A70F6B275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7DC669-B4CB-40FA-93D2-23AC046C4C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36D6C2-0941-456C-8436-74A458820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75B366A-867F-4C6F-89C2-D6C92E5B9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6444D3E-017C-4242-847D-8818BDF9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37839AE-1570-416E-B32B-2E26C82FEC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8B5481-2134-4FD0-8E37-2107B9C6C1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DB962CC-F81B-47D2-B875-8DC62ABCC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0BA7584-ED5A-4A6E-9C2F-AB035D667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55AC3C4-FBDD-4341-8255-DBD9B4C7DD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92D2BBF-02E4-40AB-8BFB-E667F82DE2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C6D5F8A-53DD-4F56-9EB2-B63321AA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1722B37-18BF-4E88-BF2A-42F35D1DE6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68FE04-9AB3-4E4B-BD92-3B55B0984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7141B04-468C-40CA-9140-2CFA594B7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D0302BB-7E14-4850-A521-531FA90E96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288D532-F117-4C48-A0D2-469E3524D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8B583DE-06CB-4800-B550-FEB77B326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6B77FD9-AB32-42E9-B151-B1A70D95E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0361F2F-F1D6-440E-A477-3B8AA8EC9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300B4D3-0E3A-49F7-84CA-87D41B1D0F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A95BE1D-5A8D-437D-AEDC-DCB0D8995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1435222-87EC-411D-94D1-AE4B9F223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F476F950-BD72-45A7-96AF-137B6E760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D0A172D-2129-4720-8CD4-0B6B4ED67F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D182A0A-F27D-497A-9936-654D37D2E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78CD13C7-7B62-479D-995C-903F90279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2228EBB-AF29-4592-A849-A050A9A1B4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C48B877-BFE0-4F16-BE33-9A19A0C2C1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5CA7792-0D06-42DF-8082-51750089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11479AB-8F53-44A0-9403-82FADB6044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36064A2-4EDA-4845-AE03-A9CBC6EA0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061A340B-29D2-4A4B-BEF8-D22F104B4A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3F4863D-5ECD-4E9D-875C-7683A5DF6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0061860-B437-4087-A580-4877093511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52992DC-3E57-42C1-AEF7-3389EDAC67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BAAECF0-C691-4ADB-BC7F-FEFDFDB85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CD1035F-43FC-4AAC-A94F-CFF7C16408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4A85E4E-DE53-4FFF-B608-6F5A2F3F5C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1348B4-D3BE-4F37-9D45-90DBA969C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2615E9C-0CED-46D0-89C1-4E0B8C33A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7DB2572-9496-4D5C-B4D8-3AE71E87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4CA057-3B89-418B-AD71-183CF034B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2AA1CA1F-1381-4FB9-8E7A-01000185E3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DF8E25F-89FB-4CA0-981E-57A9F87C4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19CEDBA-3750-4997-9B24-56FFE25585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745389D-20CE-428C-BE89-6D090B9888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91A3B82-643C-4640-B198-4C467B5215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6145B19-6DD1-47E6-92BC-50A0D213B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10F4111-FFBE-42BA-BC05-FF4539459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C15E941-F583-4CD1-AC09-E85855534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AF1C080-6B10-4B4B-8429-C6649F5B06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400212E8-2AF6-4FBE-B733-94A43EE9B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F3C40C1-A411-4D13-8B4A-0C49498326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33A0F0E-0595-4F8F-B244-25E0DF49B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1D30AD-FDD3-4FE2-B05B-1B97A9271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43A1A7B-61D1-43C7-8127-ED56E86B1E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235710-7BAB-438A-885D-7EE57EAAC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09897981-44C7-48D2-9171-50F22907C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C996457-F27A-49CF-B4EE-9C53E21B6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6432393-3C22-4A5F-9CC8-0EC093CF6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A8ADB2F-FA1C-453E-A060-9DF154DF9E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4B2F358-3A3C-4DAA-9F7E-4EF9C3F7C8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B218BEF-FF2C-413D-A065-F8E7003405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28CD2DF-8F25-46A9-B396-E6994674B6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AE756834-A276-4354-B17C-FE755041B1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ADEE789-17EF-46E2-8C76-42EC9FC2B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8B77773-519B-49A0-857B-92BD1809D9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FCBC8F9-557E-4599-9572-A062FF666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075052DC-D4BC-4ACC-8546-31E6C0BEB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25A63BB-94CE-4736-9027-C3435669F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5D2BAB-0F46-4D8F-B56E-0ADB217E33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C68D9C-BE61-4130-81F8-22C1F63FFA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D0D610C-3537-4C7B-ABE5-FABFC48A33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B053C1-B44A-4B5B-A8F5-DFE49577F0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0245E0-D725-4DA7-96D9-3210D8E92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0C275E1-02BD-4905-8959-312B328DE4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64F1C70-0318-49D1-B84D-50632AC79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DAD01E4-35C3-41AE-BB0A-34CA566C2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DDD7E64-36C9-4772-97DD-B73D29BDE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D4797A1-1F87-471C-AF9C-D253AEE4DB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938139C-C2D4-4754-B5E6-19601B94D1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020463A-ECCB-4A6B-B22E-DBDBBBD1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406AF06-857E-4E8A-9B7C-E078B1737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A95950-69B7-498D-AD53-3B0DB5C5D5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08B1F6D-DEC8-4B90-8FB7-DD69886FD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97519A9-42D9-4D5E-913A-5A21406118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BA2CBF1-65EE-4844-908F-7BDA1B7F1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26A8832-D5E2-4745-89FE-1642B3A5B7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99295BA-1B18-4B89-8B93-BE038F7943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C020CBD-B76A-41A6-ACE1-6D28C386C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A843440-9B78-4627-9260-5AF18F4F0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5D9D0B9-6655-45D2-8F4D-9DAD83EBA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BB8DCAD-E365-4A6F-8862-0030FCFB7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B6F4BD2-5739-4F2F-ACD0-DE464F0C4F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78CE960-AE54-4CDA-89F5-3F18D2310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0BA23D-5610-4BF0-8DAD-46C0140C0B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B41D80-907B-4DA8-B3BC-E095EDB7B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D80ABFC-761D-4346-A1D0-23FB7FE7DB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9D5857-4D7C-4FAF-8021-8CB709D3C8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0542226-29EF-4E40-91B1-659356A1C6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2FD806-9ED9-42E1-B4E4-F903455D9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3E5DA62-BE48-487C-91B9-9512BCFEBB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153567F-01C4-4355-8052-B20DD78557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C841C4-9457-4C4E-B191-4CAC8F475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84AA8DE-351F-4C40-9E25-813E7405C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08BB7C1-71F1-4C56-80EE-3A3331EED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D680752A-06F3-4978-8945-932E6DD9A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6CBF0901-DF89-4454-9311-4CDD33AD2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B51D3C3-65E3-41C0-8593-F99EA8F9A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44C1B23-5F74-4640-9424-056E00F54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28086B-2A05-4095-9684-64447C20F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FC34996-AA46-46C2-90D6-5C5D8984E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BB52787-F7B6-4844-B02E-5345C219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41F995D-2A9F-4313-83C1-F4CB83D32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27990A-88B5-4E81-97D6-ECF738D3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B2E4134-F528-4DF5-9151-AF8218DC16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8973AFE-BF1C-44D3-BFE9-DACB1B4FD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FB0D7D2-27FD-4DD7-BD6D-9A17B75D8A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7810EF3-AB9C-46B5-AC86-837A1D142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3D7D0C9-6700-4BE1-B5A5-38BA37A7D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C611344-E7E6-4458-BBDF-93C583B850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4F9B3F1-6C64-43A8-AC07-A1F95B9111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95A72C0-8BE6-49FC-B694-69A186C86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F28737DE-B084-4B49-9E89-F063595BD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45F6DC3-9B75-47EC-A7A7-1BAAE8074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6A87C36-C411-4839-884C-965E8982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19994F3-C66D-4103-8331-BA5A22131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90A9AD3-F62F-4284-83E7-88AD80F27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0EF5758-6886-4DA1-9E42-53F5F3E36C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F0FC30D-6328-43B2-9C8D-A36269ECF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99009E6-9B72-4248-ADBF-3F600A6AE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FBD0E9E-2032-4C6F-9D7D-A4DC176C8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541D07B-862F-43D5-9ED1-782A3FC8DB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066AE36-9B68-4F95-BC56-16153D5FF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299ED0B-6835-4ED0-8596-629237DC80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55E5012-2FEC-4795-B225-FCCD451EC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E576F18-DE38-4ABB-B6D2-3256F0830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EC74417-8768-45EE-9656-6AE452631C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0108FB5-7DAC-4960-BF78-0AB3FE26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A087B59-E293-4EC5-82DE-B73BE2142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4BADE49-A439-46C1-BF0D-33298945A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ADAB280-BC02-447E-B4A6-495E13C58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09EB088-0FE6-4A74-A2CE-6C48F1EBD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E28B451-D7E8-49EE-A07E-943054F271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37ADBC-10C2-4F5F-85A2-A445C8406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7AEDD05-A9B8-4F92-BD10-87BE12EEF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A05EEBB-615F-4822-B23A-181CD59939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FEA7D950-574D-40A2-996D-6606A4336E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025B3966-5A89-4974-B839-A757ED277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06D0A1E2-5C43-4840-8ED2-48BB37FB4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571EFC1-78C7-450D-87F6-21B36D0D6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F094980-B199-4911-83C7-A759E54472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EF08E00-A744-4100-A86A-0794A131B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EA1FE7-BCE9-41FE-B260-1C2577DC8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91A0BEB-5B35-4505-BA07-1204E08DF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3CACF1F-B831-4B46-B5DD-701768816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D5E4237-B757-482C-B1B6-E2E72894A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003D65C-8B58-4CBC-8987-CF60F1CB5F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2106E2A-2B3C-49EF-829A-D1B6BC2DC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B23A61D-EF7A-45DE-BA8E-99F64D0A2D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F304749-7690-41C6-9C04-A55BE2EE66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F5B1B1E-7509-42D7-9F80-97D1A96B9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5AF1F17-5549-4BEE-86D0-E450EDBB61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D960096-C11E-45AC-AD3B-EDC7A5E460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A7F409-D246-454C-A9D3-27226D000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6314515-539B-45C8-AE56-54459BCA7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FC73782-EDD4-455B-894A-51ABE0A6D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5E9A2C9-79DD-4E52-B327-DEB17EC8F5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57378B-B188-4FAB-B2E0-C2532E615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A37D4F6-2CFC-4400-A8A7-A16B2B2183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3A470C-38D1-49CF-A1CE-AA27EC5F44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3F27EDC-36AF-4824-86B3-0D9CDC6F6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2F03F20-4ABB-4943-97D2-D6380138D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BF32925-4A20-4896-A067-DF46350DE6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838F9B0-5E0E-42A0-8C21-21119A6EBE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4CF7F6D-FC5D-4A60-878B-2EA8DE63D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C2D6D57-18D9-411D-881F-3D1885CCD1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A9CAA5E-5AAA-4664-B6B0-91CC2A6630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7AFD5C9-34A7-4C2D-BFB5-CA0FDF9EA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5340C46-431B-4A56-9B39-509CC7854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DE7D2AF-93CC-4AC3-96FB-1A5E8DECB4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5E4DF2-0AC7-4D2D-B766-B1CE050142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8A818A9-11E3-43BD-B5E7-F28C00DBBC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250ED1D-72E7-4F41-A07F-83485A9A0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32F2B16-6965-412C-819E-2D9B992B9B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CF1F326F-DF09-4DC2-85EC-3CAF361803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1D42510-D6A7-4CE1-9D82-B41001070C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92BB9C3-DDD0-4CBF-AC85-342C01D2B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B88ED97-1CEE-407E-88BF-A48FB67E4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468F6D96-C770-41A0-97FE-761784DF0C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C0EF4F-893D-46EE-9F79-9CD1AE619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E28192E-D048-4AF4-9417-5DDDE9586C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2D7DA2B-907C-4CD3-B2B6-EE99178D52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E8C0962-6F40-4853-8F4A-FB42439CF7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CE73A1C-1897-4130-967F-1E038D77A0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D2BE06-EE68-4603-83F0-401BE5FDE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9FEC09B-DF4C-4071-B2B6-AACF7839A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A85B88-4879-4080-A20A-53DF109EAA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29B537C-959D-43A1-880D-81AA49334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37B95E9-DD96-4B15-9D83-C160CAD308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6728D11-507F-4F3D-9DB9-AAB7A52DB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A5A511F-46BC-4447-84C9-D8FA39F6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E8933E8-9282-44FB-BB82-2382E4D7E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B04B23C-BA35-4663-B4B6-66ACD1A3F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4BA1C87-C508-4C06-8DCF-697A665D59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AF90FA9-5E18-4F0D-9F0E-10F622B4D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35ED1138-0530-4518-8FB0-648A2611A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CB18DB5-0DB0-4C8B-A478-0FA3C2D3A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9F7F2D3-E82E-4E8F-A611-E0130B87B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964953-13F6-44C5-8AA3-AC1B0C78A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5269580-FF6B-4FD7-BC66-D27963E46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E91BB84-DEA7-439F-9E0A-1F24B9AB30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E7A988-996D-4980-9564-12964896D4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F3B356-380D-4B3B-A790-811D9F375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F6E2E83-ED93-4037-985B-271DA78DC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AEDB6E0-2048-460D-B554-B17CB6B82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8CC94D4-FBE6-4E8B-B296-3659850FB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2BDFE-593F-4830-9482-85366958F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3889CB0-EA1D-4378-A6C5-3055A8E81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CA70C0C-FA35-4036-86A3-9D12C57CC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1AB8457-3AAE-4CFE-AC8D-F091E1EA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4C566E3-E30E-4889-8470-EAB3330C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E3D938F9-6991-4740-9C90-725509026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5601C65-823D-42CB-9B76-06110B9D3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848A4BA-AA2F-49E5-AA4A-19299B32D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A8347B0-5852-49B5-B708-76FAEC303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D95581D7-27BF-41FF-AFBB-C928DE11D2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8FCBE88-A329-497A-8088-25DBE3A99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535703E-BF4B-4490-8CD3-2A04254C2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07CBDE-9F90-4F9A-8AE1-E337B5ED1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43C93C0-36A3-41AD-912B-DA3BAC46E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DD7AB1B-54F0-412D-AE84-FF2B8EB121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ADEB981-8B60-4181-9296-FF91CB4B1B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5093786-FF79-4D16-A1CD-F11DA0039F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B6F8542-2C2A-464E-A73A-393862B50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FDAA3A91-F016-4182-9D9C-D17FFD7780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A1D5AAF-31E6-404A-AB5F-8D07971A9C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9DAC0C5-CDFA-4AB1-A1B3-A9FE10577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122A58A-01B7-4F24-8BCF-24A5F056A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322E39-FB5D-4688-8260-C6C5EB4AE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D5FFBDA-6F97-47AF-AB51-FB8CD9D9D2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FE9D9D3-2E27-4D5F-8C20-B13708780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48A6528-B8D7-4899-A97F-5D9D7E759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F20DC7-AF60-4CCC-8497-67F6A2E0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8B1A578-7467-4108-8322-2B96CADD28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4DCF03A-52AA-4C88-8320-89228C532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41A01AF-8091-46D4-A363-11A40720CC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7607DF37-9E11-4EF5-BE1E-6C0ADD4203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C947CC4-9F96-492A-AA7A-49E178837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50ECB45-6C7F-4A69-868C-A0160FDCE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ED0165A-ED56-410F-AE6C-BF97E235D6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290D01C-084A-44BC-92F8-524C05FF2D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5595708-48A5-4503-B7D8-B25D8BF54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4297CA1-C57F-466C-A20F-ACFF03A6A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85ED41A-2FAC-416D-81D3-E1C9C4A8C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0B86C37-7A03-46F2-BC09-13E8CFE34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064D64D-53FD-48E5-A68D-90941C884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D4B285D-083C-4F22-95E4-F916681FA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1467B07-1C33-4763-9537-158F6266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71D5470-6D2B-42AB-BEAF-69E4960A26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2D7E144E-D453-4A6B-9820-BABB4C99CA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3B1667-0A8E-421B-9B88-6DF572E00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07B0B07-F2F8-4EDE-9D2B-14865D2E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5FA51BA-B4F9-4D9F-A961-9C42E9704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30F21E-4EFE-4A39-8D32-E8635CEEF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C3A2FCD-C560-498D-88C6-DC7A638D2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D4CA6C7-EDF5-4B6D-B2EE-34B5E5B8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FCD1B15-F21D-42FD-9BFC-6A3E8B823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AF0BEF-1334-4B78-A92E-B3D57A171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5D87758-8E5B-4439-9201-0EAA51265A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4E2A60C-2E2B-488E-BEBF-D64870FE2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0CB4008-25DA-4D26-BF1A-5428EA987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3D126EF-0575-4A99-BE99-E7699A7E4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F224AE-2882-4CAE-BFC8-6BD061B50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5D63A2F-9B08-41CA-A606-3119A3B1D0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E6AE610B-1C17-4DC4-8C62-CEE78B2AC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1324E6D3-BC09-4488-AB80-FB42B0AE2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DA294E7-0581-4C72-B14D-B893FF679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FD09B1B-4A43-417F-83A5-A9C3118F7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BA1D2E1-21FE-4B36-868E-D47F5A45C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94C228D-771B-4425-83A4-B401DC5FD1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F6DC3F8-FAA9-4B7E-8315-5BC3E1E8F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FB05BE-1D76-4B59-80D6-901FCAEC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31AA2C2-16D8-4868-B01E-0E235E2AD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674F0BB-CB20-4390-893F-C4ACDBF8C1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ECA349C-2A5D-41B5-9887-0536E5CCE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203932D-6D18-4456-9997-C8AB030B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5614CC2-D581-41F4-84D5-BF70655D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A8297B1-01CA-47ED-BB42-16B1E2AD5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BC4F950-C927-4955-AB2F-0FB972AD2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A3ACD13-9E87-490B-8168-0A9F244C23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A9538E-5CC1-49B4-B2EA-64D21CC77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39A6A33-A940-439D-8358-F5C7397D9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FF4F9D4-6F6F-475C-9956-F27AD8B79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E7FEC56-C0D6-4894-811E-99B8187E3A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06C93C1-51A6-443C-97F8-48645DC965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B5DC47F-7E1C-4114-BFF1-B6F3B81D1B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BAF6288-4CB2-4A44-9EC6-A59D0A3AF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BD9899F-5F03-4A09-B95A-A4A810D0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B87B126-6724-490C-AF0D-7969DA5507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C0300E3-DCBC-4CD2-8D3A-95B7FD7DAD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FD471F4-BB35-457D-8DFA-DF84981062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AFD21E6-2E75-43C6-A13B-A5A36932E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1C18333-D9BB-43B3-8D93-23FBE454A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5ABBDEE-94B5-474C-A328-7B0E7EF1E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3132EE4-3D54-4699-B4E7-2248A42F0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662E36-63DB-43A6-88AB-DAEEE69F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532BA6E-518E-4492-BEF6-7ECCBDEB7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F3A3BE5B-A951-46B2-A4B4-4D62EB680B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E5A38EE-F99E-4878-AB49-27BCFA5325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1D1E3AA-445F-4E0B-8154-6D6F84350B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3DFB05E9-D568-4D62-BAB9-0EB918210B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EBB2B58-741D-4587-870A-C49AAEBF4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FAA142-FF0B-4C82-9730-43D0762A7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B82786-91DE-45DC-B043-BF312A772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E796769-205F-434E-A970-899735B10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3047CF3-33E4-4075-BE9B-26706E237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8E13B63-4E00-4225-8DE7-3EAC0B5DA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A18522E-E2EF-41E7-9E09-334AD2790A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D42BD7D-99E8-4533-8009-67496E830B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47586594-A341-4342-AB22-2317FDED7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FE5E33-D04F-4C8B-A5FF-FC3F704CD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5EF70EE-6322-4E34-8594-2E1CD048A5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19A3C85-0961-4699-AC0C-D161C9947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C55023-8C87-4063-97FA-7AA83336B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7073398-DFFE-4138-B4AC-291BEC35DB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67665D3-D8C6-4BC5-A029-649B3FD1C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F0009C5-6046-4D59-9C82-FB8259557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6319088-6AF4-4E9D-B267-D9A7BF4217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458A713-1D1E-4C92-9655-13F6D4337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81BEEDDE-0B59-48EC-8617-3946A306A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1BC0EDF-AD36-4314-9675-31D62C42D7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B926210-B603-4D5D-ABAD-03D84B994D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76FEE0-D955-4F6C-A8CD-7BC5E2616C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A71A77-3831-4562-88B2-45D3B5894E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CFF6937-F040-4898-B085-F685A7D3F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F5CDB1A-F580-4DAB-A04F-AC83931D9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DF3B17E-F3C9-4E48-8D1C-5C9B3DF9C6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0B261B9-8EE3-4761-8DCD-F6BBD0F3FD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8CD8287-ECA6-4C08-8844-339BCB7A32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B7CF256-109E-4489-B5EF-7E7582BB1D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6076C5-694C-4F60-8B30-8D6F5820F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2F35257-A462-4DAA-8020-99DF13208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15F386-0EE6-41E7-9961-F8F4FFD4A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B05082F-0815-4263-83A5-0877FCD1A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039C709-F52B-488B-BD5D-547D37ED48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DC6A995-09A2-4DF1-8BA5-2A3358329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21BA20-78E3-4F16-AFA2-1AEA281A8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AB181EB-4D78-4273-B6B4-16AC278BA5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BFAF02D-C088-41D5-91CB-324B2A25FA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3759CB5-6523-43B1-833A-987C572FC7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8D573A-DD1C-446E-BD6A-41D315287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14A6139-34A9-4BA6-9715-2E369056B3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4F571F9-1F4C-40B1-BF52-1A72B332F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BA58CE-B6B2-4F2F-9814-1CA80A28F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B4E9D27-C6AF-4188-8D82-CD660E727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CBE8DE9-B118-4DB0-B363-A7083B9EB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381D608-4BB1-47B6-B388-0EC2E92FB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0295309-5726-4B39-BF7A-7B79468378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A180B2E-4A3A-4E34-842B-E8598BF5C8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E9022D3-57F4-44B8-8A4A-586EDD896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B54527B-C719-4554-9664-20EC4878BE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1209756-67F7-4B2F-A502-9D13CD625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2DA1C0A-EB68-42AD-9DF9-16D4098E16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A9947B2-F377-4BE1-A809-A7C86BFDF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B001F99-B3DB-46DE-A5F7-C3CCB58D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CA7D34A6-A90E-43AE-A458-7A80BBE63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AFDD61D-D33A-474E-93C8-71D8FD35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19F0FCC-EFB0-4F60-9525-0C721EC5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E666449-A716-44F8-A011-788DB6F2D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6D8E3F5-30C3-4A04-99C9-E8D14DE945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96CF766-F6CE-4789-BEED-BD65A8A9A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FFB2257-2CCD-47C2-B7B3-5BAB50547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EA7762CA-1247-4CF2-B043-808C2F7A6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3A0250BB-D7D6-44B8-A2BD-41E68F15A6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AF330F9-4CFE-431B-9D3E-5AFD8BB793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315BF42-5420-494C-B588-92C45982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D4FF383-17B6-49F5-94DA-17E8875C1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97C6EDF-3B2C-4A37-8D89-333890E15C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4ED34D-E8FB-43E4-8D82-8DEFA662E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BAEDF60-3B51-4F11-9342-8CCC25B2F0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E3DEED4-17FF-48DE-909A-E0CD6AEDA0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0134C38-B4CA-42AC-9A33-5DF7385862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61DC2FD-2E01-40E3-A688-A0F5A2262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49AA10-0B7B-405E-8640-8A3B75EB5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CCA2EA-3646-4A6E-9E6D-A9DDFBEDE1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04BDF9-CDB5-4522-B76A-0102B3456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DA54941-BF1A-49BC-BF9E-B7E9FB1DE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66B2A24-A7E2-42B1-9FC1-635B30A033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047E61E-F04A-4F27-B478-05BE9B6482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E5398C1-7F65-4051-817B-17EEC034B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A5F770F-2B53-4427-9468-AAD0400213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0092187-D0EF-4DB3-AE71-9BAA28142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36879FA-5893-4465-8EE6-D65C813F6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1A68EF0-B03F-4645-86B5-CF5D85960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C37FEEA-49EA-49E3-9B9B-7CB180A4A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C1C73C3-CE95-4906-BC7B-70E8A27D4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6A80A-7A29-4672-8CC3-6ABB24EA8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4C20F2-1142-41A6-AB30-8A2077665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44075CA-6808-4C94-8E0F-F124675E1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D883194-5407-4911-8D12-A9789F7B2B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E7C9C6A0-95D4-4ABB-82ED-DA46388BC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50FA35A-745A-4E20-9E3E-9781D85156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4881943-6B06-45C2-8B1A-F9387153F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078C762-914C-4189-B96F-B10CAFAB88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73C7865-9035-44F5-A80A-AC5365BA20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AF5E284-186C-41CE-8911-24A9A5B1F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AED028-FC47-46D1-ACDC-C627ECA0A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0634E33-D113-495E-8EE6-21AA609D0F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69965EE-C0CE-4942-AFF6-A431138E42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749B5DC-12BE-48FF-801A-FE7B68AA9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FC46E7D7-6382-4D6F-9F2A-2D59FD25D4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8BF2D9-8BE9-43ED-873C-2F677FCB2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518C52F9-13E3-4D6E-AFF4-D3C4A9AB1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5E839E4-8D58-49D9-808D-D4D70CCFD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B42F59FC-3594-4372-8DB8-D3C40CBC5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31D3AA3-AD5E-409C-9E7B-5C58030491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710F528-3267-40FC-A072-06A5236562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D994E52-4849-458C-973B-B92BE2049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0B3C052-E94D-4BC1-8D4E-C9D8FAE51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7EA895-4658-4A2D-8950-D14988E4D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188CC27-459B-46A4-AD50-C53D751F68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9776B6F-8C71-40D2-97F1-B51AE8E922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EF9B70-66BF-4E66-B6F3-4E6DA65FB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7570674-A9C6-4524-822F-8ACFFC16E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2901558-84D6-4FEE-98BC-6C68ABA13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9705D1-6CE7-481D-88E4-60120FC93A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48263B8-4827-41F4-BB7E-8F74F3292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8EBA6DE-9824-4DED-80BD-C5BE40D40E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9E5C328-9C0B-4E00-B433-9EF880B3F3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08754D-C3CB-4383-844B-923F4BA28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8BEE353-1F07-4C84-B9B4-8F3A84623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593B8AB-BAA4-4758-83E6-FF852B9E56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F88F25-319D-4FB8-AA7F-53192A599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63A1861E-7C43-4C8E-9C16-227733452F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2F01FB3-55AE-4A72-AF20-C4C3B5F798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BA35E6-72AF-4AAC-A54C-3FB132C7D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75B6300-8144-4331-B69D-F3291EB21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F83CB6C4-C618-46D4-BE5D-0613DFB73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C5FBA1E-20F9-4B9A-B34D-DFE6E48D9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566FEAD-1250-4952-8EC3-31BE0A3CB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7BAA0096-2B5E-450E-BBD4-C3D19C2A6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11BC3D9-2C76-4498-B7E2-DBF566AFE0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904911E-E22B-4C26-AE89-CE2283D77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1B75D4C-B0A0-4582-A558-7C707D50B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80FC715-43F9-4E8E-9582-A91B29166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9B55C93-E0D2-4B7B-BFE2-FFDB117C3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7433D81-E0C5-496A-BEBF-E01BFFA52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55752DDD-009F-4534-AB8A-E87511AF1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36D9CAB-31AD-4D88-B51B-FA5AE62885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3720CAD-ADE1-4D84-BB14-F5EA3FC6C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3F5D0B4-E148-4A1D-BA56-B99ED49B55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B26385-3952-4A7B-AF28-AB24AE402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F5169F0-E15B-448D-B001-57EC77387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60A697C-5441-46F3-BCEB-62623730E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431E01D-FD94-40A3-A7A2-757D6509F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A9C1178-4CAF-4079-8C72-F05B474D69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5B8508D-1F28-4FD7-9B98-603F57D0F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E47F44DD-2327-4466-BF4D-20F1697BE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F6F7B5-D120-4A65-9708-AB328A3D0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6DD06CD-1118-473A-B6BA-698304277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48011E3B-2BFF-4587-AE6E-E76FE4167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47980B-04A9-4CF0-B376-FC269A0A4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8935B25-5D69-4943-A32D-152850F06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8C614CD-376C-4A5D-943F-C2A9571E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236AFBE-E1D5-4D07-9A60-9F2A0146E2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1B8882-1FB2-48E0-9015-1EFC872656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25C199D-B6B1-45D2-A50A-06E050758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CB33C70-DE84-4BDB-89EC-F05B28A69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AA40B4-47CF-4F21-BDE5-C4033BF98A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827014A-05B6-4DB7-AD7D-75DE1861B0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7365377-F9EC-4382-B58F-F5C0451E9E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2028C3D-F772-4E29-B23B-56A207EC3D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4D87ACE-44D0-4B8B-9A86-2B1AAEABEF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E846C4F-AC19-4F97-959D-2A6200DC3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519D142-98D8-498D-B2AD-71C956166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77F0254-5360-46E6-B4CC-787A1B79B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C242C94-A402-46F7-95E5-0B6BA42B8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CE66A7E-2DE3-4984-B922-17CBCEDCE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782385E-EC7E-4149-B04E-44DC4E8AB7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1E2AB95-8004-4C9C-8889-1FEAF843A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57B5812-1838-4254-8B91-B4029CD47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0FA186C-2786-4543-AA09-2B8428BA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8F25C9-18BA-4EC3-A75F-2D5258CEB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341510A-3CA5-408E-8358-FD4BBF5B08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A2A2A8-ECCE-4208-83A6-B61F5F99E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29E932F-75C2-414A-825C-9531B4BFA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E6EBB09-77FA-442F-9F1B-B68848EB25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7D02F58-82D3-49D4-8C45-B2F4F673E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75171AC-0073-4310-9DDC-F5E2BF2A7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BB78F1A-985D-4110-B1DB-43495BCFB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7D17177-FEAF-4F36-A947-AA2B5ED7D5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CE42C04-2D48-46E8-9DFA-CB1DD08439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A9A5EED-B302-4299-A0A2-E4255D24F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08290A-1E32-42C8-A7CB-6019701B4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A60A6-1ACA-4504-97BA-A8B5768FBC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B88307C-E705-4A37-B5DE-3C4D3561EC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6788ADE-52FD-4E95-83DE-6010DFFDE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0002256-55AD-475E-B415-5976EBAD41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F704EF8-A44A-4FD4-99DC-30C79D5B4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A82F742-08BB-472B-968F-870D060DE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74FAC0F-D53D-4226-BA56-8E9EBB272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D180FAC-DD2B-400F-971F-C55FE8ADC9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997FF3F-E9B5-48D2-8B9E-26DA4E787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9F028D-882B-48C5-8833-F69778593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255A179C-F091-4A73-B45C-664923E94B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A3216D3-4E08-439F-9B11-6264449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C7D99C9-1932-46C3-927A-626731A606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87A00BF-CF40-4B86-8545-11A7D21E6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BCE72481-085C-4E5A-B313-73B98FC718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722AEC6-9D36-473D-A2A9-35794F0E04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D20EEBE-C696-43E7-863A-B6DF58768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4BBAE-1BC6-4BDE-99F7-D92DD7837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ECBFA57-A368-4D20-B954-769CEA351E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4F03C98-C7D3-4CF6-94A1-F3516524C5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697F84A-C09B-4E6F-9925-8BABC35B2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DEB896A-C274-4804-99A1-452F82E74C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751D16D-604D-4F94-90FF-51C1CC902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25D5808-ACD3-483F-AF60-AF30D7E02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2BFE59-D9FF-415B-8C8F-578E7AC82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0EDF08D-BEB8-462C-8332-BDECAE860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4CAAF0D-6964-4006-8FA6-56B758E5CA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16AED85-458D-4D24-B111-484B79E94A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C5134B30-F3A7-454C-93CA-8ACCEB4751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EE93C94-673D-438A-A522-71A5DB9A4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9F09D96-7FE6-4183-9654-9D6FFAEBE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1A8E49E-36CC-4E4D-9795-A66389E6A1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C707271-1F37-4181-AF3B-3240A3220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5C12A97-59F6-49A4-8605-48F076CC59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2317C8-ABB5-4277-814E-DCF79BDBE1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0F56D5B-3F52-4BD5-9517-0014E8E50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F9F2FFB-4804-45EF-BEB4-0C22259158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BF7CF0-7457-43D8-95EE-BB928B0EC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47E0712-B9C5-4C02-8AB3-DCC7BA97DF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2233DC6-B4BE-44BA-B0BB-AC99E5B58D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E3DEC50-D126-4AC2-9A63-EF1ED2A701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98D3467-167F-4949-B23D-911A9E937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65DF0F5-96A7-4A08-B3D0-7E520B06D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C2DC0EB-1277-4223-9EF6-084F875303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C37F34D-9006-4CDD-AA82-5AD01FB8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258DF6E-BF10-4BE2-9728-81DC9AB7C9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98B0B2C-E09A-462A-BB77-553CB4D27C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9B2410F-1C36-4BD1-97F5-875F21AC3E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BF7AAEE-2261-459F-8C5D-E9DB433095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5589BA-B0DB-4507-9D1C-F7288CF1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8ADAE33-1E13-4D74-B7DE-100C8ADEAE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975FD90-8E9D-430A-BD2C-A146985BD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8A1050D-37FE-411D-B1AC-BD204A73C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DCABFDA-344C-4BB0-AE30-A9FBB5AB8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84959E7-BB62-4520-B602-B9BFDA6804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9465A03-A579-4618-8AE3-3BD61C2137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ACCE92DE-115F-4C3F-8910-E3DE92353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DEBBE93-21D3-407D-A5F7-25598954D6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F6DCB0BE-8940-4426-8D2A-9ABAE76D2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EB71217-2680-4B0B-A214-8F2847FB1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8D0803B-E0C2-4031-8AE4-634553327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A05F0B6-326A-431B-9CA0-913596764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0E084C1-D6C0-46D9-9F7E-47377AEF14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BF807B4-AFDD-42BB-83C7-FBE1DAA26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4536624-E819-4BF5-9407-1A393B00BB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4C23850-7A40-48DA-9F6C-0E2E40AC2E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19E6D3A-AE92-4AEA-A5BE-ECFF11A458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B75D519-3543-4649-888D-5A06A49300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621015-FAA6-4563-8C1B-B784A92B25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AF69BC-CDCB-44DE-A898-B5EB6FC4F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8004610-CFB3-42AA-924A-F2BE934092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77621BB-9EBD-42E3-BDA9-C6F98C34E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1C5C8A-72EE-4FB9-BABC-630675C9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08690B-DCB1-46D7-8CCF-2A01C4C8D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72C76D4-4608-4052-BB05-5F49BF08F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EF4AD53-2A9B-4321-9295-2E294A5069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705DF90F-D5FE-4094-8EE1-E14F9015A7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6FC03E6-D683-4650-8F7A-D00F4EACDD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3184C0D-96DB-4676-B88A-57DA88A38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34F7029-68C6-4A54-AB5E-B15515916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7CC0388-3FB3-4817-9824-43A248253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4621D25F-00F5-47E9-988A-04A1BFC9C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94D8748-60DD-49F1-B0CB-9BEB7253F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2495889-C815-4738-8838-69BEAD4C6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DC2931-BE04-4BE6-B840-AD83C2FA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5B18099-65B0-4F6B-839C-C1D785591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FE71FDF-F56A-4861-BB6C-208F8EAE1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E266A7-A2A8-4991-9D75-13408E187C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427E8F4-FC07-453B-A5B1-A8201F57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2DBD96-F150-4685-AECF-896A3AABFD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FDE7E0D-4E9A-4CCE-AF5F-1634AED68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9352636-CF6E-4E92-B487-83A0C230A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6B1A895-9D0C-4914-9A62-47954FF20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FA89518-1D6C-43A6-B81F-CA8C152928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198CEEA-3E9E-4843-AD2E-291B19A75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21D9816-CC6D-4C7C-B19C-D1D02944D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4ED2DEE2-0221-40CE-821D-DE7451370D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0907810-546D-4CE4-8518-175A68110B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BF21D43-1D02-4FBC-9529-B5805D829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A51B684-DB58-49A5-BA8F-522F8084E1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CE6D407-C183-4F61-89CB-7BF84DC22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0739FE1-2619-482B-917D-E08D640FA6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03A72DD-8A4F-4040-B004-E4F1D8440B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C5D083D-1CA7-4D06-8094-4B72D879AB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8E815D3-22CA-42A7-8A30-9534BACD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03D314A-2B96-44D6-A194-842A1D8C4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4FD4D3B-ADD0-42DB-8723-B404C14B27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682B1A34-40D4-4C07-AB81-56CB43725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1179209-4CBC-4F83-B5A7-ABA2B182A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1C97E5F-58CF-4B53-B53F-3961FD82A1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689EC0-4BA1-41B3-975E-F26D8B743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4144BE9-67AD-491E-BE92-D160925E5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F1AF5EE-11AA-4AEE-9309-73E7DED0F6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AAEE6A-5F4A-4649-B1BE-85E2FD8CC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EE8C9F-7D90-430A-ADC6-AEA4431648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0CB5B-A2E6-48E0-A8C6-465BBB35D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1E956E3-661C-43EF-BEC8-37C930BCED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0DD28B1-EFA2-4176-B15B-611F10F4A5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470E4C0-03CE-4185-B3C1-E9486E6918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8B2305DA-6289-49FF-A66C-50895BAE8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25A9813-19B1-4AFE-8E1A-5DEA9B7F6C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AA16C0-C1F3-41B2-8BAD-F32DB04A2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6E97B1F-B5A0-4C95-B56A-C46477EA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D05C3E-4271-4D12-8F17-CB3A8ADD4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FE9D06-64B5-4E7D-9B5D-ED21CB2D4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78A704B-01BA-4AB8-A360-3A9869030E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A7C5733A-2C01-4E2D-95DE-95CE8ACCF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C54DF1A-D510-46EF-9B4F-EC839E38F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C1203FC-87B1-4B20-BB9F-34D2FFD33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E2B4AA4-883B-4F9A-BCB0-0AA2BC062E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C177080-67A3-43FD-94DE-ABCAFF448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11D163F-04B7-47B5-9820-1611AC30B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34376FE-9D61-4B53-92D8-9142B9C41A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E599E170-172B-4541-B88E-831E95D5A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23DB450-E247-47E9-9CC9-69385F24D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4D0AA38-75E7-4328-8B63-D7FD677EC6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F620F13-94D8-4C2E-8EA3-BF0E61690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C0B1293-06E9-4360-88E5-1BDC4D2462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092C26-F039-4A5C-A75A-9BD100E74A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8573E63-D29D-4005-905A-7F5BE0D31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A1964EF-E4DE-412C-9B8C-49E4E1FEB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82391BC-01C9-40E4-97F5-D85766B5FE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9482E6D-AC7A-422A-8576-BA4B477946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B1BFD26-2CA1-4C06-8E31-EA60BB410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455F83A-3B03-4111-A630-13DB0DB300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135533A-49E5-498F-AAEF-16CBC0F7C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FFE6AFB-7057-4608-A445-DA60989BA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0AE7E860-C28B-4531-8BE6-71CE9720AC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08C6AE8-28F1-4A29-A816-5C000D66B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089559D-90FC-41B7-8BB9-E6D25EB72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8763351-77B2-4DDA-9216-5AB3B26B6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4A5210A-0D88-4E5F-ADD5-844B73E3C3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D175B05-31F0-4A51-8C1B-4E8EF166F4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B4B5793-7B6D-4A28-8BFF-9D6F7B98F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34B4C60-CF61-437B-B16A-405B5478F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E36932B-976B-4F12-A90C-09E2061446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0D6C0B8-176F-4CDB-A245-3E800A009B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923E766-6135-4EB4-97FC-7550A3F0E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D2E327D-6FE0-41E6-8D43-6F0125A19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3F5A46-695B-4B03-B302-469EE042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4A517DA-6A90-4C6B-8AFB-D2B32994C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41A047-FA25-4711-9947-598D583B6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F194AF9-F61B-4D9D-9F8E-C4DCD83B2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C0DED1A-6C37-4A89-97EB-5692EF09B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0DC03EE-9442-4F67-A94C-E7FB6DD7AA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ADD24E-AED9-49CD-9EB1-4AAF6DCEE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5FB9C6B-929F-4BD5-BD63-984821F0F1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39F3CFE-61FA-4C25-AE09-C3B78B815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64D26C3-0A75-4360-9903-85FC9E6FE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22465B7-8CA9-43CC-81A6-6C3B9B2DB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5D86298-88A5-4A42-A7FC-33F0B9125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31CEB6A-6DC1-4B93-B591-6F29ECB53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A1E0033C-9E1E-45FD-B235-F3D08A6B4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FFF85C8-A5A5-4A8D-AC9C-B0D7A86D29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9B46E1-0172-4DCE-A978-20FEDCA39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557B9EE-6587-47CB-9671-7C90851B36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E3B7160-578C-4E94-AFD4-6B7485D2F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1B95D8F-AD8D-46C8-A4F4-C66BFC804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98DFBCC-AAF6-4873-ACF4-55B856C520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40CBD98-F80D-42BB-BE8F-63DA716C00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FE81ADC-4F1B-4BF3-AF4D-7C8C356DA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77FF22-C289-467C-9C07-AEF11553E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5B4E136-6384-44CE-A8D6-D11A34FF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E65C424-3EBF-4D6D-9A48-AB39BD5453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ED3ABD0-7B12-4D2E-8EAD-C802AB0D70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A62475D-1FAB-4E7A-817E-7B4B16F66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13DA812-FDE3-45B1-9F77-59A85595A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833B405-4822-452A-9F98-21405D51F1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14A5BA7-EFE7-4C86-8AD1-081104F92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6361DB1-994D-44A1-8864-D0405D9EC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FA7849F-1294-4F47-B9C2-1DB3B5253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9A8E62E-02E3-42C1-9EB9-D237B9CCF0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43ED73D-C7AC-4160-A8EA-F809EA475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FCFCF7D-9695-4187-BAF2-642CE38077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1F17617-56B4-40C1-9B9B-44863DEDF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247E3D7-1BEA-4CAC-8434-A225AB97D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30F4EA8-1A28-4A0B-B637-B58E8203F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B416343-2A03-4557-A78D-A6C42D8F5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E370A0A-C7F9-4D0D-A2C6-1BF6B17CE3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FC727E5-C60A-41E9-83D7-5354CA5746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48E2809-5332-409B-BEE1-20EA2556D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27E-B4C8-4BEB-B883-3BCCB1924E27}">
  <dimension ref="A1:AO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28" width="9" style="88"/>
    <col min="29" max="29" width="17.375" style="88" customWidth="1"/>
    <col min="30" max="31" width="9.25" style="88" bestFit="1" customWidth="1"/>
    <col min="32" max="32" width="9.875" style="88" bestFit="1" customWidth="1"/>
    <col min="33" max="33" width="12.5" style="88" bestFit="1" customWidth="1"/>
    <col min="34" max="34" width="12.375" style="88" customWidth="1"/>
    <col min="35" max="39" width="9" style="88"/>
    <col min="40" max="41" width="11.75" style="88" customWidth="1"/>
    <col min="42" max="16384" width="9" style="88"/>
  </cols>
  <sheetData>
    <row r="1" spans="1:41" ht="29.25" thickBot="1" x14ac:dyDescent="0.35">
      <c r="A1" s="185" t="s">
        <v>97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41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41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  <c r="AD3" s="157" t="s">
        <v>98</v>
      </c>
      <c r="AE3" s="157"/>
      <c r="AF3" s="157"/>
      <c r="AG3" s="157"/>
      <c r="AK3" s="157" t="s">
        <v>115</v>
      </c>
      <c r="AL3" s="157"/>
      <c r="AM3" s="157"/>
      <c r="AN3" s="157"/>
    </row>
    <row r="4" spans="1:41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  <c r="AD4" s="88" t="s">
        <v>109</v>
      </c>
      <c r="AE4" s="88" t="s">
        <v>110</v>
      </c>
      <c r="AF4" s="88" t="s">
        <v>111</v>
      </c>
      <c r="AG4" s="88" t="s">
        <v>112</v>
      </c>
      <c r="AH4" s="88" t="s">
        <v>113</v>
      </c>
      <c r="AK4" s="88" t="s">
        <v>109</v>
      </c>
      <c r="AL4" s="88" t="s">
        <v>110</v>
      </c>
      <c r="AM4" s="88" t="s">
        <v>111</v>
      </c>
      <c r="AN4" s="88" t="s">
        <v>112</v>
      </c>
      <c r="AO4" s="88" t="s">
        <v>113</v>
      </c>
    </row>
    <row r="5" spans="1:41" ht="18.95" customHeight="1" x14ac:dyDescent="0.15">
      <c r="A5" s="4"/>
      <c r="B5" s="12"/>
      <c r="C5" s="2" t="s">
        <v>20</v>
      </c>
      <c r="D5" s="85" t="s">
        <v>21</v>
      </c>
      <c r="E5" s="13">
        <v>858</v>
      </c>
      <c r="F5" s="14">
        <v>65785</v>
      </c>
      <c r="G5" s="15">
        <v>30</v>
      </c>
      <c r="H5" s="16">
        <v>5440</v>
      </c>
      <c r="I5" s="13">
        <v>1377</v>
      </c>
      <c r="J5" s="14">
        <v>884431</v>
      </c>
      <c r="K5" s="17">
        <v>912</v>
      </c>
      <c r="L5" s="18">
        <v>2592632</v>
      </c>
      <c r="M5" s="13">
        <v>871</v>
      </c>
      <c r="N5" s="75">
        <v>220283</v>
      </c>
      <c r="O5" s="19">
        <v>877</v>
      </c>
      <c r="P5" s="18">
        <v>36518</v>
      </c>
      <c r="Q5" s="13">
        <v>12331</v>
      </c>
      <c r="R5" s="14">
        <v>1960125</v>
      </c>
      <c r="S5" s="19">
        <v>20206</v>
      </c>
      <c r="T5" s="18">
        <v>5869927</v>
      </c>
      <c r="U5" s="13">
        <v>3587</v>
      </c>
      <c r="V5" s="14">
        <v>1599166</v>
      </c>
      <c r="W5" s="13">
        <v>525</v>
      </c>
      <c r="X5" s="18">
        <v>103569</v>
      </c>
      <c r="Y5" s="20">
        <f t="shared" ref="Y5:Z18" si="0">+W5+U5+S5+Q5+O5+M5+K5+I5+G5+E5</f>
        <v>41574</v>
      </c>
      <c r="Z5" s="21">
        <f t="shared" si="0"/>
        <v>13337876</v>
      </c>
      <c r="AC5" s="88" t="s">
        <v>99</v>
      </c>
      <c r="AD5" s="3">
        <f>+'(令和6年4月)'!E20+'(令和6年5月)'!E20+'(令和6年6月)'!E20+'(令和6年7月)'!E20+'(令和6年8月)'!E20+'(令和6年9月)'!E20+'(令和6年10月)'!E20+'(令和6年11月)'!E20+'(令和6年12月)'!E20+'(令和7年1月)'!E20+'(令和7年2月)'!E20+'10品目別管理表 (令和7年3月)'!E20</f>
        <v>11355</v>
      </c>
      <c r="AE5" s="3">
        <f>+'(令和6年4月)'!E21+'(令和6年5月)'!E21+'(令和6年6月)'!E21+'(令和6年7月)'!E21+'(令和6年8月)'!E21+'(令和6年9月)'!E21+'(令和6年10月)'!E21+'(令和6年11月)'!E21+'(令和6年12月)'!E21+'(令和7年1月)'!E21+'(令和7年2月)'!E21+'10品目別管理表 (令和7年3月)'!E21</f>
        <v>11496.008</v>
      </c>
      <c r="AG5" s="3">
        <f>+'(令和6年4月)'!F22+'(令和6年5月)'!F22+'(令和6年6月)'!F22+'(令和6年7月)'!F22+'(令和6年8月)'!F22+'(令和6年9月)'!F22+'(令和6年10月)'!F22+'(令和6年11月)'!F22+'(令和6年12月)'!F22+'(令和7年1月)'!F22+'(令和7年2月)'!F22+'10品目別管理表 (令和7年3月)'!F22</f>
        <v>3832929.5999999996</v>
      </c>
      <c r="AH5" s="155">
        <f t="shared" ref="AH5:AH14" si="1">+AG5/12</f>
        <v>319410.8</v>
      </c>
      <c r="AJ5" s="88" t="s">
        <v>99</v>
      </c>
      <c r="AK5" s="88">
        <v>11355</v>
      </c>
      <c r="AL5" s="88">
        <v>11496.008</v>
      </c>
      <c r="AN5" s="88">
        <v>3832929.5999999996</v>
      </c>
      <c r="AO5" s="88">
        <v>319410.8</v>
      </c>
    </row>
    <row r="6" spans="1:41" ht="18.95" customHeight="1" x14ac:dyDescent="0.15">
      <c r="A6" s="7"/>
      <c r="B6" s="22"/>
      <c r="C6" s="83"/>
      <c r="D6" s="81" t="s">
        <v>22</v>
      </c>
      <c r="E6" s="23">
        <v>808</v>
      </c>
      <c r="F6" s="24">
        <v>62301</v>
      </c>
      <c r="G6" s="25">
        <v>30</v>
      </c>
      <c r="H6" s="26">
        <v>5440</v>
      </c>
      <c r="I6" s="27">
        <v>2156</v>
      </c>
      <c r="J6" s="21">
        <v>2458874</v>
      </c>
      <c r="K6" s="25">
        <v>1341</v>
      </c>
      <c r="L6" s="26">
        <v>3288393</v>
      </c>
      <c r="M6" s="27">
        <v>924</v>
      </c>
      <c r="N6" s="76">
        <v>217602</v>
      </c>
      <c r="O6" s="25">
        <v>1004</v>
      </c>
      <c r="P6" s="26">
        <v>275349</v>
      </c>
      <c r="Q6" s="27">
        <v>13014</v>
      </c>
      <c r="R6" s="21">
        <v>2061423</v>
      </c>
      <c r="S6" s="25">
        <v>20629</v>
      </c>
      <c r="T6" s="26">
        <v>5973300</v>
      </c>
      <c r="U6" s="27">
        <v>3980</v>
      </c>
      <c r="V6" s="21">
        <v>1927474</v>
      </c>
      <c r="W6" s="27">
        <v>593</v>
      </c>
      <c r="X6" s="26">
        <v>117822</v>
      </c>
      <c r="Y6" s="20">
        <f t="shared" si="0"/>
        <v>44479</v>
      </c>
      <c r="Z6" s="21">
        <f t="shared" si="0"/>
        <v>16387978</v>
      </c>
      <c r="AC6" s="88" t="s">
        <v>100</v>
      </c>
      <c r="AD6" s="3">
        <f>+'(令和6年4月)'!G20+'(令和6年5月)'!G20+'(令和6年6月)'!G20+'(令和6年7月)'!G20+'(令和6年8月)'!G20+'(令和6年9月)'!G20+'(令和6年10月)'!G20+'(令和6年11月)'!G20+'(令和6年12月)'!G20+'(令和7年1月)'!G20+'(令和7年2月)'!G20+'10品目別管理表 (令和7年3月)'!G20</f>
        <v>13176.763999999999</v>
      </c>
      <c r="AE6" s="3">
        <f>+'(令和6年4月)'!G21+'(令和6年5月)'!G21+'(令和6年6月)'!G21+'(令和6年7月)'!G21+'(令和6年8月)'!G21+'(令和6年9月)'!G21+'(令和6年10月)'!G21+'(令和6年11月)'!G21+'(令和6年12月)'!G21+'(令和7年1月)'!G21+'(令和7年2月)'!G21+'10品目別管理表 (令和7年3月)'!G21</f>
        <v>13004.784</v>
      </c>
      <c r="AG6" s="3">
        <f>+'(令和6年4月)'!H22+'(令和6年5月)'!H22+'(令和6年6月)'!H22+'(令和6年7月)'!H22+'(令和6年8月)'!H22+'(令和6年9月)'!H22+'(令和6年10月)'!H22+'(令和6年11月)'!H22+'(令和6年12月)'!H22+'(令和7年1月)'!H22+'(令和7年2月)'!H22+'10品目別管理表 (令和7年3月)'!H22</f>
        <v>8578503</v>
      </c>
      <c r="AH6" s="155">
        <f t="shared" si="1"/>
        <v>714875.25</v>
      </c>
      <c r="AJ6" s="88" t="s">
        <v>100</v>
      </c>
      <c r="AK6" s="88">
        <v>13176.763999999999</v>
      </c>
      <c r="AL6" s="88">
        <v>13004.784</v>
      </c>
      <c r="AN6" s="88">
        <v>8578503</v>
      </c>
      <c r="AO6" s="88">
        <v>714875.25</v>
      </c>
    </row>
    <row r="7" spans="1:41" ht="18.95" customHeight="1" thickBot="1" x14ac:dyDescent="0.2">
      <c r="A7" s="7" t="s">
        <v>23</v>
      </c>
      <c r="B7" s="22"/>
      <c r="C7" s="84"/>
      <c r="D7" s="28" t="s">
        <v>24</v>
      </c>
      <c r="E7" s="23">
        <v>1398.9</v>
      </c>
      <c r="F7" s="36">
        <v>263351</v>
      </c>
      <c r="G7" s="29">
        <v>151</v>
      </c>
      <c r="H7" s="30">
        <v>74178</v>
      </c>
      <c r="I7" s="31">
        <v>1239</v>
      </c>
      <c r="J7" s="32">
        <v>859471</v>
      </c>
      <c r="K7" s="77">
        <v>6018</v>
      </c>
      <c r="L7" s="30">
        <v>5962570</v>
      </c>
      <c r="M7" s="23">
        <v>2578.3000000000002</v>
      </c>
      <c r="N7" s="24">
        <v>472604.25</v>
      </c>
      <c r="O7" s="33">
        <v>2779</v>
      </c>
      <c r="P7" s="34">
        <v>476979</v>
      </c>
      <c r="Q7" s="23">
        <v>29246.400000000001</v>
      </c>
      <c r="R7" s="24">
        <v>4737794</v>
      </c>
      <c r="S7" s="33">
        <v>28826.2</v>
      </c>
      <c r="T7" s="34">
        <v>2347044</v>
      </c>
      <c r="U7" s="23">
        <v>2648</v>
      </c>
      <c r="V7" s="24">
        <v>1265058.5</v>
      </c>
      <c r="W7" s="23">
        <v>1765.1999999999998</v>
      </c>
      <c r="X7" s="34">
        <v>413726</v>
      </c>
      <c r="Y7" s="31">
        <f t="shared" si="0"/>
        <v>76650</v>
      </c>
      <c r="Z7" s="24">
        <f>+X7+V7+T7+R7+P7+N7+L7+J7+H7+F7</f>
        <v>16872775.75</v>
      </c>
      <c r="AC7" s="88" t="s">
        <v>101</v>
      </c>
      <c r="AD7" s="3">
        <f>+'(令和6年4月)'!I20+'(令和6年5月)'!I20+'(令和6年6月)'!I20+'(令和6年7月)'!I20+'(令和6年8月)'!I20+'(令和6年9月)'!I20+'(令和6年10月)'!I20+'(令和6年11月)'!I20+'(令和6年12月)'!I20+'(令和7年1月)'!I20+'(令和7年2月)'!I20+'10品目別管理表 (令和7年3月)'!I20</f>
        <v>21614.600000000002</v>
      </c>
      <c r="AE7" s="3">
        <f>+'(令和6年4月)'!I21+'(令和6年5月)'!I21+'(令和6年6月)'!I21+'(令和6年7月)'!I21+'(令和6年8月)'!I21+'(令和6年9月)'!I21+'(令和6年10月)'!I21+'(令和6年11月)'!I21+'(令和6年12月)'!I21+'(令和7年1月)'!I21+'(令和7年2月)'!I21+'10品目別管理表 (令和7年3月)'!I21</f>
        <v>22501.699999999997</v>
      </c>
      <c r="AG7" s="3">
        <f>+'(令和6年4月)'!J22+'(令和6年5月)'!J22+'(令和6年6月)'!J22+'(令和6年7月)'!J22+'(令和6年8月)'!J22+'(令和6年9月)'!J22+'(令和6年10月)'!J22+'(令和6年11月)'!J22+'(令和6年12月)'!J22+'(令和7年1月)'!J22+'(令和7年2月)'!J22+'10品目別管理表 (令和7年3月)'!J22</f>
        <v>35103433.163636364</v>
      </c>
      <c r="AH7" s="155">
        <f t="shared" si="1"/>
        <v>2925286.0969696972</v>
      </c>
      <c r="AJ7" s="88" t="s">
        <v>101</v>
      </c>
      <c r="AK7" s="88">
        <v>21614.600000000002</v>
      </c>
      <c r="AL7" s="88">
        <v>22501.699999999997</v>
      </c>
      <c r="AN7" s="88">
        <v>35103433.163636364</v>
      </c>
      <c r="AO7" s="88">
        <v>2925286.0969696972</v>
      </c>
    </row>
    <row r="8" spans="1:41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47809</v>
      </c>
      <c r="G8" s="15">
        <v>169.78100000000001</v>
      </c>
      <c r="H8" s="16">
        <v>105600</v>
      </c>
      <c r="I8" s="13">
        <v>364</v>
      </c>
      <c r="J8" s="14">
        <v>596569.0636363636</v>
      </c>
      <c r="K8" s="17">
        <v>0</v>
      </c>
      <c r="L8" s="18">
        <v>0</v>
      </c>
      <c r="M8" s="13">
        <v>4837</v>
      </c>
      <c r="N8" s="75">
        <v>972902.40000000002</v>
      </c>
      <c r="O8" s="19">
        <v>18</v>
      </c>
      <c r="P8" s="18">
        <v>3897.9</v>
      </c>
      <c r="Q8" s="13">
        <v>5372</v>
      </c>
      <c r="R8" s="14">
        <v>1561612</v>
      </c>
      <c r="S8" s="19">
        <v>27093</v>
      </c>
      <c r="T8" s="18">
        <v>3212284.1</v>
      </c>
      <c r="U8" s="13">
        <v>250</v>
      </c>
      <c r="V8" s="14">
        <v>25923.544186046511</v>
      </c>
      <c r="W8" s="13">
        <v>88</v>
      </c>
      <c r="X8" s="18">
        <v>3951689.4</v>
      </c>
      <c r="Y8" s="13">
        <f t="shared" si="0"/>
        <v>38321.781000000003</v>
      </c>
      <c r="Z8" s="14">
        <f t="shared" si="0"/>
        <v>10478287.407822412</v>
      </c>
      <c r="AC8" s="88" t="s">
        <v>102</v>
      </c>
      <c r="AD8" s="3">
        <f>+'(令和6年4月)'!K20+'(令和6年5月)'!K20+'(令和6年6月)'!K20+'(令和6年7月)'!K20+'(令和6年8月)'!K20+'(令和6年9月)'!K20+'(令和6年10月)'!K20+'(令和6年11月)'!K20+'(令和6年12月)'!K20+'(令和7年1月)'!K20+'(令和7年2月)'!K20+'10品目別管理表 (令和7年3月)'!K20</f>
        <v>24793</v>
      </c>
      <c r="AE8" s="3">
        <f>+'(令和6年4月)'!K21+'(令和6年5月)'!K21+'(令和6年6月)'!K21+'(令和6年7月)'!K21+'(令和6年8月)'!K21+'(令和6年9月)'!K21+'(令和6年10月)'!K21+'(令和6年11月)'!K21+'(令和6年12月)'!K21+'(令和7年1月)'!K21+'(令和7年2月)'!K21+'10品目別管理表 (令和7年3月)'!K21</f>
        <v>23221</v>
      </c>
      <c r="AG8" s="3">
        <f>+'(令和6年4月)'!L22+'(令和6年5月)'!L22+'(令和6年6月)'!L22+'(令和6年7月)'!L22+'(令和6年8月)'!L22+'(令和6年9月)'!L22+'(令和6年10月)'!L22+'(令和6年11月)'!L22+'(令和6年12月)'!L22+'(令和7年1月)'!L22+'(令和7年2月)'!L22+'10品目別管理表 (令和7年3月)'!L22</f>
        <v>76235439</v>
      </c>
      <c r="AH8" s="155">
        <f t="shared" si="1"/>
        <v>6352953.25</v>
      </c>
      <c r="AJ8" s="88" t="s">
        <v>102</v>
      </c>
      <c r="AK8" s="88">
        <v>24793</v>
      </c>
      <c r="AL8" s="88">
        <v>23221</v>
      </c>
      <c r="AN8" s="88">
        <v>76235439</v>
      </c>
      <c r="AO8" s="88">
        <v>6352953.25</v>
      </c>
    </row>
    <row r="9" spans="1:41" ht="18.95" customHeight="1" x14ac:dyDescent="0.15">
      <c r="A9" s="7" t="s">
        <v>27</v>
      </c>
      <c r="B9" s="22"/>
      <c r="C9" s="83"/>
      <c r="D9" s="81" t="s">
        <v>22</v>
      </c>
      <c r="E9" s="23">
        <v>207</v>
      </c>
      <c r="F9" s="24">
        <v>52309</v>
      </c>
      <c r="G9" s="25">
        <v>163.69499999999999</v>
      </c>
      <c r="H9" s="26">
        <v>99800</v>
      </c>
      <c r="I9" s="27">
        <v>463</v>
      </c>
      <c r="J9" s="21">
        <v>585679.24545454548</v>
      </c>
      <c r="K9" s="25">
        <v>0</v>
      </c>
      <c r="L9" s="26">
        <v>0</v>
      </c>
      <c r="M9" s="27">
        <v>5715</v>
      </c>
      <c r="N9" s="76">
        <v>1326681.3999999999</v>
      </c>
      <c r="O9" s="25">
        <v>40</v>
      </c>
      <c r="P9" s="26">
        <v>3897.9</v>
      </c>
      <c r="Q9" s="27">
        <v>5300</v>
      </c>
      <c r="R9" s="21">
        <v>1610861</v>
      </c>
      <c r="S9" s="25">
        <v>29732</v>
      </c>
      <c r="T9" s="26">
        <v>3387954.1</v>
      </c>
      <c r="U9" s="27">
        <v>256.39999999999998</v>
      </c>
      <c r="V9" s="21">
        <v>26750.288372093022</v>
      </c>
      <c r="W9" s="27">
        <v>78</v>
      </c>
      <c r="X9" s="26">
        <v>1976544.7</v>
      </c>
      <c r="Y9" s="20">
        <f t="shared" si="0"/>
        <v>41955.095000000001</v>
      </c>
      <c r="Z9" s="21">
        <f t="shared" si="0"/>
        <v>9070477.6338266395</v>
      </c>
      <c r="AC9" s="88" t="s">
        <v>103</v>
      </c>
      <c r="AD9" s="3">
        <f>+'(令和6年4月)'!M20+'(令和6年5月)'!M20+'(令和6年6月)'!M20+'(令和6年7月)'!M20+'(令和6年8月)'!M20+'(令和6年9月)'!M20+'(令和6年10月)'!M20+'(令和6年11月)'!M20+'(令和6年12月)'!M20+'(令和7年1月)'!M20+'(令和7年2月)'!M20+'10品目別管理表 (令和7年3月)'!M20</f>
        <v>81872.007999999987</v>
      </c>
      <c r="AE9" s="3">
        <f>+'(令和6年4月)'!M21+'(令和6年5月)'!M21+'(令和6年6月)'!M21+'(令和6年7月)'!M21+'(令和6年8月)'!M21+'(令和6年9月)'!M21+'(令和6年10月)'!M21+'(令和6年11月)'!M21+'(令和6年12月)'!M21+'(令和7年1月)'!M21+'(令和7年2月)'!M21+'10品目別管理表 (令和7年3月)'!M21</f>
        <v>83266.126999999993</v>
      </c>
      <c r="AG9" s="3">
        <f>+'(令和6年4月)'!N22+'(令和6年5月)'!N22+'(令和6年6月)'!N22+'(令和6年7月)'!N22+'(令和6年8月)'!N22+'(令和6年9月)'!N22+'(令和6年10月)'!N22+'(令和6年11月)'!N22+'(令和6年12月)'!N22+'(令和7年1月)'!N22+'(令和7年2月)'!N22+'10品目別管理表 (令和7年3月)'!N22</f>
        <v>35443918.236000001</v>
      </c>
      <c r="AH9" s="155">
        <f t="shared" si="1"/>
        <v>2953659.8530000001</v>
      </c>
      <c r="AJ9" s="88" t="s">
        <v>103</v>
      </c>
      <c r="AK9" s="88">
        <v>81872.007999999987</v>
      </c>
      <c r="AL9" s="88">
        <v>83266.126999999993</v>
      </c>
      <c r="AN9" s="88">
        <v>35443918.236000001</v>
      </c>
      <c r="AO9" s="88">
        <v>2953659.8530000001</v>
      </c>
    </row>
    <row r="10" spans="1:41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41048</v>
      </c>
      <c r="G10" s="29">
        <v>171.89900000000003</v>
      </c>
      <c r="H10" s="30">
        <v>99000</v>
      </c>
      <c r="I10" s="37">
        <v>888.4</v>
      </c>
      <c r="J10" s="38">
        <v>562729.51818181807</v>
      </c>
      <c r="K10" s="77">
        <v>0</v>
      </c>
      <c r="L10" s="30">
        <v>0</v>
      </c>
      <c r="M10" s="35">
        <v>7216</v>
      </c>
      <c r="N10" s="36">
        <v>1564531.203</v>
      </c>
      <c r="O10" s="29">
        <v>28</v>
      </c>
      <c r="P10" s="30">
        <v>6010.2000000000007</v>
      </c>
      <c r="Q10" s="35">
        <v>12558.5</v>
      </c>
      <c r="R10" s="36">
        <v>1726265.0756000001</v>
      </c>
      <c r="S10" s="29">
        <v>3531.5999999999985</v>
      </c>
      <c r="T10" s="30">
        <v>630612.29999999981</v>
      </c>
      <c r="U10" s="35">
        <v>694.40000000000009</v>
      </c>
      <c r="V10" s="36">
        <v>60552.516279069772</v>
      </c>
      <c r="W10" s="35">
        <v>95</v>
      </c>
      <c r="X10" s="30">
        <v>1976644.7</v>
      </c>
      <c r="Y10" s="37">
        <f t="shared" si="0"/>
        <v>25358.799000000003</v>
      </c>
      <c r="Z10" s="36">
        <f t="shared" si="0"/>
        <v>6667393.5130608883</v>
      </c>
      <c r="AC10" s="88" t="s">
        <v>104</v>
      </c>
      <c r="AD10" s="3">
        <f>+'(令和6年4月)'!O20+'(令和6年5月)'!O20+'(令和6年6月)'!O20+'(令和6年7月)'!O20+'(令和6年8月)'!O20+'(令和6年9月)'!O20+'(令和6年10月)'!O20+'(令和6年11月)'!O20+'(令和6年12月)'!O20+'(令和7年1月)'!O20+'(令和7年2月)'!O20+'10品目別管理表 (令和7年3月)'!O20</f>
        <v>48771</v>
      </c>
      <c r="AE10" s="3">
        <f>+'(令和6年4月)'!O21+'(令和6年5月)'!O21+'(令和6年6月)'!O21+'(令和6年7月)'!O21+'(令和6年8月)'!O21+'(令和6年9月)'!O21+'(令和6年10月)'!O21+'(令和6年11月)'!O21+'(令和6年12月)'!O21+'(令和7年1月)'!O21+'(令和7年2月)'!O21+'10品目別管理表 (令和7年3月)'!O21</f>
        <v>49295</v>
      </c>
      <c r="AG10" s="3">
        <f>+'(令和6年4月)'!P22+'(令和6年5月)'!P22+'(令和6年6月)'!P22+'(令和6年7月)'!P22+'(令和6年8月)'!P22+'(令和6年9月)'!P22+'(令和6年10月)'!P22+'(令和6年11月)'!P22+'(令和6年12月)'!P22+'(令和7年1月)'!P22+'(令和7年2月)'!P22+'10品目別管理表 (令和7年3月)'!P22</f>
        <v>16599615.399999999</v>
      </c>
      <c r="AH10" s="155">
        <f t="shared" si="1"/>
        <v>1383301.2833333332</v>
      </c>
      <c r="AJ10" s="88" t="s">
        <v>104</v>
      </c>
      <c r="AK10" s="88">
        <v>48771</v>
      </c>
      <c r="AL10" s="88">
        <v>49295</v>
      </c>
      <c r="AN10" s="88">
        <v>16604888.5</v>
      </c>
      <c r="AO10" s="88">
        <v>1383740.7083333333</v>
      </c>
    </row>
    <row r="11" spans="1:41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7</v>
      </c>
      <c r="F11" s="14">
        <v>2100</v>
      </c>
      <c r="G11" s="15">
        <v>75</v>
      </c>
      <c r="H11" s="16">
        <v>75000</v>
      </c>
      <c r="I11" s="13">
        <v>26</v>
      </c>
      <c r="J11" s="14">
        <v>35133.799999999996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2370</v>
      </c>
      <c r="R11" s="14">
        <v>789802</v>
      </c>
      <c r="S11" s="19">
        <v>0</v>
      </c>
      <c r="T11" s="18">
        <v>0</v>
      </c>
      <c r="U11" s="13">
        <v>41</v>
      </c>
      <c r="V11" s="14">
        <v>7942</v>
      </c>
      <c r="W11" s="13">
        <v>0</v>
      </c>
      <c r="X11" s="18">
        <v>747</v>
      </c>
      <c r="Y11" s="13">
        <f>+W11+U11+S11+Q11+O11+M11+K11+I11+G11+E11</f>
        <v>2534</v>
      </c>
      <c r="Z11" s="14">
        <f t="shared" si="0"/>
        <v>925724.8</v>
      </c>
      <c r="AC11" s="88" t="s">
        <v>105</v>
      </c>
      <c r="AD11" s="3">
        <f>+'(令和6年4月)'!Q20+'(令和6年5月)'!Q20+'(令和6年6月)'!Q20+'(令和6年7月)'!Q20+'(令和6年8月)'!Q20+'(令和6年9月)'!Q20+'(令和6年10月)'!Q20+'(令和6年11月)'!Q20+'(令和6年12月)'!Q20+'(令和7年1月)'!Q20+'(令和7年2月)'!Q20+'10品目別管理表 (令和7年3月)'!Q20</f>
        <v>311981.5</v>
      </c>
      <c r="AE11" s="3">
        <f>+'(令和6年4月)'!Q21+'(令和6年5月)'!Q21+'(令和6年6月)'!Q21+'(令和6年7月)'!Q21+'(令和6年8月)'!Q21+'(令和6年9月)'!Q21+'(令和6年10月)'!Q21+'(令和6年11月)'!Q21+'(令和6年12月)'!Q21+'(令和7年1月)'!Q21+'(令和7年2月)'!Q21+'10品目別管理表 (令和7年3月)'!Q21</f>
        <v>312939.5</v>
      </c>
      <c r="AG11" s="3">
        <f>+'(令和6年4月)'!R22+'(令和6年5月)'!R22+'(令和6年6月)'!R22+'(令和6年7月)'!R22+'(令和6年8月)'!R22+'(令和6年9月)'!R22+'(令和6年10月)'!R22+'(令和6年11月)'!R22+'(令和6年12月)'!R22+'(令和7年1月)'!R22+'(令和7年2月)'!R22+'10品目別管理表 (令和7年3月)'!R22</f>
        <v>133392355.65120001</v>
      </c>
      <c r="AH11" s="155">
        <f t="shared" si="1"/>
        <v>11116029.637600001</v>
      </c>
      <c r="AJ11" s="88" t="s">
        <v>105</v>
      </c>
      <c r="AK11" s="88">
        <v>311981.5</v>
      </c>
      <c r="AL11" s="88">
        <v>312939.5</v>
      </c>
      <c r="AN11" s="88">
        <v>133392355.65120001</v>
      </c>
      <c r="AO11" s="88">
        <v>11116029.637600001</v>
      </c>
    </row>
    <row r="12" spans="1:41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12.5</v>
      </c>
      <c r="J12" s="21">
        <v>6129.5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2421.5</v>
      </c>
      <c r="R12" s="21">
        <v>699638.5</v>
      </c>
      <c r="S12" s="25">
        <v>0</v>
      </c>
      <c r="T12" s="26">
        <v>0</v>
      </c>
      <c r="U12" s="27">
        <v>76</v>
      </c>
      <c r="V12" s="21">
        <v>14957</v>
      </c>
      <c r="W12" s="27">
        <v>41</v>
      </c>
      <c r="X12" s="26">
        <v>20818</v>
      </c>
      <c r="Y12" s="20">
        <f t="shared" ref="Y12:Y18" si="2">+W12+U12+S12+Q12+O12+M12+K12+I12+G12+E12</f>
        <v>2648</v>
      </c>
      <c r="Z12" s="21">
        <f t="shared" si="0"/>
        <v>833643</v>
      </c>
      <c r="AC12" s="88" t="s">
        <v>106</v>
      </c>
      <c r="AD12" s="3">
        <f>+'(令和6年4月)'!S20+'(令和6年5月)'!S20+'(令和6年6月)'!S20+'(令和6年7月)'!S20+'(令和6年8月)'!S20+'(令和6年9月)'!S20+'(令和6年10月)'!S20+'(令和6年11月)'!S20+'(令和6年12月)'!S20+'(令和7年1月)'!S20+'(令和7年2月)'!S20+'10品目別管理表 (令和7年3月)'!S20</f>
        <v>495360.6</v>
      </c>
      <c r="AE12" s="3">
        <f>+'(令和6年4月)'!S21+'(令和6年5月)'!S21+'(令和6年6月)'!S21+'(令和6年7月)'!S21+'(令和6年8月)'!S21+'(令和6年9月)'!S21+'(令和6年10月)'!S21+'(令和6年11月)'!S21+'(令和6年12月)'!S21+'(令和7年1月)'!S21+'(令和7年2月)'!S21+'10品目別管理表 (令和7年3月)'!S21</f>
        <v>494481</v>
      </c>
      <c r="AG12" s="3">
        <f>+'(令和6年4月)'!T22+'(令和6年5月)'!T22+'(令和6年6月)'!T22+'(令和6年7月)'!T22+'(令和6年8月)'!T22+'(令和6年9月)'!T22+'(令和6年10月)'!T22+'(令和6年11月)'!T22+'(令和6年12月)'!T22+'(令和7年1月)'!T22+'(令和7年2月)'!T22+'10品目別管理表 (令和7年3月)'!T22</f>
        <v>38911642.599999994</v>
      </c>
      <c r="AH12" s="155">
        <f t="shared" si="1"/>
        <v>3242636.8833333328</v>
      </c>
      <c r="AJ12" s="88" t="s">
        <v>106</v>
      </c>
      <c r="AK12" s="88">
        <v>493034.6</v>
      </c>
      <c r="AL12" s="88">
        <v>492015</v>
      </c>
      <c r="AN12" s="88">
        <v>38939482.599999994</v>
      </c>
      <c r="AO12" s="88">
        <v>3244956.8833333328</v>
      </c>
    </row>
    <row r="13" spans="1:41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27.5</v>
      </c>
      <c r="J13" s="38">
        <v>38163.400000000103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6731</v>
      </c>
      <c r="R13" s="36">
        <v>2213444</v>
      </c>
      <c r="S13" s="29">
        <v>0</v>
      </c>
      <c r="T13" s="30">
        <v>0</v>
      </c>
      <c r="U13" s="35">
        <v>416</v>
      </c>
      <c r="V13" s="36">
        <v>91392</v>
      </c>
      <c r="W13" s="35">
        <v>15</v>
      </c>
      <c r="X13" s="30">
        <v>33723</v>
      </c>
      <c r="Y13" s="37">
        <f t="shared" si="2"/>
        <v>7451.5</v>
      </c>
      <c r="Z13" s="36">
        <f t="shared" si="0"/>
        <v>2605122.4</v>
      </c>
      <c r="AC13" s="88" t="s">
        <v>107</v>
      </c>
      <c r="AD13" s="3">
        <f>+'(令和6年4月)'!U20+'(令和6年5月)'!U20+'(令和6年6月)'!U20+'(令和6年7月)'!U20+'(令和6年8月)'!U20+'(令和6年9月)'!U20+'(令和6年10月)'!U20+'(令和6年11月)'!U20+'(令和6年12月)'!U20+'(令和7年1月)'!U20+'(令和7年2月)'!U20+'10品目別管理表 (令和7年3月)'!U20</f>
        <v>40466</v>
      </c>
      <c r="AE13" s="3">
        <f>+'(令和6年4月)'!U21+'(令和6年5月)'!U21+'(令和6年6月)'!U21+'(令和6年7月)'!U21+'(令和6年8月)'!U21+'(令和6年9月)'!U21+'(令和6年10月)'!U21+'(令和6年11月)'!U21+'(令和6年12月)'!U21+'(令和7年1月)'!U21+'(令和7年2月)'!U21+'10品目別管理表 (令和7年3月)'!U21</f>
        <v>42109.1</v>
      </c>
      <c r="AG13" s="3">
        <f>+'(令和6年4月)'!V22+'(令和6年5月)'!V22+'(令和6年6月)'!V22+'(令和6年7月)'!V22+'(令和6年8月)'!V22+'(令和6年9月)'!V22+'(令和6年10月)'!V22+'(令和6年11月)'!V22+'(令和6年12月)'!V22+'(令和7年1月)'!V22+'(令和7年2月)'!V22+'10品目別管理表 (令和7年3月)'!V22</f>
        <v>22877507.576744184</v>
      </c>
      <c r="AH13" s="88">
        <f t="shared" si="1"/>
        <v>1906458.9647286821</v>
      </c>
      <c r="AJ13" s="88" t="s">
        <v>107</v>
      </c>
      <c r="AK13" s="88">
        <v>40466</v>
      </c>
      <c r="AL13" s="88">
        <v>42109.1</v>
      </c>
      <c r="AN13" s="88">
        <v>22877507.576744184</v>
      </c>
      <c r="AO13" s="88">
        <v>1906458.9647286821</v>
      </c>
    </row>
    <row r="14" spans="1:41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7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1557</v>
      </c>
      <c r="N14" s="75">
        <v>180663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2"/>
        <v>1564</v>
      </c>
      <c r="Z14" s="14">
        <f t="shared" si="0"/>
        <v>180663</v>
      </c>
      <c r="AC14" s="88" t="s">
        <v>108</v>
      </c>
      <c r="AD14" s="3">
        <f>+'(令和6年4月)'!W20+'(令和6年5月)'!W20+'(令和6年6月)'!W20+'(令和6年7月)'!W20+'(令和6年8月)'!W20+'(令和6年9月)'!W20+'(令和6年10月)'!W20+'(令和6年11月)'!W20+'(令和6年12月)'!W20+'(令和7年1月)'!W20+'(令和7年2月)'!W20+'10品目別管理表 (令和7年3月)'!W20</f>
        <v>51603.657000000007</v>
      </c>
      <c r="AE14" s="3">
        <f>+'(令和6年4月)'!W21+'(令和6年5月)'!W21+'(令和6年6月)'!W21+'(令和6年7月)'!W21+'(令和6年8月)'!W21+'(令和6年9月)'!W21+'(令和6年10月)'!W21+'(令和6年11月)'!W21+'(令和6年12月)'!W21+'(令和7年1月)'!W21+'(令和7年2月)'!W21+'10品目別管理表 (令和7年3月)'!W21</f>
        <v>51410.087000000007</v>
      </c>
      <c r="AG14" s="3">
        <f>+'(令和6年4月)'!X22+'(令和6年5月)'!X22+'(令和6年6月)'!X22+'(令和6年7月)'!X22+'(令和6年8月)'!X22+'(令和6年9月)'!X22+'(令和6年10月)'!X22+'(令和6年11月)'!X22+'(令和6年12月)'!X22+'(令和7年1月)'!X22+'(令和7年2月)'!X22+'10品目別管理表 (令和7年3月)'!X22</f>
        <v>15960738.699999999</v>
      </c>
      <c r="AH14" s="155">
        <f t="shared" si="1"/>
        <v>1330061.5583333333</v>
      </c>
      <c r="AJ14" s="88" t="s">
        <v>108</v>
      </c>
      <c r="AK14" s="88">
        <v>51603.657000000007</v>
      </c>
      <c r="AL14" s="88">
        <v>51410.087000000007</v>
      </c>
      <c r="AN14" s="88">
        <v>15960738.699999999</v>
      </c>
      <c r="AO14" s="88">
        <v>1330061.5583333333</v>
      </c>
    </row>
    <row r="15" spans="1:41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721</v>
      </c>
      <c r="N15" s="76">
        <v>133628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2"/>
        <v>721</v>
      </c>
      <c r="Z15" s="24">
        <f t="shared" si="0"/>
        <v>133628</v>
      </c>
      <c r="AD15" s="3">
        <f>SUM(AD5:AD14)</f>
        <v>1100994.1290000002</v>
      </c>
      <c r="AE15" s="3">
        <f>SUM(AE5:AE14)</f>
        <v>1103724.3060000001</v>
      </c>
      <c r="AG15" s="3">
        <f>SUM(AG5:AG14)</f>
        <v>386936082.92758054</v>
      </c>
      <c r="AK15" s="88">
        <v>1098668.129</v>
      </c>
      <c r="AL15" s="88">
        <v>1101258.3060000001</v>
      </c>
      <c r="AN15" s="88">
        <v>386969196.02758056</v>
      </c>
    </row>
    <row r="16" spans="1:41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3288</v>
      </c>
      <c r="N16" s="36">
        <v>414961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2"/>
        <v>3288</v>
      </c>
      <c r="Z16" s="36">
        <f t="shared" si="0"/>
        <v>414961</v>
      </c>
    </row>
    <row r="17" spans="1:40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996</v>
      </c>
      <c r="H17" s="18">
        <v>352220</v>
      </c>
      <c r="I17" s="13">
        <v>193</v>
      </c>
      <c r="J17" s="14">
        <v>126485</v>
      </c>
      <c r="K17" s="19">
        <v>30</v>
      </c>
      <c r="L17" s="18">
        <v>25000</v>
      </c>
      <c r="M17" s="13">
        <v>585.07999999999993</v>
      </c>
      <c r="N17" s="75">
        <v>145327</v>
      </c>
      <c r="O17" s="19">
        <v>3286</v>
      </c>
      <c r="P17" s="18">
        <v>1343400.7</v>
      </c>
      <c r="Q17" s="13">
        <v>4187</v>
      </c>
      <c r="R17" s="14">
        <v>1313657.3999999999</v>
      </c>
      <c r="S17" s="19">
        <v>382</v>
      </c>
      <c r="T17" s="18">
        <v>93428</v>
      </c>
      <c r="U17" s="13">
        <v>22</v>
      </c>
      <c r="V17" s="14">
        <v>4840</v>
      </c>
      <c r="W17" s="13">
        <v>5060.1769999999997</v>
      </c>
      <c r="X17" s="18">
        <v>551824</v>
      </c>
      <c r="Y17" s="41">
        <f t="shared" si="2"/>
        <v>14741.257</v>
      </c>
      <c r="Z17" s="42">
        <f t="shared" si="0"/>
        <v>3956182.0999999996</v>
      </c>
      <c r="AD17" s="3">
        <f>+'(令和6年4月)'!Y20+'(令和6年5月)'!Y20+'(令和6年6月)'!Y20+'(令和6年7月)'!Y20+'(令和6年8月)'!Y20+'(令和6年9月)'!Y20+'(令和6年10月)'!Y20+'(令和6年11月)'!Y20+'(令和6年12月)'!Y20+'(令和7年1月)'!Y20+'(令和7年2月)'!Y20+'10品目別管理表 (令和7年3月)'!Y20</f>
        <v>1100994.129</v>
      </c>
      <c r="AE17" s="3">
        <f>+'(令和6年4月)'!Y21+'(令和6年5月)'!Y21+'(令和6年6月)'!Y21+'(令和6年7月)'!Y21+'(令和6年8月)'!Y21+'(令和6年9月)'!Y21+'(令和6年10月)'!Y21+'(令和6年11月)'!Y21+'(令和6年12月)'!Y21+'(令和7年1月)'!Y21+'(令和7年2月)'!Y21+'10品目別管理表 (令和7年3月)'!Y21</f>
        <v>1103724.3060000001</v>
      </c>
      <c r="AF17" s="3">
        <f>+'(令和6年4月)'!Y22+'(令和6年5月)'!Y22+'(令和6年6月)'!Y22+'(令和6年7月)'!Y22+'(令和6年8月)'!Y22+'(令和6年9月)'!Y22+'(令和6年10月)'!Y22+'(令和6年11月)'!Y22+'(令和6年12月)'!Y22+'(令和7年1月)'!Y22+'(令和7年2月)'!Y22+'10品目別管理表 (令和7年3月)'!Y22</f>
        <v>1589922.5803999996</v>
      </c>
      <c r="AG17" s="3">
        <f>+'(令和6年4月)'!Z22+'(令和6年5月)'!Z22+'(令和6年6月)'!Z22+'(令和6年7月)'!Z22+'(令和6年8月)'!Z22+'(令和6年9月)'!Z22+'(令和6年10月)'!Z22+'(令和6年11月)'!Z22+'(令和6年12月)'!Z22+'(令和7年1月)'!Z22+'(令和7年2月)'!Z22+'10品目別管理表 (令和7年3月)'!Z22</f>
        <v>386936082.9275806</v>
      </c>
      <c r="AK17" s="88">
        <v>1098668.129</v>
      </c>
      <c r="AL17" s="88">
        <v>1101258.3060000001</v>
      </c>
      <c r="AM17" s="88">
        <v>1590104.5803999996</v>
      </c>
      <c r="AN17" s="88">
        <v>386969196.0275805</v>
      </c>
    </row>
    <row r="18" spans="1:40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851</v>
      </c>
      <c r="H18" s="26">
        <v>297559</v>
      </c>
      <c r="I18" s="27">
        <v>218</v>
      </c>
      <c r="J18" s="21">
        <v>122213</v>
      </c>
      <c r="K18" s="25">
        <v>41</v>
      </c>
      <c r="L18" s="26">
        <v>31795</v>
      </c>
      <c r="M18" s="27">
        <v>521.09199999999998</v>
      </c>
      <c r="N18" s="21">
        <v>133043</v>
      </c>
      <c r="O18" s="25">
        <v>3282</v>
      </c>
      <c r="P18" s="26">
        <v>1353496.7</v>
      </c>
      <c r="Q18" s="27">
        <v>4190</v>
      </c>
      <c r="R18" s="21">
        <v>1345435.4</v>
      </c>
      <c r="S18" s="25">
        <v>343</v>
      </c>
      <c r="T18" s="26">
        <v>84054</v>
      </c>
      <c r="U18" s="27">
        <v>16</v>
      </c>
      <c r="V18" s="21">
        <v>6160</v>
      </c>
      <c r="W18" s="27">
        <v>4907.3969999999999</v>
      </c>
      <c r="X18" s="26">
        <v>513961</v>
      </c>
      <c r="Y18" s="23">
        <f t="shared" si="2"/>
        <v>14369.489000000001</v>
      </c>
      <c r="Z18" s="24">
        <f t="shared" si="0"/>
        <v>3887717.0999999996</v>
      </c>
      <c r="AF18" s="157" t="s">
        <v>114</v>
      </c>
      <c r="AG18" s="157"/>
      <c r="AM18" s="88" t="s">
        <v>114</v>
      </c>
    </row>
    <row r="19" spans="1:40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1172</v>
      </c>
      <c r="H19" s="34">
        <v>365106</v>
      </c>
      <c r="I19" s="23">
        <v>402</v>
      </c>
      <c r="J19" s="24">
        <v>252797</v>
      </c>
      <c r="K19" s="78">
        <v>79</v>
      </c>
      <c r="L19" s="34">
        <v>58300</v>
      </c>
      <c r="M19" s="23">
        <v>1255.0720000000001</v>
      </c>
      <c r="N19" s="24">
        <v>351780</v>
      </c>
      <c r="O19" s="33">
        <v>1545</v>
      </c>
      <c r="P19" s="34">
        <v>623138.5</v>
      </c>
      <c r="Q19" s="23">
        <v>7455</v>
      </c>
      <c r="R19" s="24">
        <v>2354369.8619999997</v>
      </c>
      <c r="S19" s="33">
        <v>143</v>
      </c>
      <c r="T19" s="34">
        <v>33582</v>
      </c>
      <c r="U19" s="23">
        <v>55</v>
      </c>
      <c r="V19" s="24">
        <v>12100</v>
      </c>
      <c r="W19" s="23">
        <v>5232.4566999999997</v>
      </c>
      <c r="X19" s="34">
        <v>726180</v>
      </c>
      <c r="Y19" s="35">
        <f>+W19+U19+S19+Q19+O19+M19+K19+I19+G19+E19</f>
        <v>17338.528699999999</v>
      </c>
      <c r="Z19" s="36">
        <f>+X19+V19+T19+R19+P19+N19+L19+J19+H19+F19</f>
        <v>4777353.3619999997</v>
      </c>
      <c r="AF19" s="156">
        <f>+AF17/12</f>
        <v>132493.54836666663</v>
      </c>
      <c r="AG19" s="156">
        <f>+AG17/12</f>
        <v>32244673.577298384</v>
      </c>
      <c r="AM19" s="88">
        <v>132508.71503333331</v>
      </c>
      <c r="AN19" s="88">
        <v>32247433.002298374</v>
      </c>
    </row>
    <row r="20" spans="1:40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1002</v>
      </c>
      <c r="F20" s="14">
        <f t="shared" ref="F20:X22" si="3">F5+F8+F11+F14+F17</f>
        <v>115694</v>
      </c>
      <c r="G20" s="19">
        <f>G5+G8+G11+G14+G17</f>
        <v>1270.7809999999999</v>
      </c>
      <c r="H20" s="18">
        <f t="shared" si="3"/>
        <v>538260</v>
      </c>
      <c r="I20" s="13">
        <f t="shared" si="3"/>
        <v>1960</v>
      </c>
      <c r="J20" s="14">
        <f t="shared" si="3"/>
        <v>1642618.8636363635</v>
      </c>
      <c r="K20" s="19">
        <f t="shared" si="3"/>
        <v>942</v>
      </c>
      <c r="L20" s="18">
        <f t="shared" si="3"/>
        <v>2617632</v>
      </c>
      <c r="M20" s="13">
        <f t="shared" si="3"/>
        <v>7865.08</v>
      </c>
      <c r="N20" s="14">
        <f t="shared" si="3"/>
        <v>1534175.4</v>
      </c>
      <c r="O20" s="19">
        <f t="shared" si="3"/>
        <v>4181</v>
      </c>
      <c r="P20" s="18">
        <f t="shared" si="3"/>
        <v>1383816.5999999999</v>
      </c>
      <c r="Q20" s="13">
        <f t="shared" si="3"/>
        <v>24260</v>
      </c>
      <c r="R20" s="14">
        <f t="shared" si="3"/>
        <v>5625196.4000000004</v>
      </c>
      <c r="S20" s="19">
        <f t="shared" si="3"/>
        <v>47681</v>
      </c>
      <c r="T20" s="18">
        <f t="shared" si="3"/>
        <v>9175639.0999999996</v>
      </c>
      <c r="U20" s="13">
        <f t="shared" si="3"/>
        <v>3900</v>
      </c>
      <c r="V20" s="14">
        <f t="shared" si="3"/>
        <v>1637871.5441860466</v>
      </c>
      <c r="W20" s="13">
        <f t="shared" si="3"/>
        <v>5673.1769999999997</v>
      </c>
      <c r="X20" s="18">
        <f t="shared" si="3"/>
        <v>4607829.4000000004</v>
      </c>
      <c r="Y20" s="31">
        <f t="shared" ref="Y20:Z21" si="4">+Y17+Y14+Y11+Y8+Y5</f>
        <v>98735.038</v>
      </c>
      <c r="Z20" s="32">
        <f t="shared" si="4"/>
        <v>28878733.30782241</v>
      </c>
      <c r="AA20" s="3"/>
      <c r="AB20" s="3"/>
    </row>
    <row r="21" spans="1:40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5">E6+E9+E12+E15+E18</f>
        <v>1022</v>
      </c>
      <c r="F21" s="21">
        <f t="shared" si="5"/>
        <v>116710</v>
      </c>
      <c r="G21" s="25">
        <f t="shared" si="5"/>
        <v>1119.6949999999999</v>
      </c>
      <c r="H21" s="26">
        <f t="shared" si="5"/>
        <v>477799</v>
      </c>
      <c r="I21" s="27">
        <f t="shared" si="5"/>
        <v>2849.5</v>
      </c>
      <c r="J21" s="21">
        <f t="shared" si="5"/>
        <v>3172895.7454545456</v>
      </c>
      <c r="K21" s="25">
        <f t="shared" si="5"/>
        <v>1382</v>
      </c>
      <c r="L21" s="26">
        <f t="shared" si="5"/>
        <v>3320188</v>
      </c>
      <c r="M21" s="27">
        <f t="shared" si="5"/>
        <v>7896.0919999999996</v>
      </c>
      <c r="N21" s="21">
        <f t="shared" si="5"/>
        <v>1825954.4</v>
      </c>
      <c r="O21" s="25">
        <f t="shared" si="5"/>
        <v>4326</v>
      </c>
      <c r="P21" s="26">
        <f t="shared" si="5"/>
        <v>1632743.6</v>
      </c>
      <c r="Q21" s="27">
        <f t="shared" si="5"/>
        <v>24925.5</v>
      </c>
      <c r="R21" s="21">
        <f t="shared" si="5"/>
        <v>5717357.9000000004</v>
      </c>
      <c r="S21" s="25">
        <f t="shared" si="5"/>
        <v>50704</v>
      </c>
      <c r="T21" s="26">
        <f t="shared" si="5"/>
        <v>9445308.0999999996</v>
      </c>
      <c r="U21" s="27">
        <f t="shared" si="3"/>
        <v>4328.3999999999996</v>
      </c>
      <c r="V21" s="21">
        <f t="shared" si="3"/>
        <v>1975341.2883720931</v>
      </c>
      <c r="W21" s="27">
        <f t="shared" si="3"/>
        <v>5619.3969999999999</v>
      </c>
      <c r="X21" s="26">
        <f t="shared" si="3"/>
        <v>2629145.7000000002</v>
      </c>
      <c r="Y21" s="23">
        <f t="shared" si="4"/>
        <v>104172.584</v>
      </c>
      <c r="Z21" s="24">
        <f t="shared" si="4"/>
        <v>30313443.733826637</v>
      </c>
      <c r="AA21" s="3"/>
      <c r="AB21" s="3"/>
    </row>
    <row r="22" spans="1:40" ht="18.95" customHeight="1" thickBot="1" x14ac:dyDescent="0.2">
      <c r="A22" s="7"/>
      <c r="B22" s="22"/>
      <c r="C22" s="84"/>
      <c r="D22" s="43" t="s">
        <v>24</v>
      </c>
      <c r="E22" s="23">
        <f t="shared" si="5"/>
        <v>1621.9</v>
      </c>
      <c r="F22" s="24">
        <f>F7+F10+F13+F16+F19</f>
        <v>318799</v>
      </c>
      <c r="G22" s="33">
        <f t="shared" si="3"/>
        <v>1689.8989999999999</v>
      </c>
      <c r="H22" s="34">
        <f t="shared" si="3"/>
        <v>733284</v>
      </c>
      <c r="I22" s="23">
        <f t="shared" si="3"/>
        <v>2556.9</v>
      </c>
      <c r="J22" s="24">
        <f t="shared" si="3"/>
        <v>1713160.9181818182</v>
      </c>
      <c r="K22" s="33">
        <f t="shared" si="3"/>
        <v>6097</v>
      </c>
      <c r="L22" s="34">
        <f t="shared" si="3"/>
        <v>6020870</v>
      </c>
      <c r="M22" s="23">
        <f t="shared" si="3"/>
        <v>14356.371999999999</v>
      </c>
      <c r="N22" s="24">
        <f t="shared" si="3"/>
        <v>2822876.4529999997</v>
      </c>
      <c r="O22" s="33">
        <f t="shared" si="3"/>
        <v>4352</v>
      </c>
      <c r="P22" s="34">
        <f t="shared" si="3"/>
        <v>1106127.7</v>
      </c>
      <c r="Q22" s="23">
        <f t="shared" si="3"/>
        <v>55990.9</v>
      </c>
      <c r="R22" s="24">
        <f t="shared" si="3"/>
        <v>11031872.9376</v>
      </c>
      <c r="S22" s="33">
        <f t="shared" si="3"/>
        <v>32500.799999999999</v>
      </c>
      <c r="T22" s="34">
        <f t="shared" si="3"/>
        <v>3011238.3</v>
      </c>
      <c r="U22" s="23">
        <f t="shared" si="3"/>
        <v>3813.4</v>
      </c>
      <c r="V22" s="24">
        <f t="shared" si="3"/>
        <v>1429103.0162790697</v>
      </c>
      <c r="W22" s="23">
        <f t="shared" si="3"/>
        <v>7107.6566999999995</v>
      </c>
      <c r="X22" s="34">
        <f t="shared" si="3"/>
        <v>3150273.7</v>
      </c>
      <c r="Y22" s="23">
        <f>+Y19+Y16+Y13+Y10+Y7</f>
        <v>130086.82769999999</v>
      </c>
      <c r="Z22" s="24">
        <f>+Z19+Z16+Z13+Z10+Z7</f>
        <v>31337606.025060888</v>
      </c>
      <c r="AA22" s="3"/>
      <c r="AB22" s="3"/>
    </row>
    <row r="23" spans="1:40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61.880885410297168</v>
      </c>
      <c r="F23" s="176"/>
      <c r="G23" s="175">
        <f>(G20+G21)/(G22+G41)*100</f>
        <v>74.038068431002813</v>
      </c>
      <c r="H23" s="176"/>
      <c r="I23" s="175">
        <f>(I20+I21)/(I22+I41)*100</f>
        <v>80.114270484566816</v>
      </c>
      <c r="J23" s="176"/>
      <c r="K23" s="175">
        <f>(K20+K21)/(K22+K41)*100</f>
        <v>18.39480766186481</v>
      </c>
      <c r="L23" s="176"/>
      <c r="M23" s="175">
        <f>(M20+M21)/(M22+M41)*100</f>
        <v>54.833376681878306</v>
      </c>
      <c r="N23" s="176"/>
      <c r="O23" s="175">
        <f>(O20+O21)/(O22+O41)*100</f>
        <v>95.681025756382851</v>
      </c>
      <c r="P23" s="176"/>
      <c r="Q23" s="175">
        <f>(Q20+Q21)/(Q22+Q41)*100</f>
        <v>43.663274663485055</v>
      </c>
      <c r="R23" s="176"/>
      <c r="S23" s="175">
        <f>(S20+S21)/(S22+S41)*100</f>
        <v>144.63150095700672</v>
      </c>
      <c r="T23" s="176"/>
      <c r="U23" s="175">
        <f>(U20+W20)/(U22+U41)*100</f>
        <v>118.84468417916376</v>
      </c>
      <c r="V23" s="176"/>
      <c r="W23" s="175">
        <f>(W20+W21)/(W22+W41)*100</f>
        <v>79.741181135088127</v>
      </c>
      <c r="X23" s="176"/>
      <c r="Y23" s="175">
        <f>(Y20+Y21)/(Y22+Y41)*100</f>
        <v>76.378629892885414</v>
      </c>
      <c r="Z23" s="176"/>
    </row>
    <row r="24" spans="1:40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196558.97404278931</v>
      </c>
      <c r="F24" s="178"/>
      <c r="G24" s="171">
        <f>H22/G22*1000</f>
        <v>433921.79059221881</v>
      </c>
      <c r="H24" s="172"/>
      <c r="I24" s="173">
        <f>J22/I22*1000</f>
        <v>670014.82974767033</v>
      </c>
      <c r="J24" s="174"/>
      <c r="K24" s="171">
        <f>L22/K22*1000</f>
        <v>987513.53124487458</v>
      </c>
      <c r="L24" s="172"/>
      <c r="M24" s="173">
        <f>N22/M22*1000</f>
        <v>196628.81771244155</v>
      </c>
      <c r="N24" s="174"/>
      <c r="O24" s="171">
        <f>P22/O22*1000</f>
        <v>254165.37224264705</v>
      </c>
      <c r="P24" s="172"/>
      <c r="Q24" s="173">
        <f>R22/Q22*1000</f>
        <v>197029.74836268034</v>
      </c>
      <c r="R24" s="174"/>
      <c r="S24" s="171">
        <f>T22/S22*1000</f>
        <v>92651.205508787476</v>
      </c>
      <c r="T24" s="172"/>
      <c r="U24" s="173">
        <f>V22/U22*1000</f>
        <v>374758.22527903435</v>
      </c>
      <c r="V24" s="174"/>
      <c r="W24" s="171">
        <f>X22/W22*1000</f>
        <v>443222.54618740949</v>
      </c>
      <c r="X24" s="172"/>
      <c r="Y24" s="173">
        <f>Z22/Y22*1000</f>
        <v>240897.61107350679</v>
      </c>
      <c r="Z24" s="174"/>
    </row>
    <row r="25" spans="1:40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1.2467826517688232</v>
      </c>
      <c r="F25" s="49"/>
      <c r="G25" s="50">
        <f>G22/Y22*100</f>
        <v>1.299054662088589</v>
      </c>
      <c r="H25" s="51"/>
      <c r="I25" s="48">
        <f>I22/Y22*100</f>
        <v>1.9655333635290115</v>
      </c>
      <c r="J25" s="49"/>
      <c r="K25" s="50">
        <f>K22/Y22*100</f>
        <v>4.6868696145474535</v>
      </c>
      <c r="L25" s="51"/>
      <c r="M25" s="48">
        <f>M22/Y22*100</f>
        <v>11.035992078389349</v>
      </c>
      <c r="N25" s="49"/>
      <c r="O25" s="50">
        <f>O22/Y22*100</f>
        <v>3.3454578583746954</v>
      </c>
      <c r="P25" s="51"/>
      <c r="Q25" s="48">
        <f>Q22/Y22*100</f>
        <v>43.041175643950311</v>
      </c>
      <c r="R25" s="49"/>
      <c r="S25" s="50">
        <f>S22/Y22*100</f>
        <v>24.983928484251908</v>
      </c>
      <c r="T25" s="51"/>
      <c r="U25" s="48">
        <f>U22/Y22*100</f>
        <v>2.9314266997072758</v>
      </c>
      <c r="V25" s="49"/>
      <c r="W25" s="50">
        <f>W22/Y22*100</f>
        <v>5.4637789433925912</v>
      </c>
      <c r="X25" s="51"/>
      <c r="Y25" s="48">
        <f>E25+G25+I25+K25+M25+O25+Q25+S25+U25+W25</f>
        <v>100.00000000000001</v>
      </c>
      <c r="Z25" s="49"/>
    </row>
    <row r="26" spans="1:40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40" ht="18.95" customHeight="1" thickBot="1" x14ac:dyDescent="0.2">
      <c r="A27" s="22"/>
      <c r="B27" s="168" t="s">
        <v>42</v>
      </c>
      <c r="C27" s="4" t="s">
        <v>43</v>
      </c>
      <c r="D27" s="54" t="s">
        <v>21</v>
      </c>
      <c r="E27" s="131">
        <f>+'(令和6年3月)'!E20</f>
        <v>1042</v>
      </c>
      <c r="F27" s="131">
        <f>+'(令和6年3月)'!F20</f>
        <v>92712</v>
      </c>
      <c r="G27" s="131">
        <f>+'(令和6年3月)'!G20</f>
        <v>1264.4270000000001</v>
      </c>
      <c r="H27" s="131">
        <f>+'(令和6年3月)'!H20</f>
        <v>508621</v>
      </c>
      <c r="I27" s="131">
        <f>+'(令和6年3月)'!I20</f>
        <v>2166</v>
      </c>
      <c r="J27" s="131">
        <f>+'(令和6年3月)'!J20</f>
        <v>1367121.9363636365</v>
      </c>
      <c r="K27" s="131">
        <f>+'(令和6年3月)'!K20</f>
        <v>1750</v>
      </c>
      <c r="L27" s="131">
        <f>+'(令和6年3月)'!L20</f>
        <v>8572903</v>
      </c>
      <c r="M27" s="131">
        <f>+'(令和6年3月)'!M20</f>
        <v>5430.2</v>
      </c>
      <c r="N27" s="131">
        <f>+'(令和6年3月)'!N20</f>
        <v>1490381</v>
      </c>
      <c r="O27" s="131">
        <f>+'(令和6年3月)'!O20</f>
        <v>4397</v>
      </c>
      <c r="P27" s="131">
        <f>+'(令和6年3月)'!P20</f>
        <v>1476136</v>
      </c>
      <c r="Q27" s="131">
        <f>+'(令和6年3月)'!Q20</f>
        <v>23824</v>
      </c>
      <c r="R27" s="131">
        <f>+'(令和6年3月)'!R20</f>
        <v>5091833.5999999996</v>
      </c>
      <c r="S27" s="131">
        <f>+'(令和6年3月)'!S20</f>
        <v>39659</v>
      </c>
      <c r="T27" s="131">
        <f>+'(令和6年3月)'!T20</f>
        <v>7411914</v>
      </c>
      <c r="U27" s="131">
        <f>+'(令和6年3月)'!U20</f>
        <v>4043</v>
      </c>
      <c r="V27" s="131">
        <f>+'(令和6年3月)'!V20</f>
        <v>1410779.0232558139</v>
      </c>
      <c r="W27" s="131">
        <f>+'(令和6年3月)'!W20</f>
        <v>3977.9360000000001</v>
      </c>
      <c r="X27" s="131">
        <f>+'(令和6年3月)'!X20</f>
        <v>669087</v>
      </c>
      <c r="Y27" s="131">
        <f>+'(令和6年3月)'!Y20</f>
        <v>87553.562999999995</v>
      </c>
      <c r="Z27" s="131">
        <f>+'(令和6年3月)'!Z20</f>
        <v>28091488.559619449</v>
      </c>
    </row>
    <row r="28" spans="1:40" ht="18.95" customHeight="1" thickBot="1" x14ac:dyDescent="0.2">
      <c r="A28" s="22"/>
      <c r="B28" s="169"/>
      <c r="C28" s="7"/>
      <c r="D28" s="55" t="s">
        <v>22</v>
      </c>
      <c r="E28" s="131">
        <f>+'(令和6年3月)'!E21</f>
        <v>1219</v>
      </c>
      <c r="F28" s="131">
        <f>+'(令和6年3月)'!F21</f>
        <v>149928</v>
      </c>
      <c r="G28" s="131">
        <f>+'(令和6年3月)'!G21</f>
        <v>1260.664</v>
      </c>
      <c r="H28" s="131">
        <f>+'(令和6年3月)'!H21</f>
        <v>506137</v>
      </c>
      <c r="I28" s="131">
        <f>+'(令和6年3月)'!I21</f>
        <v>2098</v>
      </c>
      <c r="J28" s="131">
        <f>+'(令和6年3月)'!J21</f>
        <v>1942160.4818181819</v>
      </c>
      <c r="K28" s="131">
        <f>+'(令和6年3月)'!K21</f>
        <v>1979</v>
      </c>
      <c r="L28" s="131">
        <f>+'(令和6年3月)'!L21</f>
        <v>2540053</v>
      </c>
      <c r="M28" s="131">
        <f>+'(令和6年3月)'!M21</f>
        <v>6096.1440000000002</v>
      </c>
      <c r="N28" s="131">
        <f>+'(令和6年3月)'!N21</f>
        <v>1411976</v>
      </c>
      <c r="O28" s="131">
        <f>+'(令和6年3月)'!O21</f>
        <v>4494</v>
      </c>
      <c r="P28" s="131">
        <f>+'(令和6年3月)'!P21</f>
        <v>1499868</v>
      </c>
      <c r="Q28" s="131">
        <f>+'(令和6年3月)'!Q21</f>
        <v>26715</v>
      </c>
      <c r="R28" s="131">
        <f>+'(令和6年3月)'!R21</f>
        <v>5488347.4000000004</v>
      </c>
      <c r="S28" s="131">
        <f>+'(令和6年3月)'!S21</f>
        <v>40925</v>
      </c>
      <c r="T28" s="131">
        <f>+'(令和6年3月)'!T21</f>
        <v>7490605</v>
      </c>
      <c r="U28" s="131">
        <f>+'(令和6年3月)'!W20</f>
        <v>3977.9360000000001</v>
      </c>
      <c r="V28" s="131">
        <f>+'(令和6年3月)'!V21</f>
        <v>1569701.1860465116</v>
      </c>
      <c r="W28" s="131">
        <f>+'(令和6年3月)'!W21</f>
        <v>4485.2759999999998</v>
      </c>
      <c r="X28" s="131">
        <f>+'(令和6年3月)'!X21</f>
        <v>724776</v>
      </c>
      <c r="Y28" s="131">
        <f>+'(令和6年3月)'!Y21</f>
        <v>93374.084000000003</v>
      </c>
      <c r="Z28" s="131">
        <f>+'(令和6年3月)'!Z21</f>
        <v>23323552.067864694</v>
      </c>
    </row>
    <row r="29" spans="1:40" ht="18.95" customHeight="1" thickBot="1" x14ac:dyDescent="0.2">
      <c r="A29" s="22"/>
      <c r="B29" s="169"/>
      <c r="C29" s="7"/>
      <c r="D29" s="55" t="s">
        <v>24</v>
      </c>
      <c r="E29" s="131">
        <f>+'(令和6年3月)'!E22</f>
        <v>1769.9080000000001</v>
      </c>
      <c r="F29" s="131">
        <f>+'(令和6年3月)'!F22</f>
        <v>309000</v>
      </c>
      <c r="G29" s="131">
        <f>+'(令和6年3月)'!G22</f>
        <v>1517.9189999999999</v>
      </c>
      <c r="H29" s="131">
        <f>+'(令和6年3月)'!H22</f>
        <v>683010.2</v>
      </c>
      <c r="I29" s="131">
        <f>+'(令和6年3月)'!I22</f>
        <v>3444</v>
      </c>
      <c r="J29" s="131">
        <f>+'(令和6年3月)'!J22</f>
        <v>2836416.0363636361</v>
      </c>
      <c r="K29" s="131">
        <f>+'(令和6年3月)'!K22</f>
        <v>4525</v>
      </c>
      <c r="L29" s="131">
        <f>+'(令和6年3月)'!L22</f>
        <v>8754879</v>
      </c>
      <c r="M29" s="131">
        <f>+'(令和6年3月)'!M22</f>
        <v>15750.491</v>
      </c>
      <c r="N29" s="131">
        <f>+'(令和6年3月)'!N22</f>
        <v>3352711.75</v>
      </c>
      <c r="O29" s="131">
        <f>+'(令和6年3月)'!O22</f>
        <v>4876</v>
      </c>
      <c r="P29" s="131">
        <f>+'(令和6年3月)'!P22</f>
        <v>1491682</v>
      </c>
      <c r="Q29" s="131">
        <f>+'(令和6年3月)'!Q22</f>
        <v>56948.9</v>
      </c>
      <c r="R29" s="131">
        <f>+'(令和6年3月)'!R22</f>
        <v>10570764.699999999</v>
      </c>
      <c r="S29" s="131">
        <f>+'(令和6年3月)'!S22</f>
        <v>31621.200000000001</v>
      </c>
      <c r="T29" s="131">
        <f>+'(令和6年3月)'!T22</f>
        <v>2785993</v>
      </c>
      <c r="U29" s="131">
        <f>+'(令和6年3月)'!U22</f>
        <v>5456.5</v>
      </c>
      <c r="V29" s="131">
        <f>+'(令和6年3月)'!V22</f>
        <v>2188955.0348837208</v>
      </c>
      <c r="W29" s="131">
        <f>+'(令和6年3月)'!W22</f>
        <v>6914.0867000000007</v>
      </c>
      <c r="X29" s="131">
        <f>+'(令和6年3月)'!X22</f>
        <v>1638615</v>
      </c>
      <c r="Y29" s="131">
        <f>+'(令和6年3月)'!Y22</f>
        <v>132824.00469999999</v>
      </c>
      <c r="Z29" s="131">
        <f>+'(令和6年3月)'!Z22</f>
        <v>34612026.72124736</v>
      </c>
    </row>
    <row r="30" spans="1:40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+'(令和6年3月)'!E23</f>
        <v>60.831636540522851</v>
      </c>
      <c r="F30" s="167">
        <f>+'(令和5年1月)'!F23</f>
        <v>0</v>
      </c>
      <c r="G30" s="166">
        <f>+'(令和6年3月)'!G23</f>
        <v>83.279305426152078</v>
      </c>
      <c r="H30" s="167">
        <f>+'(令和5年1月)'!H23</f>
        <v>0</v>
      </c>
      <c r="I30" s="166">
        <f>+'(令和6年3月)'!I23</f>
        <v>62.521994134897362</v>
      </c>
      <c r="J30" s="167">
        <f>+'(令和5年1月)'!J23</f>
        <v>0</v>
      </c>
      <c r="K30" s="166">
        <f>+'(令和6年3月)'!K23</f>
        <v>40.187520206918848</v>
      </c>
      <c r="L30" s="167">
        <f>+'(令和5年1月)'!L23</f>
        <v>0</v>
      </c>
      <c r="M30" s="166">
        <f>+'(令和6年3月)'!M23</f>
        <v>35.83290489119166</v>
      </c>
      <c r="N30" s="167">
        <f>+'(令和5年1月)'!N23</f>
        <v>0</v>
      </c>
      <c r="O30" s="166">
        <f>+'(令和6年3月)'!O23</f>
        <v>90.273124175043151</v>
      </c>
      <c r="P30" s="167">
        <f>+'(令和5年1月)'!P23</f>
        <v>0</v>
      </c>
      <c r="Q30" s="166">
        <f>+'(令和6年3月)'!Q23</f>
        <v>43.273841327250558</v>
      </c>
      <c r="R30" s="167">
        <f>+'(令和5年1月)'!R23</f>
        <v>0</v>
      </c>
      <c r="S30" s="166">
        <f>+'(令和6年3月)'!S23</f>
        <v>124.92016543581923</v>
      </c>
      <c r="T30" s="167">
        <f>+'(令和5年1月)'!T23</f>
        <v>0</v>
      </c>
      <c r="U30" s="166">
        <f>+'(令和6年3月)'!U23</f>
        <v>74.234414874225294</v>
      </c>
      <c r="V30" s="167">
        <f>+'(令和5年1月)'!V23</f>
        <v>0</v>
      </c>
      <c r="W30" s="166">
        <f>+'(令和6年3月)'!W23</f>
        <v>59.036685773667507</v>
      </c>
      <c r="X30" s="167">
        <f>+'(令和5年1月)'!X23</f>
        <v>0</v>
      </c>
      <c r="Y30" s="166">
        <f>+'(令和6年3月)'!Y23</f>
        <v>66.647742459654182</v>
      </c>
      <c r="Z30" s="167">
        <f>+'(令和5年1月)'!Z23</f>
        <v>0</v>
      </c>
    </row>
    <row r="31" spans="1:40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-40</v>
      </c>
      <c r="F31" s="91">
        <f t="shared" ref="F31:Z33" si="6">F20-F27</f>
        <v>22982</v>
      </c>
      <c r="G31" s="92">
        <f t="shared" si="6"/>
        <v>6.3539999999998145</v>
      </c>
      <c r="H31" s="93">
        <f t="shared" si="6"/>
        <v>29639</v>
      </c>
      <c r="I31" s="90">
        <f t="shared" si="6"/>
        <v>-206</v>
      </c>
      <c r="J31" s="91">
        <f t="shared" si="6"/>
        <v>275496.92727272701</v>
      </c>
      <c r="K31" s="92">
        <f t="shared" si="6"/>
        <v>-808</v>
      </c>
      <c r="L31" s="93">
        <f t="shared" si="6"/>
        <v>-5955271</v>
      </c>
      <c r="M31" s="90">
        <f t="shared" si="6"/>
        <v>2434.88</v>
      </c>
      <c r="N31" s="91">
        <f t="shared" si="6"/>
        <v>43794.399999999907</v>
      </c>
      <c r="O31" s="92">
        <f t="shared" si="6"/>
        <v>-216</v>
      </c>
      <c r="P31" s="93">
        <f t="shared" si="6"/>
        <v>-92319.40000000014</v>
      </c>
      <c r="Q31" s="90">
        <f t="shared" si="6"/>
        <v>436</v>
      </c>
      <c r="R31" s="91">
        <f t="shared" si="6"/>
        <v>533362.80000000075</v>
      </c>
      <c r="S31" s="92">
        <f t="shared" si="6"/>
        <v>8022</v>
      </c>
      <c r="T31" s="93">
        <f t="shared" si="6"/>
        <v>1763725.0999999996</v>
      </c>
      <c r="U31" s="90">
        <f t="shared" si="6"/>
        <v>-143</v>
      </c>
      <c r="V31" s="91">
        <f t="shared" si="6"/>
        <v>227092.52093023271</v>
      </c>
      <c r="W31" s="92">
        <f t="shared" si="6"/>
        <v>1695.2409999999995</v>
      </c>
      <c r="X31" s="93">
        <f t="shared" si="6"/>
        <v>3938742.4000000004</v>
      </c>
      <c r="Y31" s="90">
        <f t="shared" si="6"/>
        <v>11181.475000000006</v>
      </c>
      <c r="Z31" s="91">
        <f t="shared" si="6"/>
        <v>787244.74820296094</v>
      </c>
    </row>
    <row r="32" spans="1:40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7">E21-E28</f>
        <v>-197</v>
      </c>
      <c r="F32" s="95">
        <f t="shared" si="7"/>
        <v>-33218</v>
      </c>
      <c r="G32" s="96">
        <f t="shared" si="7"/>
        <v>-140.96900000000005</v>
      </c>
      <c r="H32" s="97">
        <f t="shared" si="7"/>
        <v>-28338</v>
      </c>
      <c r="I32" s="94">
        <f t="shared" si="7"/>
        <v>751.5</v>
      </c>
      <c r="J32" s="95">
        <f t="shared" si="7"/>
        <v>1230735.2636363637</v>
      </c>
      <c r="K32" s="96">
        <f t="shared" si="7"/>
        <v>-597</v>
      </c>
      <c r="L32" s="97">
        <f t="shared" si="7"/>
        <v>780135</v>
      </c>
      <c r="M32" s="94">
        <f t="shared" si="7"/>
        <v>1799.9479999999994</v>
      </c>
      <c r="N32" s="95">
        <f t="shared" si="7"/>
        <v>413978.39999999991</v>
      </c>
      <c r="O32" s="96">
        <f t="shared" si="7"/>
        <v>-168</v>
      </c>
      <c r="P32" s="97">
        <f t="shared" si="7"/>
        <v>132875.60000000009</v>
      </c>
      <c r="Q32" s="94">
        <f t="shared" si="7"/>
        <v>-1789.5</v>
      </c>
      <c r="R32" s="95">
        <f t="shared" si="7"/>
        <v>229010.5</v>
      </c>
      <c r="S32" s="96">
        <f t="shared" si="7"/>
        <v>9779</v>
      </c>
      <c r="T32" s="97">
        <f t="shared" si="7"/>
        <v>1954703.0999999996</v>
      </c>
      <c r="U32" s="94">
        <f>W20-U28</f>
        <v>1695.2409999999995</v>
      </c>
      <c r="V32" s="95">
        <f t="shared" si="6"/>
        <v>405640.10232558148</v>
      </c>
      <c r="W32" s="96">
        <f t="shared" si="6"/>
        <v>1134.1210000000001</v>
      </c>
      <c r="X32" s="97">
        <f t="shared" si="6"/>
        <v>1904369.7000000002</v>
      </c>
      <c r="Y32" s="94">
        <f t="shared" si="6"/>
        <v>10798.5</v>
      </c>
      <c r="Z32" s="95">
        <f t="shared" si="6"/>
        <v>6989891.6659619436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7"/>
        <v>-148.00800000000004</v>
      </c>
      <c r="F33" s="95">
        <f t="shared" si="6"/>
        <v>9799</v>
      </c>
      <c r="G33" s="96">
        <f t="shared" si="6"/>
        <v>171.98000000000002</v>
      </c>
      <c r="H33" s="97">
        <f t="shared" si="6"/>
        <v>50273.800000000047</v>
      </c>
      <c r="I33" s="94">
        <f t="shared" si="6"/>
        <v>-887.09999999999991</v>
      </c>
      <c r="J33" s="95">
        <f t="shared" si="6"/>
        <v>-1123255.1181818179</v>
      </c>
      <c r="K33" s="96">
        <f t="shared" si="6"/>
        <v>1572</v>
      </c>
      <c r="L33" s="97">
        <f t="shared" si="6"/>
        <v>-2734009</v>
      </c>
      <c r="M33" s="94">
        <f t="shared" si="6"/>
        <v>-1394.1190000000006</v>
      </c>
      <c r="N33" s="95">
        <f t="shared" si="6"/>
        <v>-529835.29700000025</v>
      </c>
      <c r="O33" s="96">
        <f t="shared" si="6"/>
        <v>-524</v>
      </c>
      <c r="P33" s="97">
        <f t="shared" si="6"/>
        <v>-385554.30000000005</v>
      </c>
      <c r="Q33" s="94">
        <f t="shared" si="6"/>
        <v>-958</v>
      </c>
      <c r="R33" s="95">
        <f t="shared" si="6"/>
        <v>461108.23760000058</v>
      </c>
      <c r="S33" s="96">
        <f t="shared" si="6"/>
        <v>879.59999999999854</v>
      </c>
      <c r="T33" s="97">
        <f t="shared" si="6"/>
        <v>225245.29999999981</v>
      </c>
      <c r="U33" s="94">
        <f t="shared" si="6"/>
        <v>-1643.1</v>
      </c>
      <c r="V33" s="95">
        <f t="shared" si="6"/>
        <v>-759852.01860465109</v>
      </c>
      <c r="W33" s="96">
        <f t="shared" si="6"/>
        <v>193.5699999999988</v>
      </c>
      <c r="X33" s="97">
        <f t="shared" si="6"/>
        <v>1511658.7000000002</v>
      </c>
      <c r="Y33" s="94">
        <f t="shared" si="6"/>
        <v>-2737.176999999996</v>
      </c>
      <c r="Z33" s="95">
        <f t="shared" si="6"/>
        <v>-3274420.6961864717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1.049248869774317</v>
      </c>
      <c r="F34" s="162"/>
      <c r="G34" s="161">
        <f t="shared" ref="G34" si="8">+G23-G30</f>
        <v>-9.241236995149265</v>
      </c>
      <c r="H34" s="162"/>
      <c r="I34" s="161">
        <f t="shared" ref="I34" si="9">+I23-I30</f>
        <v>17.592276349669454</v>
      </c>
      <c r="J34" s="162"/>
      <c r="K34" s="161">
        <f t="shared" ref="K34" si="10">+K23-K30</f>
        <v>-21.792712545054037</v>
      </c>
      <c r="L34" s="162"/>
      <c r="M34" s="161">
        <f t="shared" ref="M34" si="11">+M23-M30</f>
        <v>19.000471790686646</v>
      </c>
      <c r="N34" s="162"/>
      <c r="O34" s="161">
        <f t="shared" ref="O34" si="12">+O23-O30</f>
        <v>5.4079015813397007</v>
      </c>
      <c r="P34" s="162"/>
      <c r="Q34" s="161">
        <f t="shared" ref="Q34" si="13">+Q23-Q30</f>
        <v>0.38943333623449661</v>
      </c>
      <c r="R34" s="162"/>
      <c r="S34" s="161">
        <f t="shared" ref="S34" si="14">+S23-S30</f>
        <v>19.711335521187493</v>
      </c>
      <c r="T34" s="162"/>
      <c r="U34" s="161">
        <f t="shared" ref="U34" si="15">+U23-U30</f>
        <v>44.61026930493847</v>
      </c>
      <c r="V34" s="162"/>
      <c r="W34" s="161">
        <f t="shared" ref="W34" si="16">+W23-W30</f>
        <v>20.704495361420619</v>
      </c>
      <c r="X34" s="162"/>
      <c r="Y34" s="161">
        <f t="shared" ref="Y34" si="17">+Y23-Y30</f>
        <v>9.7308874332312314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8">E20/E27*100</f>
        <v>96.1612284069098</v>
      </c>
      <c r="F35" s="60">
        <f t="shared" si="18"/>
        <v>124.78859263094313</v>
      </c>
      <c r="G35" s="61">
        <f t="shared" si="18"/>
        <v>100.50252011385392</v>
      </c>
      <c r="H35" s="62">
        <f t="shared" si="18"/>
        <v>105.82732525790324</v>
      </c>
      <c r="I35" s="59">
        <f t="shared" si="18"/>
        <v>90.489381348107116</v>
      </c>
      <c r="J35" s="60">
        <f t="shared" si="18"/>
        <v>120.15159876707943</v>
      </c>
      <c r="K35" s="61">
        <f t="shared" si="18"/>
        <v>53.828571428571422</v>
      </c>
      <c r="L35" s="62">
        <f t="shared" si="18"/>
        <v>30.533787679622641</v>
      </c>
      <c r="M35" s="59">
        <f t="shared" si="18"/>
        <v>144.83960075135354</v>
      </c>
      <c r="N35" s="60">
        <f t="shared" si="18"/>
        <v>102.93847009590165</v>
      </c>
      <c r="O35" s="61">
        <f t="shared" si="18"/>
        <v>95.087559699795307</v>
      </c>
      <c r="P35" s="62">
        <f t="shared" si="18"/>
        <v>93.74587436387975</v>
      </c>
      <c r="Q35" s="59">
        <f t="shared" si="18"/>
        <v>101.83008730691741</v>
      </c>
      <c r="R35" s="60">
        <f t="shared" si="18"/>
        <v>110.47486704985805</v>
      </c>
      <c r="S35" s="61">
        <f t="shared" si="18"/>
        <v>120.22743891676542</v>
      </c>
      <c r="T35" s="62">
        <f t="shared" si="18"/>
        <v>123.79581171611002</v>
      </c>
      <c r="U35" s="59">
        <f t="shared" si="18"/>
        <v>96.463022508038591</v>
      </c>
      <c r="V35" s="60">
        <f t="shared" si="18"/>
        <v>116.09695899830901</v>
      </c>
      <c r="W35" s="61">
        <f t="shared" si="18"/>
        <v>142.61609538212781</v>
      </c>
      <c r="X35" s="62">
        <f t="shared" si="18"/>
        <v>688.67417839533584</v>
      </c>
      <c r="Y35" s="59">
        <f t="shared" si="18"/>
        <v>112.77101081540224</v>
      </c>
      <c r="Z35" s="60">
        <f t="shared" si="18"/>
        <v>102.80243158539699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8"/>
        <v>83.839212469237083</v>
      </c>
      <c r="F36" s="64">
        <f t="shared" si="18"/>
        <v>77.844031801931592</v>
      </c>
      <c r="G36" s="65">
        <f t="shared" si="18"/>
        <v>88.817876928348866</v>
      </c>
      <c r="H36" s="66">
        <f t="shared" si="18"/>
        <v>94.401120645200805</v>
      </c>
      <c r="I36" s="63">
        <f t="shared" si="18"/>
        <v>135.81982840800762</v>
      </c>
      <c r="J36" s="64">
        <f t="shared" si="18"/>
        <v>163.36939069443906</v>
      </c>
      <c r="K36" s="65">
        <f t="shared" si="18"/>
        <v>69.833249115715006</v>
      </c>
      <c r="L36" s="66">
        <f t="shared" si="18"/>
        <v>130.71333550914096</v>
      </c>
      <c r="M36" s="63">
        <f t="shared" si="18"/>
        <v>129.52600857197598</v>
      </c>
      <c r="N36" s="64">
        <f t="shared" si="18"/>
        <v>129.31908191074069</v>
      </c>
      <c r="O36" s="65">
        <f t="shared" si="18"/>
        <v>96.261682242990659</v>
      </c>
      <c r="P36" s="66">
        <f t="shared" si="18"/>
        <v>108.85915293879196</v>
      </c>
      <c r="Q36" s="63">
        <f t="shared" si="18"/>
        <v>93.301516002245933</v>
      </c>
      <c r="R36" s="64">
        <f t="shared" si="18"/>
        <v>104.17266771414653</v>
      </c>
      <c r="S36" s="65">
        <f t="shared" si="18"/>
        <v>123.89492974954183</v>
      </c>
      <c r="T36" s="66">
        <f t="shared" si="18"/>
        <v>126.0953968337671</v>
      </c>
      <c r="U36" s="63">
        <f>W20/U28*100</f>
        <v>142.61609538212781</v>
      </c>
      <c r="V36" s="64">
        <f t="shared" si="18"/>
        <v>125.84186760712315</v>
      </c>
      <c r="W36" s="65">
        <f t="shared" si="18"/>
        <v>125.28542279226518</v>
      </c>
      <c r="X36" s="66">
        <f t="shared" si="18"/>
        <v>362.75286433325607</v>
      </c>
      <c r="Y36" s="63">
        <f t="shared" si="18"/>
        <v>111.56477208386859</v>
      </c>
      <c r="Z36" s="64">
        <f t="shared" si="18"/>
        <v>129.96924158731659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8"/>
        <v>91.637531442312252</v>
      </c>
      <c r="F37" s="68">
        <f t="shared" si="18"/>
        <v>103.17119741100325</v>
      </c>
      <c r="G37" s="69">
        <f t="shared" si="18"/>
        <v>111.3299853285979</v>
      </c>
      <c r="H37" s="70">
        <f t="shared" si="18"/>
        <v>107.36062214005004</v>
      </c>
      <c r="I37" s="67">
        <f t="shared" si="18"/>
        <v>74.242160278745644</v>
      </c>
      <c r="J37" s="68">
        <f t="shared" si="18"/>
        <v>60.398788337769304</v>
      </c>
      <c r="K37" s="69">
        <f t="shared" si="18"/>
        <v>134.74033149171271</v>
      </c>
      <c r="L37" s="70">
        <f t="shared" si="18"/>
        <v>68.771595815316232</v>
      </c>
      <c r="M37" s="67">
        <f t="shared" si="18"/>
        <v>91.148726728582616</v>
      </c>
      <c r="N37" s="68">
        <f t="shared" si="18"/>
        <v>84.196813310896758</v>
      </c>
      <c r="O37" s="69">
        <f t="shared" si="18"/>
        <v>89.253486464315017</v>
      </c>
      <c r="P37" s="70">
        <f t="shared" si="18"/>
        <v>74.153050046859846</v>
      </c>
      <c r="Q37" s="67">
        <f t="shared" si="18"/>
        <v>98.317790159248034</v>
      </c>
      <c r="R37" s="68">
        <f t="shared" si="18"/>
        <v>104.36210861452626</v>
      </c>
      <c r="S37" s="69">
        <f t="shared" si="18"/>
        <v>102.78167811468255</v>
      </c>
      <c r="T37" s="70">
        <f t="shared" si="18"/>
        <v>108.0849198113563</v>
      </c>
      <c r="U37" s="67">
        <f t="shared" si="18"/>
        <v>69.887290387611117</v>
      </c>
      <c r="V37" s="68">
        <f t="shared" si="18"/>
        <v>65.286997380235576</v>
      </c>
      <c r="W37" s="69">
        <f t="shared" si="18"/>
        <v>102.79964669809533</v>
      </c>
      <c r="X37" s="70">
        <f t="shared" si="18"/>
        <v>192.25221909966649</v>
      </c>
      <c r="Y37" s="67">
        <f t="shared" si="18"/>
        <v>97.939245239456326</v>
      </c>
      <c r="Z37" s="68">
        <f t="shared" si="18"/>
        <v>90.539644723617428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+'(令和7年2月)'!E20</f>
        <v>782</v>
      </c>
      <c r="F39" s="143">
        <f>+'(令和7年2月)'!F20</f>
        <v>71770</v>
      </c>
      <c r="G39" s="142">
        <f>+'(令和7年2月)'!G20</f>
        <v>1000.261</v>
      </c>
      <c r="H39" s="143">
        <f>+'(令和7年2月)'!H20</f>
        <v>422734</v>
      </c>
      <c r="I39" s="142">
        <f>+'(令和7年2月)'!I20</f>
        <v>2232.4</v>
      </c>
      <c r="J39" s="143">
        <f>+'(令和7年2月)'!J20</f>
        <v>1465117.1181818182</v>
      </c>
      <c r="K39" s="142">
        <f>+'(令和7年2月)'!K20</f>
        <v>4545</v>
      </c>
      <c r="L39" s="143">
        <f>+'(令和7年2月)'!L20</f>
        <v>3615482</v>
      </c>
      <c r="M39" s="142">
        <f>+'(令和7年2月)'!M20</f>
        <v>5551</v>
      </c>
      <c r="N39" s="143">
        <f>+'(令和7年2月)'!N20</f>
        <v>1238561.5</v>
      </c>
      <c r="O39" s="142">
        <f>+'(令和7年2月)'!O20</f>
        <v>3358</v>
      </c>
      <c r="P39" s="143">
        <f>+'(令和7年2月)'!P20</f>
        <v>1089304.4000000001</v>
      </c>
      <c r="Q39" s="142">
        <f>+'(令和7年2月)'!Q20</f>
        <v>22352.5</v>
      </c>
      <c r="R39" s="143">
        <f>+'(令和7年2月)'!R20</f>
        <v>3963089</v>
      </c>
      <c r="S39" s="144">
        <f>+'(令和7年2月)'!S20</f>
        <v>35819</v>
      </c>
      <c r="T39" s="145">
        <f>+'(令和7年2月)'!T20</f>
        <v>6775964.2000000002</v>
      </c>
      <c r="U39" s="142">
        <f>+'(令和7年2月)'!U20</f>
        <v>3437</v>
      </c>
      <c r="V39" s="143">
        <f>+'(令和7年2月)'!V20</f>
        <v>1402738.534883721</v>
      </c>
      <c r="W39" s="142">
        <f>+'(令和7年2月)'!W20</f>
        <v>4945.2460000000001</v>
      </c>
      <c r="X39" s="143">
        <f>+'(令和7年2月)'!X20</f>
        <v>562791</v>
      </c>
      <c r="Y39" s="146">
        <f>+'(令和7年2月)'!Y20</f>
        <v>84022.407000000007</v>
      </c>
      <c r="Z39" s="147">
        <f>+'(令和7年2月)'!Z20</f>
        <v>20607551.753065541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+'(令和7年2月)'!E21</f>
        <v>1022</v>
      </c>
      <c r="F40" s="149">
        <f>+'(令和7年2月)'!F21</f>
        <v>96023</v>
      </c>
      <c r="G40" s="148">
        <f>+'(令和7年2月)'!G21</f>
        <v>1061.9259999999999</v>
      </c>
      <c r="H40" s="149">
        <f>+'(令和7年2月)'!H21</f>
        <v>443100</v>
      </c>
      <c r="I40" s="148">
        <f>+'(令和7年2月)'!I21</f>
        <v>1797.1</v>
      </c>
      <c r="J40" s="149">
        <f>+'(令和7年2月)'!J21</f>
        <v>1256928.0909090908</v>
      </c>
      <c r="K40" s="148">
        <f>+'(令和7年2月)'!K21</f>
        <v>1626</v>
      </c>
      <c r="L40" s="149">
        <f>+'(令和7年2月)'!L21</f>
        <v>3920348</v>
      </c>
      <c r="M40" s="148">
        <f>+'(令和7年2月)'!M21</f>
        <v>5017.0959999999995</v>
      </c>
      <c r="N40" s="149">
        <f>+'(令和7年2月)'!N21</f>
        <v>984752.3</v>
      </c>
      <c r="O40" s="148">
        <f>+'(令和7年2月)'!O21</f>
        <v>3394</v>
      </c>
      <c r="P40" s="149">
        <f>+'(令和7年2月)'!P21</f>
        <v>1097079.8999999999</v>
      </c>
      <c r="Q40" s="148">
        <f>+'(令和7年2月)'!Q21</f>
        <v>24494.400000000001</v>
      </c>
      <c r="R40" s="149">
        <f>+'(令和7年2月)'!R21</f>
        <v>4322311.5</v>
      </c>
      <c r="S40" s="144">
        <f>+'(令和7年2月)'!S21</f>
        <v>36184</v>
      </c>
      <c r="T40" s="145">
        <f>+'(令和7年2月)'!T21</f>
        <v>6663328.9000000004</v>
      </c>
      <c r="U40" s="148">
        <f>+'(令和7年2月)'!W20</f>
        <v>4945.2460000000001</v>
      </c>
      <c r="V40" s="149">
        <f>+'(令和7年2月)'!V21</f>
        <v>1090759.6976744186</v>
      </c>
      <c r="W40" s="148">
        <f>+'(令和7年2月)'!W21</f>
        <v>4729.2260000000006</v>
      </c>
      <c r="X40" s="149">
        <f>+'(令和7年2月)'!X21</f>
        <v>530750</v>
      </c>
      <c r="Y40" s="150">
        <f>+'(令和7年2月)'!Y21</f>
        <v>82611.747999999992</v>
      </c>
      <c r="Z40" s="151">
        <f>+'(令和7年2月)'!Z21</f>
        <v>20405381.388583511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+'(令和7年2月)'!E22</f>
        <v>1648.9</v>
      </c>
      <c r="F41" s="149">
        <f>+'(令和7年2月)'!F22</f>
        <v>319815</v>
      </c>
      <c r="G41" s="148">
        <f>+'(令和7年2月)'!G22</f>
        <v>1538.8130000000001</v>
      </c>
      <c r="H41" s="149">
        <f>+'(令和7年2月)'!H22</f>
        <v>672823</v>
      </c>
      <c r="I41" s="148">
        <f>+'(令和7年2月)'!I22</f>
        <v>3446.4</v>
      </c>
      <c r="J41" s="149">
        <f>+'(令和7年2月)'!J22</f>
        <v>3243437.8000000003</v>
      </c>
      <c r="K41" s="148">
        <f>+'(令和7年2月)'!K22</f>
        <v>6537</v>
      </c>
      <c r="L41" s="149">
        <f>+'(令和7年2月)'!L22</f>
        <v>6723426</v>
      </c>
      <c r="M41" s="148">
        <f>+'(令和7年2月)'!M22</f>
        <v>14387.384</v>
      </c>
      <c r="N41" s="149">
        <f>+'(令和7年2月)'!N22</f>
        <v>3114655.4529999997</v>
      </c>
      <c r="O41" s="148">
        <f>+'(令和7年2月)'!O22</f>
        <v>4539</v>
      </c>
      <c r="P41" s="149">
        <f>+'(令和7年2月)'!P22</f>
        <v>1360327.8</v>
      </c>
      <c r="Q41" s="148">
        <f>+'(令和7年2月)'!Q22</f>
        <v>56656.4</v>
      </c>
      <c r="R41" s="149">
        <f>+'(令和7年2月)'!R22</f>
        <v>11124034.4376</v>
      </c>
      <c r="S41" s="144">
        <f>+'(令和7年2月)'!S22</f>
        <v>35523.800000000003</v>
      </c>
      <c r="T41" s="145">
        <f>+'(令和7年2月)'!T22</f>
        <v>3280907.3</v>
      </c>
      <c r="U41" s="148">
        <f>+'(令和7年2月)'!U22</f>
        <v>4241.8</v>
      </c>
      <c r="V41" s="149">
        <f>+'(令和7年2月)'!V22</f>
        <v>1766572.7604651162</v>
      </c>
      <c r="W41" s="148">
        <f>+'(令和7年2月)'!W22</f>
        <v>7053.876699999998</v>
      </c>
      <c r="X41" s="149">
        <f>+'(令和7年2月)'!X22</f>
        <v>1171590</v>
      </c>
      <c r="Y41" s="150">
        <f>+'(令和7年2月)'!Y22</f>
        <v>135573.3737</v>
      </c>
      <c r="Z41" s="151">
        <f>+'(令和7年2月)'!Z22</f>
        <v>32777589.551065117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+'(令和7年1月)'!E23</f>
        <v>46.60110069302894</v>
      </c>
      <c r="F42" s="160">
        <f>+'(令和5年12月)'!F23</f>
        <v>0</v>
      </c>
      <c r="G42" s="159">
        <f>+'(令和7年1月)'!G23</f>
        <v>65.115785595965704</v>
      </c>
      <c r="H42" s="160">
        <f>+'(令和5年12月)'!H23</f>
        <v>0</v>
      </c>
      <c r="I42" s="159">
        <f>+'(令和7年1月)'!I23</f>
        <v>62.655519389323075</v>
      </c>
      <c r="J42" s="160">
        <f>+'(令和5年12月)'!J23</f>
        <v>0</v>
      </c>
      <c r="K42" s="159">
        <f>+'(令和7年1月)'!K23</f>
        <v>43.919463087248324</v>
      </c>
      <c r="L42" s="160">
        <f>+'(令和5年12月)'!L23</f>
        <v>0</v>
      </c>
      <c r="M42" s="159">
        <f>+'(令和7年1月)'!M23</f>
        <v>43.604500578630628</v>
      </c>
      <c r="N42" s="160">
        <f>+'(令和5年12月)'!N23</f>
        <v>0</v>
      </c>
      <c r="O42" s="159">
        <f>+'(令和7年1月)'!O23</f>
        <v>74.640347942455676</v>
      </c>
      <c r="P42" s="160">
        <f>+'(令和5年12月)'!P23</f>
        <v>0</v>
      </c>
      <c r="Q42" s="159">
        <f>+'(令和7年1月)'!Q23</f>
        <v>41.949865723855098</v>
      </c>
      <c r="R42" s="160">
        <f>+'(令和5年12月)'!R23</f>
        <v>0</v>
      </c>
      <c r="S42" s="159">
        <f>+'(令和7年1月)'!S23</f>
        <v>88.398273777918362</v>
      </c>
      <c r="T42" s="160">
        <f>+'(令和5年12月)'!T23</f>
        <v>0</v>
      </c>
      <c r="U42" s="159">
        <f>+'(令和7年1月)'!U23</f>
        <v>84.956998440879133</v>
      </c>
      <c r="V42" s="160">
        <f>+'(令和5年12月)'!V23</f>
        <v>0</v>
      </c>
      <c r="W42" s="159">
        <f>+'(令和7年1月)'!W23</f>
        <v>52.249841959527778</v>
      </c>
      <c r="X42" s="160">
        <f>+'(令和5年12月)'!X23</f>
        <v>0</v>
      </c>
      <c r="Y42" s="159">
        <f>+'(令和7年1月)'!Y23</f>
        <v>58.126970355958086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9">E20-E39</f>
        <v>220</v>
      </c>
      <c r="F43" s="93">
        <f t="shared" si="19"/>
        <v>43924</v>
      </c>
      <c r="G43" s="90">
        <f t="shared" si="19"/>
        <v>270.52</v>
      </c>
      <c r="H43" s="91">
        <f t="shared" si="19"/>
        <v>115526</v>
      </c>
      <c r="I43" s="92">
        <f t="shared" si="19"/>
        <v>-272.40000000000009</v>
      </c>
      <c r="J43" s="93">
        <f t="shared" si="19"/>
        <v>177501.74545454537</v>
      </c>
      <c r="K43" s="90">
        <f t="shared" si="19"/>
        <v>-3603</v>
      </c>
      <c r="L43" s="91">
        <f t="shared" si="19"/>
        <v>-997850</v>
      </c>
      <c r="M43" s="92">
        <f t="shared" si="19"/>
        <v>2314.08</v>
      </c>
      <c r="N43" s="93">
        <f t="shared" si="19"/>
        <v>295613.89999999991</v>
      </c>
      <c r="O43" s="90">
        <f t="shared" si="19"/>
        <v>823</v>
      </c>
      <c r="P43" s="91">
        <f t="shared" si="19"/>
        <v>294512.19999999972</v>
      </c>
      <c r="Q43" s="92">
        <f t="shared" si="19"/>
        <v>1907.5</v>
      </c>
      <c r="R43" s="93">
        <f t="shared" si="19"/>
        <v>1662107.4000000004</v>
      </c>
      <c r="S43" s="90">
        <f t="shared" si="19"/>
        <v>11862</v>
      </c>
      <c r="T43" s="91">
        <f t="shared" si="19"/>
        <v>2399674.8999999994</v>
      </c>
      <c r="U43" s="92">
        <f t="shared" si="19"/>
        <v>463</v>
      </c>
      <c r="V43" s="93">
        <f t="shared" si="19"/>
        <v>235133.00930232555</v>
      </c>
      <c r="W43" s="90">
        <f t="shared" si="19"/>
        <v>727.93099999999959</v>
      </c>
      <c r="X43" s="91">
        <f t="shared" si="19"/>
        <v>4045038.4000000004</v>
      </c>
      <c r="Y43" s="90">
        <f t="shared" si="19"/>
        <v>14712.630999999994</v>
      </c>
      <c r="Z43" s="91">
        <f t="shared" si="19"/>
        <v>8271181.5547568686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9"/>
        <v>0</v>
      </c>
      <c r="F44" s="97">
        <f t="shared" si="19"/>
        <v>20687</v>
      </c>
      <c r="G44" s="94">
        <f t="shared" si="19"/>
        <v>57.769000000000005</v>
      </c>
      <c r="H44" s="95">
        <f t="shared" si="19"/>
        <v>34699</v>
      </c>
      <c r="I44" s="96">
        <f t="shared" si="19"/>
        <v>1052.4000000000001</v>
      </c>
      <c r="J44" s="97">
        <f t="shared" si="19"/>
        <v>1915967.6545454548</v>
      </c>
      <c r="K44" s="94">
        <f t="shared" si="19"/>
        <v>-244</v>
      </c>
      <c r="L44" s="95">
        <f t="shared" si="19"/>
        <v>-600160</v>
      </c>
      <c r="M44" s="96">
        <f t="shared" si="19"/>
        <v>2878.9960000000001</v>
      </c>
      <c r="N44" s="97">
        <f t="shared" si="19"/>
        <v>841202.09999999986</v>
      </c>
      <c r="O44" s="94">
        <f t="shared" si="19"/>
        <v>932</v>
      </c>
      <c r="P44" s="95">
        <f t="shared" si="19"/>
        <v>535663.70000000019</v>
      </c>
      <c r="Q44" s="96">
        <f t="shared" si="19"/>
        <v>431.09999999999854</v>
      </c>
      <c r="R44" s="97">
        <f t="shared" si="19"/>
        <v>1395046.4000000004</v>
      </c>
      <c r="S44" s="94">
        <f t="shared" si="19"/>
        <v>14520</v>
      </c>
      <c r="T44" s="95">
        <f t="shared" si="19"/>
        <v>2781979.1999999993</v>
      </c>
      <c r="U44" s="96">
        <f>W20-U40</f>
        <v>727.93099999999959</v>
      </c>
      <c r="V44" s="97">
        <f t="shared" si="19"/>
        <v>884581.59069767455</v>
      </c>
      <c r="W44" s="94">
        <f t="shared" si="19"/>
        <v>890.17099999999937</v>
      </c>
      <c r="X44" s="95">
        <f t="shared" si="19"/>
        <v>2098395.7000000002</v>
      </c>
      <c r="Y44" s="94">
        <f t="shared" si="19"/>
        <v>21560.83600000001</v>
      </c>
      <c r="Z44" s="95">
        <f t="shared" si="19"/>
        <v>9908062.3452431262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9"/>
        <v>-27</v>
      </c>
      <c r="F45" s="97">
        <f t="shared" si="19"/>
        <v>-1016</v>
      </c>
      <c r="G45" s="94">
        <f t="shared" si="19"/>
        <v>151.08599999999979</v>
      </c>
      <c r="H45" s="95">
        <f t="shared" si="19"/>
        <v>60461</v>
      </c>
      <c r="I45" s="96">
        <f t="shared" si="19"/>
        <v>-889.5</v>
      </c>
      <c r="J45" s="97">
        <f t="shared" si="19"/>
        <v>-1530276.8818181821</v>
      </c>
      <c r="K45" s="94">
        <f t="shared" si="19"/>
        <v>-440</v>
      </c>
      <c r="L45" s="95">
        <f t="shared" si="19"/>
        <v>-702556</v>
      </c>
      <c r="M45" s="96">
        <f t="shared" si="19"/>
        <v>-31.012000000000626</v>
      </c>
      <c r="N45" s="97">
        <f t="shared" si="19"/>
        <v>-291779</v>
      </c>
      <c r="O45" s="94">
        <f t="shared" si="19"/>
        <v>-187</v>
      </c>
      <c r="P45" s="95">
        <f t="shared" si="19"/>
        <v>-254200.10000000009</v>
      </c>
      <c r="Q45" s="96">
        <f t="shared" si="19"/>
        <v>-665.5</v>
      </c>
      <c r="R45" s="97">
        <f t="shared" si="19"/>
        <v>-92161.5</v>
      </c>
      <c r="S45" s="94">
        <f t="shared" si="19"/>
        <v>-3023.0000000000036</v>
      </c>
      <c r="T45" s="95">
        <f t="shared" si="19"/>
        <v>-269669</v>
      </c>
      <c r="U45" s="96">
        <f t="shared" si="19"/>
        <v>-428.40000000000009</v>
      </c>
      <c r="V45" s="97">
        <f t="shared" si="19"/>
        <v>-337469.74418604653</v>
      </c>
      <c r="W45" s="94">
        <f t="shared" si="19"/>
        <v>53.780000000001564</v>
      </c>
      <c r="X45" s="95">
        <f t="shared" si="19"/>
        <v>1978683.7000000002</v>
      </c>
      <c r="Y45" s="94">
        <f t="shared" si="19"/>
        <v>-5486.5460000000021</v>
      </c>
      <c r="Z45" s="95">
        <f t="shared" si="19"/>
        <v>-1439983.5260042287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15.279784717268228</v>
      </c>
      <c r="F46" s="160"/>
      <c r="G46" s="159">
        <f>G23-G42</f>
        <v>8.9222828350371088</v>
      </c>
      <c r="H46" s="160"/>
      <c r="I46" s="159">
        <f>I23-I42</f>
        <v>17.458751095243741</v>
      </c>
      <c r="J46" s="160"/>
      <c r="K46" s="159">
        <f>K23-K42</f>
        <v>-25.524655425383514</v>
      </c>
      <c r="L46" s="160"/>
      <c r="M46" s="159">
        <f>M23-M42</f>
        <v>11.228876103247678</v>
      </c>
      <c r="N46" s="160"/>
      <c r="O46" s="159">
        <f t="shared" si="19"/>
        <v>21.040677813927175</v>
      </c>
      <c r="P46" s="160"/>
      <c r="Q46" s="159">
        <f t="shared" si="19"/>
        <v>1.7134089396299572</v>
      </c>
      <c r="R46" s="160"/>
      <c r="S46" s="159">
        <f t="shared" si="19"/>
        <v>56.23322717908836</v>
      </c>
      <c r="T46" s="160"/>
      <c r="U46" s="159">
        <f t="shared" si="19"/>
        <v>33.887685738284631</v>
      </c>
      <c r="V46" s="160"/>
      <c r="W46" s="159">
        <f t="shared" si="19"/>
        <v>27.491339175560348</v>
      </c>
      <c r="X46" s="160"/>
      <c r="Y46" s="159">
        <f t="shared" si="19"/>
        <v>18.251659536927328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0">E20/E39*100</f>
        <v>128.13299232736571</v>
      </c>
      <c r="F47" s="72">
        <f t="shared" si="20"/>
        <v>161.20105893827505</v>
      </c>
      <c r="G47" s="71">
        <f t="shared" si="20"/>
        <v>127.04494127032844</v>
      </c>
      <c r="H47" s="73">
        <f t="shared" si="20"/>
        <v>127.32829628087639</v>
      </c>
      <c r="I47" s="74">
        <f t="shared" si="20"/>
        <v>87.797885683569248</v>
      </c>
      <c r="J47" s="72">
        <f t="shared" si="20"/>
        <v>112.11519156057787</v>
      </c>
      <c r="K47" s="71">
        <f t="shared" si="20"/>
        <v>20.726072607260726</v>
      </c>
      <c r="L47" s="73">
        <f t="shared" si="20"/>
        <v>72.400637038159772</v>
      </c>
      <c r="M47" s="74">
        <f t="shared" si="20"/>
        <v>141.6876238515583</v>
      </c>
      <c r="N47" s="72">
        <f t="shared" si="20"/>
        <v>123.86751889187578</v>
      </c>
      <c r="O47" s="71">
        <f t="shared" si="20"/>
        <v>124.50863609291245</v>
      </c>
      <c r="P47" s="73">
        <f t="shared" si="20"/>
        <v>127.03672178318564</v>
      </c>
      <c r="Q47" s="74">
        <f t="shared" si="20"/>
        <v>108.53372106028409</v>
      </c>
      <c r="R47" s="72">
        <f t="shared" si="20"/>
        <v>141.93969401141385</v>
      </c>
      <c r="S47" s="71">
        <f t="shared" si="20"/>
        <v>133.11650241491947</v>
      </c>
      <c r="T47" s="73">
        <f t="shared" si="20"/>
        <v>135.41451561978442</v>
      </c>
      <c r="U47" s="74">
        <f t="shared" si="20"/>
        <v>113.47105033459412</v>
      </c>
      <c r="V47" s="72">
        <f t="shared" si="20"/>
        <v>116.76242602986713</v>
      </c>
      <c r="W47" s="71">
        <f t="shared" si="20"/>
        <v>114.71981373626305</v>
      </c>
      <c r="X47" s="73">
        <f t="shared" si="20"/>
        <v>818.74610645870314</v>
      </c>
      <c r="Y47" s="71">
        <f t="shared" si="20"/>
        <v>117.51036601462749</v>
      </c>
      <c r="Z47" s="73">
        <f t="shared" si="20"/>
        <v>140.13665307683365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0"/>
        <v>100</v>
      </c>
      <c r="F48" s="66">
        <f t="shared" si="20"/>
        <v>121.54379679868366</v>
      </c>
      <c r="G48" s="63">
        <f t="shared" si="20"/>
        <v>105.44002124441816</v>
      </c>
      <c r="H48" s="64">
        <f t="shared" si="20"/>
        <v>107.83096366508688</v>
      </c>
      <c r="I48" s="65">
        <f t="shared" si="20"/>
        <v>158.56101496856047</v>
      </c>
      <c r="J48" s="66">
        <f t="shared" si="20"/>
        <v>252.43255906228529</v>
      </c>
      <c r="K48" s="63">
        <f t="shared" si="20"/>
        <v>84.993849938499395</v>
      </c>
      <c r="L48" s="64">
        <f t="shared" si="20"/>
        <v>84.691154968895617</v>
      </c>
      <c r="M48" s="65">
        <f t="shared" si="20"/>
        <v>157.38371360643688</v>
      </c>
      <c r="N48" s="66">
        <f t="shared" si="20"/>
        <v>185.42270985302596</v>
      </c>
      <c r="O48" s="63">
        <f t="shared" si="20"/>
        <v>127.46022392457277</v>
      </c>
      <c r="P48" s="64">
        <f t="shared" si="20"/>
        <v>148.82631611425933</v>
      </c>
      <c r="Q48" s="65">
        <f t="shared" si="20"/>
        <v>101.75999412110524</v>
      </c>
      <c r="R48" s="66">
        <f t="shared" si="20"/>
        <v>132.27547112233813</v>
      </c>
      <c r="S48" s="63">
        <f t="shared" si="20"/>
        <v>140.12823347335839</v>
      </c>
      <c r="T48" s="64">
        <f t="shared" si="20"/>
        <v>141.75059105967287</v>
      </c>
      <c r="U48" s="65">
        <f>W20/U40*100</f>
        <v>114.71981373626305</v>
      </c>
      <c r="V48" s="66">
        <f t="shared" si="20"/>
        <v>181.09775164810992</v>
      </c>
      <c r="W48" s="63">
        <f t="shared" si="20"/>
        <v>118.82276296374923</v>
      </c>
      <c r="X48" s="64">
        <f t="shared" si="20"/>
        <v>495.36423928403207</v>
      </c>
      <c r="Y48" s="63">
        <f t="shared" si="20"/>
        <v>126.09899502429123</v>
      </c>
      <c r="Z48" s="64">
        <f t="shared" si="20"/>
        <v>148.55612427213211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0"/>
        <v>98.362544726787561</v>
      </c>
      <c r="F49" s="70">
        <f t="shared" si="20"/>
        <v>99.682316339133564</v>
      </c>
      <c r="G49" s="67">
        <f t="shared" si="20"/>
        <v>109.81834699862816</v>
      </c>
      <c r="H49" s="68">
        <f t="shared" si="20"/>
        <v>108.98616723863483</v>
      </c>
      <c r="I49" s="69">
        <f t="shared" si="20"/>
        <v>74.190459610027858</v>
      </c>
      <c r="J49" s="70">
        <f t="shared" si="20"/>
        <v>52.819293102578321</v>
      </c>
      <c r="K49" s="67">
        <f t="shared" si="20"/>
        <v>93.269083677527917</v>
      </c>
      <c r="L49" s="68">
        <f t="shared" si="20"/>
        <v>89.550624934371257</v>
      </c>
      <c r="M49" s="69">
        <f t="shared" si="20"/>
        <v>99.784450043176705</v>
      </c>
      <c r="N49" s="70">
        <f t="shared" si="20"/>
        <v>90.632061735144347</v>
      </c>
      <c r="O49" s="67">
        <f t="shared" si="20"/>
        <v>95.880149812734089</v>
      </c>
      <c r="P49" s="68">
        <f t="shared" si="20"/>
        <v>81.313320215906785</v>
      </c>
      <c r="Q49" s="69">
        <f t="shared" si="20"/>
        <v>98.825375420958622</v>
      </c>
      <c r="R49" s="70">
        <f t="shared" si="20"/>
        <v>99.171510116073648</v>
      </c>
      <c r="S49" s="67">
        <f t="shared" si="20"/>
        <v>91.490212195767342</v>
      </c>
      <c r="T49" s="68">
        <f t="shared" si="20"/>
        <v>91.780657746715363</v>
      </c>
      <c r="U49" s="69">
        <f t="shared" si="20"/>
        <v>89.900513932764397</v>
      </c>
      <c r="V49" s="70">
        <f t="shared" si="20"/>
        <v>80.896923594746525</v>
      </c>
      <c r="W49" s="67">
        <f t="shared" si="20"/>
        <v>100.76241763624819</v>
      </c>
      <c r="X49" s="68">
        <f t="shared" si="20"/>
        <v>268.8887494772062</v>
      </c>
      <c r="Y49" s="67">
        <f t="shared" si="20"/>
        <v>95.953079981515572</v>
      </c>
      <c r="Z49" s="68">
        <f t="shared" si="20"/>
        <v>95.606804692697622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100">
    <mergeCell ref="AF18:AG18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O30:P30"/>
    <mergeCell ref="Q30:R30"/>
    <mergeCell ref="S30:T30"/>
    <mergeCell ref="U30:V30"/>
    <mergeCell ref="W30:X30"/>
    <mergeCell ref="M30:N30"/>
    <mergeCell ref="E34:F34"/>
    <mergeCell ref="G34:H34"/>
    <mergeCell ref="I34:J34"/>
    <mergeCell ref="K34:L34"/>
    <mergeCell ref="B27:B37"/>
    <mergeCell ref="E30:F30"/>
    <mergeCell ref="G30:H30"/>
    <mergeCell ref="I30:J30"/>
    <mergeCell ref="K30:L30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E46:F46"/>
    <mergeCell ref="G46:H46"/>
    <mergeCell ref="I46:J46"/>
    <mergeCell ref="K46:L46"/>
    <mergeCell ref="M46:N46"/>
    <mergeCell ref="AK3:AN3"/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U34:V34"/>
    <mergeCell ref="W34:X34"/>
    <mergeCell ref="Y30:Z30"/>
    <mergeCell ref="Y24:Z24"/>
    <mergeCell ref="AD3:AG3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AABA-1F82-4B50-A3F4-4861282A8A0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652</v>
      </c>
      <c r="F5" s="14">
        <v>52770</v>
      </c>
      <c r="G5" s="15">
        <v>30</v>
      </c>
      <c r="H5" s="16">
        <v>5460</v>
      </c>
      <c r="I5" s="13">
        <v>1623</v>
      </c>
      <c r="J5" s="14">
        <v>1127578</v>
      </c>
      <c r="K5" s="17">
        <v>4512</v>
      </c>
      <c r="L5" s="18">
        <v>3594232</v>
      </c>
      <c r="M5" s="13">
        <v>1056</v>
      </c>
      <c r="N5" s="75">
        <v>239213</v>
      </c>
      <c r="O5" s="19">
        <v>641</v>
      </c>
      <c r="P5" s="18">
        <v>24609</v>
      </c>
      <c r="Q5" s="13">
        <v>12178</v>
      </c>
      <c r="R5" s="14">
        <v>1823173</v>
      </c>
      <c r="S5" s="19">
        <v>14068</v>
      </c>
      <c r="T5" s="18">
        <v>4197469</v>
      </c>
      <c r="U5" s="13">
        <v>3267</v>
      </c>
      <c r="V5" s="14">
        <v>1381347</v>
      </c>
      <c r="W5" s="13">
        <v>392</v>
      </c>
      <c r="X5" s="18">
        <v>76280</v>
      </c>
      <c r="Y5" s="20">
        <f t="shared" ref="Y5:Z18" si="0">+W5+U5+S5+Q5+O5+M5+K5+I5+G5+E5</f>
        <v>38419</v>
      </c>
      <c r="Z5" s="21">
        <f t="shared" si="0"/>
        <v>12522131</v>
      </c>
    </row>
    <row r="6" spans="1:26" ht="18.95" customHeight="1" x14ac:dyDescent="0.15">
      <c r="A6" s="7"/>
      <c r="B6" s="22"/>
      <c r="C6" s="83"/>
      <c r="D6" s="81" t="s">
        <v>22</v>
      </c>
      <c r="E6" s="23">
        <v>830</v>
      </c>
      <c r="F6" s="24">
        <v>64412</v>
      </c>
      <c r="G6" s="25">
        <v>30</v>
      </c>
      <c r="H6" s="26">
        <v>5460</v>
      </c>
      <c r="I6" s="27">
        <v>1237</v>
      </c>
      <c r="J6" s="21">
        <v>928309</v>
      </c>
      <c r="K6" s="25">
        <v>1586</v>
      </c>
      <c r="L6" s="26">
        <v>3893928</v>
      </c>
      <c r="M6" s="27">
        <v>803</v>
      </c>
      <c r="N6" s="76">
        <v>197673</v>
      </c>
      <c r="O6" s="25">
        <v>697</v>
      </c>
      <c r="P6" s="26">
        <v>30640</v>
      </c>
      <c r="Q6" s="27">
        <v>13784</v>
      </c>
      <c r="R6" s="21">
        <v>2086751</v>
      </c>
      <c r="S6" s="25">
        <v>13787</v>
      </c>
      <c r="T6" s="26">
        <v>4152093</v>
      </c>
      <c r="U6" s="27">
        <v>3052</v>
      </c>
      <c r="V6" s="21">
        <v>1058490</v>
      </c>
      <c r="W6" s="27">
        <v>497</v>
      </c>
      <c r="X6" s="26">
        <v>100514</v>
      </c>
      <c r="Y6" s="20">
        <f t="shared" si="0"/>
        <v>36303</v>
      </c>
      <c r="Z6" s="21">
        <f t="shared" si="0"/>
        <v>12518270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1348.9</v>
      </c>
      <c r="F7" s="36">
        <v>259867</v>
      </c>
      <c r="G7" s="29">
        <v>151</v>
      </c>
      <c r="H7" s="30">
        <v>74178</v>
      </c>
      <c r="I7" s="31">
        <v>2018</v>
      </c>
      <c r="J7" s="32">
        <v>2433914</v>
      </c>
      <c r="K7" s="77">
        <v>6447</v>
      </c>
      <c r="L7" s="30">
        <v>6658331</v>
      </c>
      <c r="M7" s="23">
        <v>2631.3</v>
      </c>
      <c r="N7" s="24">
        <v>469923.25</v>
      </c>
      <c r="O7" s="33">
        <v>2906</v>
      </c>
      <c r="P7" s="34">
        <v>715810</v>
      </c>
      <c r="Q7" s="23">
        <v>29929.4</v>
      </c>
      <c r="R7" s="24">
        <v>4839092</v>
      </c>
      <c r="S7" s="33">
        <v>29249.200000000001</v>
      </c>
      <c r="T7" s="34">
        <v>2450417</v>
      </c>
      <c r="U7" s="23">
        <v>3041</v>
      </c>
      <c r="V7" s="24">
        <v>1593366.5</v>
      </c>
      <c r="W7" s="23">
        <v>1833.1999999999998</v>
      </c>
      <c r="X7" s="34">
        <v>427979</v>
      </c>
      <c r="Y7" s="31">
        <f t="shared" si="0"/>
        <v>79555</v>
      </c>
      <c r="Z7" s="24">
        <f>+X7+V7+T7+R7+P7+N7+L7+J7+H7+F7</f>
        <v>19922877.75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175.261</v>
      </c>
      <c r="H8" s="16">
        <v>103400</v>
      </c>
      <c r="I8" s="13">
        <v>379.4</v>
      </c>
      <c r="J8" s="14">
        <v>218028.81818181818</v>
      </c>
      <c r="K8" s="17">
        <v>0</v>
      </c>
      <c r="L8" s="18">
        <v>0</v>
      </c>
      <c r="M8" s="13">
        <v>4055</v>
      </c>
      <c r="N8" s="75">
        <v>879959.5</v>
      </c>
      <c r="O8" s="19">
        <v>58</v>
      </c>
      <c r="P8" s="18">
        <v>6978.6</v>
      </c>
      <c r="Q8" s="13">
        <v>4667.5</v>
      </c>
      <c r="R8" s="14">
        <v>556261.6</v>
      </c>
      <c r="S8" s="19">
        <v>21423</v>
      </c>
      <c r="T8" s="18">
        <v>2505943.2000000002</v>
      </c>
      <c r="U8" s="13">
        <v>118</v>
      </c>
      <c r="V8" s="14">
        <v>10656.534883720931</v>
      </c>
      <c r="W8" s="13">
        <v>50</v>
      </c>
      <c r="X8" s="18">
        <v>1000</v>
      </c>
      <c r="Y8" s="13">
        <f t="shared" si="0"/>
        <v>31056.161</v>
      </c>
      <c r="Z8" s="14">
        <f t="shared" si="0"/>
        <v>4301228.2530655395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185</v>
      </c>
      <c r="F9" s="24">
        <v>29511</v>
      </c>
      <c r="G9" s="25">
        <v>170.92599999999999</v>
      </c>
      <c r="H9" s="26">
        <v>104400</v>
      </c>
      <c r="I9" s="27">
        <v>380.1</v>
      </c>
      <c r="J9" s="21">
        <v>227724.09090909091</v>
      </c>
      <c r="K9" s="25">
        <v>0</v>
      </c>
      <c r="L9" s="26">
        <v>0</v>
      </c>
      <c r="M9" s="27">
        <v>3045</v>
      </c>
      <c r="N9" s="76">
        <v>554334.30000000005</v>
      </c>
      <c r="O9" s="25">
        <v>40</v>
      </c>
      <c r="P9" s="26">
        <v>5067.8999999999996</v>
      </c>
      <c r="Q9" s="27">
        <v>4967.3999999999996</v>
      </c>
      <c r="R9" s="21">
        <v>638195.60000000009</v>
      </c>
      <c r="S9" s="25">
        <v>22039</v>
      </c>
      <c r="T9" s="26">
        <v>2430632.9</v>
      </c>
      <c r="U9" s="27">
        <v>163</v>
      </c>
      <c r="V9" s="21">
        <v>16239.697674418605</v>
      </c>
      <c r="W9" s="27">
        <v>50</v>
      </c>
      <c r="X9" s="26">
        <v>1000</v>
      </c>
      <c r="Y9" s="20">
        <f t="shared" si="0"/>
        <v>31040.425999999999</v>
      </c>
      <c r="Z9" s="21">
        <f t="shared" si="0"/>
        <v>4007105.4885835098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252</v>
      </c>
      <c r="F10" s="36">
        <v>45548</v>
      </c>
      <c r="G10" s="29">
        <v>165.81300000000005</v>
      </c>
      <c r="H10" s="30">
        <v>93200</v>
      </c>
      <c r="I10" s="37">
        <v>987.4</v>
      </c>
      <c r="J10" s="38">
        <v>551839.69999999995</v>
      </c>
      <c r="K10" s="77">
        <v>0</v>
      </c>
      <c r="L10" s="30">
        <v>0</v>
      </c>
      <c r="M10" s="35">
        <v>8094</v>
      </c>
      <c r="N10" s="36">
        <v>1918310.203</v>
      </c>
      <c r="O10" s="29">
        <v>92</v>
      </c>
      <c r="P10" s="30">
        <v>11283.300000000007</v>
      </c>
      <c r="Q10" s="35">
        <v>12486.5</v>
      </c>
      <c r="R10" s="36">
        <v>1775514.0756000003</v>
      </c>
      <c r="S10" s="29">
        <v>6170.5999999999985</v>
      </c>
      <c r="T10" s="30">
        <v>806282.29999999993</v>
      </c>
      <c r="U10" s="35">
        <v>700.80000000000007</v>
      </c>
      <c r="V10" s="36">
        <v>61379.260465116284</v>
      </c>
      <c r="W10" s="35">
        <v>85</v>
      </c>
      <c r="X10" s="30">
        <v>1500</v>
      </c>
      <c r="Y10" s="37">
        <f t="shared" si="0"/>
        <v>29034.112999999998</v>
      </c>
      <c r="Z10" s="36">
        <f t="shared" si="0"/>
        <v>5264856.8390651168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1858</v>
      </c>
      <c r="R11" s="14">
        <v>529535</v>
      </c>
      <c r="S11" s="19">
        <v>0</v>
      </c>
      <c r="T11" s="18">
        <v>0</v>
      </c>
      <c r="U11" s="13">
        <v>37</v>
      </c>
      <c r="V11" s="14">
        <v>7435</v>
      </c>
      <c r="W11" s="13">
        <v>42</v>
      </c>
      <c r="X11" s="18">
        <v>20818</v>
      </c>
      <c r="Y11" s="13">
        <f>+W11+U11+S11+Q11+O11+M11+K11+I11+G11+E11</f>
        <v>2028</v>
      </c>
      <c r="Z11" s="14">
        <f t="shared" si="0"/>
        <v>649139.30000000005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7</v>
      </c>
      <c r="F12" s="21">
        <v>2100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1755</v>
      </c>
      <c r="R12" s="21">
        <v>500249.4</v>
      </c>
      <c r="S12" s="25">
        <v>0</v>
      </c>
      <c r="T12" s="26">
        <v>0</v>
      </c>
      <c r="U12" s="27">
        <v>56</v>
      </c>
      <c r="V12" s="21">
        <v>12730</v>
      </c>
      <c r="W12" s="27">
        <v>1</v>
      </c>
      <c r="X12" s="26">
        <v>0</v>
      </c>
      <c r="Y12" s="20">
        <f t="shared" ref="Y12:Y18" si="1">+W12+U12+S12+Q12+O12+M12+K12+I12+G12+E12</f>
        <v>1909</v>
      </c>
      <c r="Z12" s="21">
        <f t="shared" si="0"/>
        <v>605079.4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48</v>
      </c>
      <c r="F13" s="24">
        <v>14400</v>
      </c>
      <c r="G13" s="29">
        <v>195</v>
      </c>
      <c r="H13" s="30">
        <v>195000</v>
      </c>
      <c r="I13" s="37">
        <v>14</v>
      </c>
      <c r="J13" s="38">
        <v>9159.100000000104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6782.5</v>
      </c>
      <c r="R13" s="36">
        <v>2123280.5</v>
      </c>
      <c r="S13" s="29">
        <v>0</v>
      </c>
      <c r="T13" s="30">
        <v>0</v>
      </c>
      <c r="U13" s="35">
        <v>451</v>
      </c>
      <c r="V13" s="36">
        <v>98407</v>
      </c>
      <c r="W13" s="35">
        <v>56</v>
      </c>
      <c r="X13" s="30">
        <v>53794</v>
      </c>
      <c r="Y13" s="37">
        <f t="shared" si="1"/>
        <v>7565.5</v>
      </c>
      <c r="Z13" s="36">
        <f t="shared" si="0"/>
        <v>2513040.6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8</v>
      </c>
      <c r="N14" s="75">
        <v>195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8</v>
      </c>
      <c r="Z14" s="14">
        <f t="shared" si="0"/>
        <v>195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741</v>
      </c>
      <c r="N15" s="76">
        <v>109701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741</v>
      </c>
      <c r="Z15" s="24">
        <f t="shared" si="0"/>
        <v>109701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2452</v>
      </c>
      <c r="N16" s="36">
        <v>367926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2452</v>
      </c>
      <c r="Z16" s="36">
        <f t="shared" si="0"/>
        <v>367926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720</v>
      </c>
      <c r="H17" s="18">
        <v>238874</v>
      </c>
      <c r="I17" s="13">
        <v>229</v>
      </c>
      <c r="J17" s="14">
        <v>118159</v>
      </c>
      <c r="K17" s="19">
        <v>33</v>
      </c>
      <c r="L17" s="18">
        <v>21250</v>
      </c>
      <c r="M17" s="13">
        <v>417</v>
      </c>
      <c r="N17" s="75">
        <v>104194</v>
      </c>
      <c r="O17" s="19">
        <v>2659</v>
      </c>
      <c r="P17" s="18">
        <v>1057716.8</v>
      </c>
      <c r="Q17" s="13">
        <v>3649</v>
      </c>
      <c r="R17" s="14">
        <v>1054119.3999999999</v>
      </c>
      <c r="S17" s="19">
        <v>328</v>
      </c>
      <c r="T17" s="18">
        <v>72552</v>
      </c>
      <c r="U17" s="13">
        <v>15</v>
      </c>
      <c r="V17" s="14">
        <v>3300</v>
      </c>
      <c r="W17" s="13">
        <v>4461.2460000000001</v>
      </c>
      <c r="X17" s="18">
        <v>464693</v>
      </c>
      <c r="Y17" s="41">
        <f t="shared" si="1"/>
        <v>12511.245999999999</v>
      </c>
      <c r="Z17" s="42">
        <f t="shared" si="0"/>
        <v>3134858.2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786</v>
      </c>
      <c r="H18" s="26">
        <v>258240</v>
      </c>
      <c r="I18" s="27">
        <v>180</v>
      </c>
      <c r="J18" s="21">
        <v>100895</v>
      </c>
      <c r="K18" s="25">
        <v>40</v>
      </c>
      <c r="L18" s="26">
        <v>26420</v>
      </c>
      <c r="M18" s="27">
        <v>413.096</v>
      </c>
      <c r="N18" s="21">
        <v>108044</v>
      </c>
      <c r="O18" s="25">
        <v>2657</v>
      </c>
      <c r="P18" s="26">
        <v>1061372</v>
      </c>
      <c r="Q18" s="27">
        <v>3988</v>
      </c>
      <c r="R18" s="21">
        <v>1097115.5</v>
      </c>
      <c r="S18" s="25">
        <v>358</v>
      </c>
      <c r="T18" s="26">
        <v>80603</v>
      </c>
      <c r="U18" s="27">
        <v>15</v>
      </c>
      <c r="V18" s="21">
        <v>3300</v>
      </c>
      <c r="W18" s="27">
        <v>4181.2260000000006</v>
      </c>
      <c r="X18" s="26">
        <v>429236</v>
      </c>
      <c r="Y18" s="23">
        <f t="shared" si="1"/>
        <v>12618.322</v>
      </c>
      <c r="Z18" s="24">
        <f t="shared" si="0"/>
        <v>3165225.5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1027</v>
      </c>
      <c r="H19" s="34">
        <v>310445</v>
      </c>
      <c r="I19" s="23">
        <v>427</v>
      </c>
      <c r="J19" s="24">
        <v>248525</v>
      </c>
      <c r="K19" s="78">
        <v>90</v>
      </c>
      <c r="L19" s="34">
        <v>65095</v>
      </c>
      <c r="M19" s="23">
        <v>1191.0840000000001</v>
      </c>
      <c r="N19" s="24">
        <v>339496</v>
      </c>
      <c r="O19" s="33">
        <v>1541</v>
      </c>
      <c r="P19" s="34">
        <v>633234.5</v>
      </c>
      <c r="Q19" s="23">
        <v>7458</v>
      </c>
      <c r="R19" s="24">
        <v>2386147.8619999997</v>
      </c>
      <c r="S19" s="33">
        <v>104</v>
      </c>
      <c r="T19" s="34">
        <v>24208</v>
      </c>
      <c r="U19" s="23">
        <v>49</v>
      </c>
      <c r="V19" s="24">
        <v>13420</v>
      </c>
      <c r="W19" s="23">
        <v>5079.6766999999982</v>
      </c>
      <c r="X19" s="34">
        <v>688317</v>
      </c>
      <c r="Y19" s="35">
        <f>+W19+U19+S19+Q19+O19+M19+K19+I19+G19+E19</f>
        <v>16966.760699999999</v>
      </c>
      <c r="Z19" s="36">
        <f>+X19+V19+T19+R19+P19+N19+L19+J19+H19+F19</f>
        <v>4708888.3619999997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782</v>
      </c>
      <c r="F20" s="14">
        <f t="shared" ref="F20:X22" si="2">F5+F8+F11+F14+F17</f>
        <v>71770</v>
      </c>
      <c r="G20" s="19">
        <f>G5+G8+G11+G14+G17</f>
        <v>1000.261</v>
      </c>
      <c r="H20" s="18">
        <f t="shared" si="2"/>
        <v>422734</v>
      </c>
      <c r="I20" s="13">
        <f t="shared" si="2"/>
        <v>2232.4</v>
      </c>
      <c r="J20" s="14">
        <f t="shared" si="2"/>
        <v>1465117.1181818182</v>
      </c>
      <c r="K20" s="19">
        <f t="shared" si="2"/>
        <v>4545</v>
      </c>
      <c r="L20" s="18">
        <f t="shared" si="2"/>
        <v>3615482</v>
      </c>
      <c r="M20" s="13">
        <f t="shared" si="2"/>
        <v>5551</v>
      </c>
      <c r="N20" s="14">
        <f t="shared" si="2"/>
        <v>1238561.5</v>
      </c>
      <c r="O20" s="19">
        <f t="shared" si="2"/>
        <v>3358</v>
      </c>
      <c r="P20" s="18">
        <f t="shared" si="2"/>
        <v>1089304.4000000001</v>
      </c>
      <c r="Q20" s="13">
        <f t="shared" si="2"/>
        <v>22352.5</v>
      </c>
      <c r="R20" s="14">
        <f t="shared" si="2"/>
        <v>3963089</v>
      </c>
      <c r="S20" s="19">
        <f t="shared" si="2"/>
        <v>35819</v>
      </c>
      <c r="T20" s="18">
        <f t="shared" si="2"/>
        <v>6775964.2000000002</v>
      </c>
      <c r="U20" s="13">
        <f t="shared" si="2"/>
        <v>3437</v>
      </c>
      <c r="V20" s="14">
        <f t="shared" si="2"/>
        <v>1402738.534883721</v>
      </c>
      <c r="W20" s="13">
        <f t="shared" si="2"/>
        <v>4945.2460000000001</v>
      </c>
      <c r="X20" s="18">
        <f t="shared" si="2"/>
        <v>562791</v>
      </c>
      <c r="Y20" s="31">
        <f t="shared" ref="Y20:Z21" si="3">+Y17+Y14+Y11+Y8+Y5</f>
        <v>84022.407000000007</v>
      </c>
      <c r="Z20" s="32">
        <f t="shared" si="3"/>
        <v>20607551.753065541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96023</v>
      </c>
      <c r="G21" s="25">
        <f t="shared" si="4"/>
        <v>1061.9259999999999</v>
      </c>
      <c r="H21" s="26">
        <f t="shared" si="4"/>
        <v>443100</v>
      </c>
      <c r="I21" s="27">
        <f t="shared" si="4"/>
        <v>1797.1</v>
      </c>
      <c r="J21" s="21">
        <f t="shared" si="4"/>
        <v>1256928.0909090908</v>
      </c>
      <c r="K21" s="25">
        <f t="shared" si="4"/>
        <v>1626</v>
      </c>
      <c r="L21" s="26">
        <f t="shared" si="4"/>
        <v>3920348</v>
      </c>
      <c r="M21" s="27">
        <f t="shared" si="4"/>
        <v>5017.0959999999995</v>
      </c>
      <c r="N21" s="21">
        <f t="shared" si="4"/>
        <v>984752.3</v>
      </c>
      <c r="O21" s="25">
        <f t="shared" si="4"/>
        <v>3394</v>
      </c>
      <c r="P21" s="26">
        <f t="shared" si="4"/>
        <v>1097079.8999999999</v>
      </c>
      <c r="Q21" s="27">
        <f t="shared" si="4"/>
        <v>24494.400000000001</v>
      </c>
      <c r="R21" s="21">
        <f t="shared" si="4"/>
        <v>4322311.5</v>
      </c>
      <c r="S21" s="25">
        <f t="shared" si="4"/>
        <v>36184</v>
      </c>
      <c r="T21" s="26">
        <f t="shared" si="4"/>
        <v>6663328.9000000004</v>
      </c>
      <c r="U21" s="27">
        <f t="shared" si="2"/>
        <v>3286</v>
      </c>
      <c r="V21" s="21">
        <f t="shared" si="2"/>
        <v>1090759.6976744186</v>
      </c>
      <c r="W21" s="27">
        <f t="shared" si="2"/>
        <v>4729.2260000000006</v>
      </c>
      <c r="X21" s="26">
        <f t="shared" si="2"/>
        <v>530750</v>
      </c>
      <c r="Y21" s="23">
        <f t="shared" si="3"/>
        <v>82611.747999999992</v>
      </c>
      <c r="Z21" s="24">
        <f t="shared" si="3"/>
        <v>20405381.388583511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1648.9</v>
      </c>
      <c r="F22" s="24">
        <f>F7+F10+F13+F16+F19</f>
        <v>319815</v>
      </c>
      <c r="G22" s="33">
        <f t="shared" si="2"/>
        <v>1538.8130000000001</v>
      </c>
      <c r="H22" s="34">
        <f t="shared" si="2"/>
        <v>672823</v>
      </c>
      <c r="I22" s="23">
        <f t="shared" si="2"/>
        <v>3446.4</v>
      </c>
      <c r="J22" s="24">
        <f t="shared" si="2"/>
        <v>3243437.8000000003</v>
      </c>
      <c r="K22" s="33">
        <f t="shared" si="2"/>
        <v>6537</v>
      </c>
      <c r="L22" s="34">
        <f t="shared" si="2"/>
        <v>6723426</v>
      </c>
      <c r="M22" s="23">
        <f t="shared" si="2"/>
        <v>14387.384</v>
      </c>
      <c r="N22" s="24">
        <f t="shared" si="2"/>
        <v>3114655.4529999997</v>
      </c>
      <c r="O22" s="33">
        <f t="shared" si="2"/>
        <v>4539</v>
      </c>
      <c r="P22" s="34">
        <f t="shared" si="2"/>
        <v>1360327.8</v>
      </c>
      <c r="Q22" s="23">
        <f t="shared" si="2"/>
        <v>56656.4</v>
      </c>
      <c r="R22" s="24">
        <f t="shared" si="2"/>
        <v>11124034.4376</v>
      </c>
      <c r="S22" s="33">
        <f t="shared" si="2"/>
        <v>35523.800000000003</v>
      </c>
      <c r="T22" s="34">
        <f t="shared" si="2"/>
        <v>3280907.3</v>
      </c>
      <c r="U22" s="23">
        <f t="shared" si="2"/>
        <v>4241.8</v>
      </c>
      <c r="V22" s="24">
        <f t="shared" si="2"/>
        <v>1766572.7604651162</v>
      </c>
      <c r="W22" s="23">
        <f t="shared" si="2"/>
        <v>7053.876699999998</v>
      </c>
      <c r="X22" s="34">
        <f t="shared" si="2"/>
        <v>1171590</v>
      </c>
      <c r="Y22" s="23">
        <f>+Y19+Y16+Y13+Y10+Y7</f>
        <v>135573.3737</v>
      </c>
      <c r="Z22" s="24">
        <f>+Z19+Z16+Z13+Z10+Z7</f>
        <v>32777589.551065117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50.992142009158236</v>
      </c>
      <c r="F23" s="176"/>
      <c r="G23" s="175">
        <f>(G20+G21)/(G22+G41)*100</f>
        <v>65.689577678526774</v>
      </c>
      <c r="H23" s="176"/>
      <c r="I23" s="175">
        <f>(I20+I21)/(I22+I41)*100</f>
        <v>62.400309717382882</v>
      </c>
      <c r="J23" s="176"/>
      <c r="K23" s="175">
        <f>(K20+K21)/(K22+K41)*100</f>
        <v>60.76809453471197</v>
      </c>
      <c r="L23" s="176"/>
      <c r="M23" s="175">
        <f>(M20+M21)/(M22+M41)*100</f>
        <v>37.421291359924396</v>
      </c>
      <c r="N23" s="176"/>
      <c r="O23" s="175">
        <f>(O20+O21)/(O22+O41)*100</f>
        <v>74.426807760141088</v>
      </c>
      <c r="P23" s="176"/>
      <c r="Q23" s="175">
        <f>(Q20+Q21)/(Q22+Q41)*100</f>
        <v>40.576000803778449</v>
      </c>
      <c r="R23" s="176"/>
      <c r="S23" s="175">
        <f>(S20+S21)/(S22+S41)*100</f>
        <v>100.82674486015073</v>
      </c>
      <c r="T23" s="176"/>
      <c r="U23" s="175">
        <f>(U20+U21)/(U22+U41)*100</f>
        <v>80.683100112809925</v>
      </c>
      <c r="V23" s="176"/>
      <c r="W23" s="175">
        <f>(W20+W21)/(W22+W41)*100</f>
        <v>69.641935397349357</v>
      </c>
      <c r="X23" s="176"/>
      <c r="Y23" s="175">
        <f>(Y20+Y21)/(Y22+Y41)*100</f>
        <v>61.786358013474349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193956.57711201406</v>
      </c>
      <c r="F24" s="178"/>
      <c r="G24" s="171">
        <f>H22/G22*1000</f>
        <v>437235.06364970922</v>
      </c>
      <c r="H24" s="172"/>
      <c r="I24" s="173">
        <f>J22/I22*1000</f>
        <v>941108.92525533889</v>
      </c>
      <c r="J24" s="174"/>
      <c r="K24" s="171">
        <f>L22/K22*1000</f>
        <v>1028518.5865075723</v>
      </c>
      <c r="L24" s="172"/>
      <c r="M24" s="173">
        <f>N22/M22*1000</f>
        <v>216485.1826433492</v>
      </c>
      <c r="N24" s="174"/>
      <c r="O24" s="171">
        <f>P22/O22*1000</f>
        <v>299697.68671513547</v>
      </c>
      <c r="P24" s="172"/>
      <c r="Q24" s="173">
        <f>R22/Q22*1000</f>
        <v>196342.06263723073</v>
      </c>
      <c r="R24" s="174"/>
      <c r="S24" s="171">
        <f>T22/S22*1000</f>
        <v>92358.005055765418</v>
      </c>
      <c r="T24" s="172"/>
      <c r="U24" s="173">
        <f>V22/U22*1000</f>
        <v>416467.71664508374</v>
      </c>
      <c r="V24" s="174"/>
      <c r="W24" s="171">
        <f>X22/W22*1000</f>
        <v>166091.64716474278</v>
      </c>
      <c r="X24" s="172"/>
      <c r="Y24" s="173">
        <f>Z22/Y22*1000</f>
        <v>241770.11057935425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1.2162417700460311</v>
      </c>
      <c r="F25" s="49"/>
      <c r="G25" s="50">
        <f>G22/Y22*100</f>
        <v>1.1350407222329086</v>
      </c>
      <c r="H25" s="51"/>
      <c r="I25" s="48">
        <f>I22/Y22*100</f>
        <v>2.5420920833808243</v>
      </c>
      <c r="J25" s="49"/>
      <c r="K25" s="50">
        <f>K22/Y22*100</f>
        <v>4.8217432535574645</v>
      </c>
      <c r="L25" s="51"/>
      <c r="M25" s="48">
        <f>M22/Y22*100</f>
        <v>10.612249003876489</v>
      </c>
      <c r="N25" s="49"/>
      <c r="O25" s="50">
        <f>O22/Y22*100</f>
        <v>3.348002543658763</v>
      </c>
      <c r="P25" s="51"/>
      <c r="Q25" s="48">
        <f>Q22/Y22*100</f>
        <v>41.790211789942347</v>
      </c>
      <c r="R25" s="49"/>
      <c r="S25" s="50">
        <f>S22/Y22*100</f>
        <v>26.202637752902657</v>
      </c>
      <c r="T25" s="51"/>
      <c r="U25" s="48">
        <f>U22/Y22*100</f>
        <v>3.1287854570812379</v>
      </c>
      <c r="V25" s="49"/>
      <c r="W25" s="50">
        <f>W22/Y22*100</f>
        <v>5.202995623321276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thickBot="1" x14ac:dyDescent="0.2">
      <c r="A27" s="22"/>
      <c r="B27" s="168" t="s">
        <v>42</v>
      </c>
      <c r="C27" s="4" t="s">
        <v>43</v>
      </c>
      <c r="D27" s="54" t="s">
        <v>21</v>
      </c>
      <c r="E27" s="131">
        <f>+'(令和6年2月)'!E20</f>
        <v>1062</v>
      </c>
      <c r="F27" s="131">
        <f>+'(令和6年2月)'!F20</f>
        <v>98904</v>
      </c>
      <c r="G27" s="131">
        <f>+'(令和6年2月)'!G20</f>
        <v>1115.655</v>
      </c>
      <c r="H27" s="131">
        <f>+'(令和6年2月)'!H20</f>
        <v>477997</v>
      </c>
      <c r="I27" s="131">
        <f>+'(令和6年2月)'!I20</f>
        <v>1756</v>
      </c>
      <c r="J27" s="131">
        <f>+'(令和6年2月)'!J20</f>
        <v>1380931.9363636365</v>
      </c>
      <c r="K27" s="131">
        <f>+'(令和6年2月)'!K20</f>
        <v>1479</v>
      </c>
      <c r="L27" s="131">
        <f>+'(令和6年2月)'!L20</f>
        <v>3713308</v>
      </c>
      <c r="M27" s="131">
        <f>+'(令和6年2月)'!M20</f>
        <v>6641</v>
      </c>
      <c r="N27" s="131">
        <f>+'(令和6年2月)'!N20</f>
        <v>1576980</v>
      </c>
      <c r="O27" s="131">
        <f>+'(令和6年2月)'!O20</f>
        <v>3684</v>
      </c>
      <c r="P27" s="131">
        <f>+'(令和6年2月)'!P20</f>
        <v>1205427</v>
      </c>
      <c r="Q27" s="131">
        <f>+'(令和6年2月)'!Q20</f>
        <v>25490</v>
      </c>
      <c r="R27" s="131">
        <f>+'(令和6年2月)'!R20</f>
        <v>5042751.2</v>
      </c>
      <c r="S27" s="131">
        <f>+'(令和6年2月)'!S20</f>
        <v>37099</v>
      </c>
      <c r="T27" s="131">
        <f>+'(令和6年2月)'!T20</f>
        <v>6703378</v>
      </c>
      <c r="U27" s="131">
        <f>+'(令和6年2月)'!U20</f>
        <v>4031</v>
      </c>
      <c r="V27" s="131">
        <f>+'(令和6年2月)'!V20</f>
        <v>1617724.046511628</v>
      </c>
      <c r="W27" s="131">
        <f>+'(令和6年2月)'!W20</f>
        <v>4669.4859999999999</v>
      </c>
      <c r="X27" s="131">
        <f>+'(令和6年2月)'!X20</f>
        <v>828881</v>
      </c>
      <c r="Y27" s="131">
        <f>+'(令和6年2月)'!Y20</f>
        <v>87027.141000000003</v>
      </c>
      <c r="Z27" s="131">
        <f>+'(令和6年2月)'!Z20</f>
        <v>22646282.182875264</v>
      </c>
    </row>
    <row r="28" spans="1:28" ht="18.95" customHeight="1" thickBot="1" x14ac:dyDescent="0.2">
      <c r="A28" s="22"/>
      <c r="B28" s="169"/>
      <c r="C28" s="7"/>
      <c r="D28" s="55" t="s">
        <v>22</v>
      </c>
      <c r="E28" s="131">
        <f>+'(令和6年2月)'!E21</f>
        <v>964</v>
      </c>
      <c r="F28" s="131">
        <f>+'(令和6年2月)'!F21</f>
        <v>100870</v>
      </c>
      <c r="G28" s="131">
        <f>+'(令和6年2月)'!G21</f>
        <v>1157.3139999999999</v>
      </c>
      <c r="H28" s="131">
        <f>+'(令和6年2月)'!H21</f>
        <v>481523.8</v>
      </c>
      <c r="I28" s="131">
        <f>+'(令和6年2月)'!I21</f>
        <v>1859</v>
      </c>
      <c r="J28" s="131">
        <f>+'(令和6年2月)'!J21</f>
        <v>1641357.3909090909</v>
      </c>
      <c r="K28" s="131">
        <f>+'(令和6年2月)'!K21</f>
        <v>2012</v>
      </c>
      <c r="L28" s="131">
        <f>+'(令和6年2月)'!L21</f>
        <v>4803383</v>
      </c>
      <c r="M28" s="131">
        <f>+'(令和6年2月)'!M21</f>
        <v>5794.0919999999996</v>
      </c>
      <c r="N28" s="131">
        <f>+'(令和6年2月)'!N21</f>
        <v>1154175</v>
      </c>
      <c r="O28" s="131">
        <f>+'(令和6年2月)'!O21</f>
        <v>3728</v>
      </c>
      <c r="P28" s="131">
        <f>+'(令和6年2月)'!P21</f>
        <v>1215107</v>
      </c>
      <c r="Q28" s="131">
        <f>+'(令和6年2月)'!Q21</f>
        <v>25977</v>
      </c>
      <c r="R28" s="131">
        <f>+'(令和6年2月)'!R21</f>
        <v>5089655.8</v>
      </c>
      <c r="S28" s="131">
        <f>+'(令和6年2月)'!S21</f>
        <v>40405.5</v>
      </c>
      <c r="T28" s="131">
        <f>+'(令和6年2月)'!T21</f>
        <v>7610949</v>
      </c>
      <c r="U28" s="131">
        <f>+'(令和6年2月)'!U21</f>
        <v>3120</v>
      </c>
      <c r="V28" s="131">
        <f>+'(令和6年2月)'!V21</f>
        <v>1025437.3488372093</v>
      </c>
      <c r="W28" s="131">
        <f>+'(令和6年2月)'!W21</f>
        <v>4012.4859999999999</v>
      </c>
      <c r="X28" s="131">
        <f>+'(令和6年2月)'!X21</f>
        <v>696441</v>
      </c>
      <c r="Y28" s="131">
        <f>+'(令和6年2月)'!Y21</f>
        <v>89029.391999999993</v>
      </c>
      <c r="Z28" s="131">
        <f>+'(令和6年2月)'!Z21</f>
        <v>23818899.3397463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1">
        <f>+'(令和6年2月)'!E22</f>
        <v>1946.9080000000001</v>
      </c>
      <c r="F29" s="131">
        <f>+'(令和6年2月)'!F22</f>
        <v>366216</v>
      </c>
      <c r="G29" s="131">
        <f>+'(令和6年2月)'!G22</f>
        <v>1514.1559999999999</v>
      </c>
      <c r="H29" s="131">
        <f>+'(令和6年2月)'!H22</f>
        <v>680526.2</v>
      </c>
      <c r="I29" s="131">
        <f>+'(令和6年2月)'!I22</f>
        <v>3376</v>
      </c>
      <c r="J29" s="131">
        <f>+'(令和6年2月)'!J22</f>
        <v>3411454.5818181816</v>
      </c>
      <c r="K29" s="131">
        <f>+'(令和6年2月)'!K22</f>
        <v>4754</v>
      </c>
      <c r="L29" s="131">
        <f>+'(令和6年2月)'!L22</f>
        <v>2722029</v>
      </c>
      <c r="M29" s="131">
        <f>+'(令和6年2月)'!M22</f>
        <v>16416.435000000001</v>
      </c>
      <c r="N29" s="131">
        <f>+'(令和6年2月)'!N22</f>
        <v>3274306.75</v>
      </c>
      <c r="O29" s="131">
        <f>+'(令和6年2月)'!O22</f>
        <v>4973</v>
      </c>
      <c r="P29" s="131">
        <f>+'(令和6年2月)'!P22</f>
        <v>1515414</v>
      </c>
      <c r="Q29" s="131">
        <f>+'(令和6年2月)'!Q22</f>
        <v>59839.9</v>
      </c>
      <c r="R29" s="131">
        <f>+'(令和6年2月)'!R22</f>
        <v>10967278.5</v>
      </c>
      <c r="S29" s="131">
        <f>+'(令和6年2月)'!S22</f>
        <v>32887.199999999997</v>
      </c>
      <c r="T29" s="131">
        <f>+'(令和6年2月)'!T22</f>
        <v>2864684</v>
      </c>
      <c r="U29" s="131">
        <f>+'(令和6年2月)'!U22</f>
        <v>5515.5</v>
      </c>
      <c r="V29" s="131">
        <f>+'(令和6年2月)'!V22</f>
        <v>2347877.1976744188</v>
      </c>
      <c r="W29" s="131">
        <f>+'(令和6年2月)'!W22</f>
        <v>7421.4267</v>
      </c>
      <c r="X29" s="131">
        <f>+'(令和6年2月)'!X22</f>
        <v>1694304</v>
      </c>
      <c r="Y29" s="131">
        <f>+'(令和6年2月)'!Y22</f>
        <v>138644.5257</v>
      </c>
      <c r="Z29" s="131">
        <f>+'(令和6年2月)'!Z22</f>
        <v>29844090.229492601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+'(令和6年2月)'!E23</f>
        <v>53.374557670867077</v>
      </c>
      <c r="F30" s="167">
        <f>+'(令和5年1月)'!F23</f>
        <v>0</v>
      </c>
      <c r="G30" s="166">
        <f>+'(令和6年2月)'!G23</f>
        <v>74.038777564999805</v>
      </c>
      <c r="H30" s="167">
        <f>+'(令和5年1月)'!H23</f>
        <v>0</v>
      </c>
      <c r="I30" s="166">
        <f>+'(令和6年2月)'!I23</f>
        <v>52.735229759299784</v>
      </c>
      <c r="J30" s="167">
        <f>+'(令和5年1月)'!J23</f>
        <v>0</v>
      </c>
      <c r="K30" s="166">
        <f>+'(令和6年2月)'!K23</f>
        <v>34.767453440892346</v>
      </c>
      <c r="L30" s="167">
        <f>+'(令和5年1月)'!L23</f>
        <v>0</v>
      </c>
      <c r="M30" s="166">
        <f>+'(令和6年2月)'!M23</f>
        <v>38.876717229889792</v>
      </c>
      <c r="N30" s="167">
        <f>+'(令和5年1月)'!N23</f>
        <v>0</v>
      </c>
      <c r="O30" s="166">
        <f>+'(令和6年2月)'!O23</f>
        <v>74.194194194194196</v>
      </c>
      <c r="P30" s="167">
        <f>+'(令和5年1月)'!P23</f>
        <v>0</v>
      </c>
      <c r="Q30" s="166">
        <f>+'(令和6年2月)'!Q23</f>
        <v>42.829633476134838</v>
      </c>
      <c r="R30" s="167">
        <f>+'(令和5年1月)'!R23</f>
        <v>0</v>
      </c>
      <c r="S30" s="166">
        <f>+'(令和6年2月)'!S23</f>
        <v>112.19381913090305</v>
      </c>
      <c r="T30" s="167">
        <f>+'(令和5年1月)'!T23</f>
        <v>0</v>
      </c>
      <c r="U30" s="166">
        <f>+'(令和6年2月)'!U23</f>
        <v>70.662055335968375</v>
      </c>
      <c r="V30" s="167">
        <f>+'(令和5年1月)'!V23</f>
        <v>0</v>
      </c>
      <c r="W30" s="166">
        <f>+'(令和6年2月)'!W23</f>
        <v>61.201619354109496</v>
      </c>
      <c r="X30" s="167">
        <f>+'(令和5年1月)'!X23</f>
        <v>0</v>
      </c>
      <c r="Y30" s="166">
        <f>+'(令和6年2月)'!Y23</f>
        <v>63.036883528815544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-280</v>
      </c>
      <c r="F31" s="91">
        <f t="shared" ref="F31:Z33" si="5">F20-F27</f>
        <v>-27134</v>
      </c>
      <c r="G31" s="92">
        <f t="shared" si="5"/>
        <v>-115.39400000000001</v>
      </c>
      <c r="H31" s="93">
        <f t="shared" si="5"/>
        <v>-55263</v>
      </c>
      <c r="I31" s="90">
        <f t="shared" si="5"/>
        <v>476.40000000000009</v>
      </c>
      <c r="J31" s="91">
        <f t="shared" si="5"/>
        <v>84185.181818181649</v>
      </c>
      <c r="K31" s="92">
        <f t="shared" si="5"/>
        <v>3066</v>
      </c>
      <c r="L31" s="93">
        <f t="shared" si="5"/>
        <v>-97826</v>
      </c>
      <c r="M31" s="90">
        <f t="shared" si="5"/>
        <v>-1090</v>
      </c>
      <c r="N31" s="91">
        <f t="shared" si="5"/>
        <v>-338418.5</v>
      </c>
      <c r="O31" s="92">
        <f t="shared" si="5"/>
        <v>-326</v>
      </c>
      <c r="P31" s="93">
        <f t="shared" si="5"/>
        <v>-116122.59999999986</v>
      </c>
      <c r="Q31" s="90">
        <f t="shared" si="5"/>
        <v>-3137.5</v>
      </c>
      <c r="R31" s="91">
        <f t="shared" si="5"/>
        <v>-1079662.2000000002</v>
      </c>
      <c r="S31" s="92">
        <f t="shared" si="5"/>
        <v>-1280</v>
      </c>
      <c r="T31" s="93">
        <f t="shared" si="5"/>
        <v>72586.200000000186</v>
      </c>
      <c r="U31" s="90">
        <f t="shared" si="5"/>
        <v>-594</v>
      </c>
      <c r="V31" s="91">
        <f t="shared" si="5"/>
        <v>-214985.51162790693</v>
      </c>
      <c r="W31" s="92">
        <f t="shared" si="5"/>
        <v>275.76000000000022</v>
      </c>
      <c r="X31" s="93">
        <f t="shared" si="5"/>
        <v>-266090</v>
      </c>
      <c r="Y31" s="90">
        <f t="shared" si="5"/>
        <v>-3004.7339999999967</v>
      </c>
      <c r="Z31" s="91">
        <f t="shared" si="5"/>
        <v>-2038730.429809723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58</v>
      </c>
      <c r="F32" s="95">
        <f t="shared" si="6"/>
        <v>-4847</v>
      </c>
      <c r="G32" s="96">
        <f t="shared" si="6"/>
        <v>-95.38799999999992</v>
      </c>
      <c r="H32" s="97">
        <f t="shared" si="6"/>
        <v>-38423.799999999988</v>
      </c>
      <c r="I32" s="94">
        <f t="shared" si="6"/>
        <v>-61.900000000000091</v>
      </c>
      <c r="J32" s="95">
        <f t="shared" si="6"/>
        <v>-384429.30000000005</v>
      </c>
      <c r="K32" s="96">
        <f t="shared" si="6"/>
        <v>-386</v>
      </c>
      <c r="L32" s="97">
        <f t="shared" si="6"/>
        <v>-883035</v>
      </c>
      <c r="M32" s="94">
        <f t="shared" si="6"/>
        <v>-776.99600000000009</v>
      </c>
      <c r="N32" s="95">
        <f t="shared" si="6"/>
        <v>-169422.69999999995</v>
      </c>
      <c r="O32" s="96">
        <f t="shared" si="6"/>
        <v>-334</v>
      </c>
      <c r="P32" s="97">
        <f t="shared" si="6"/>
        <v>-118027.10000000009</v>
      </c>
      <c r="Q32" s="94">
        <f t="shared" si="6"/>
        <v>-1482.5999999999985</v>
      </c>
      <c r="R32" s="95">
        <f t="shared" si="6"/>
        <v>-767344.29999999981</v>
      </c>
      <c r="S32" s="96">
        <f t="shared" si="6"/>
        <v>-4221.5</v>
      </c>
      <c r="T32" s="97">
        <f t="shared" si="6"/>
        <v>-947620.09999999963</v>
      </c>
      <c r="U32" s="94">
        <f t="shared" si="5"/>
        <v>166</v>
      </c>
      <c r="V32" s="95">
        <f t="shared" si="5"/>
        <v>65322.348837209283</v>
      </c>
      <c r="W32" s="96">
        <f t="shared" si="5"/>
        <v>716.74000000000069</v>
      </c>
      <c r="X32" s="97">
        <f t="shared" si="5"/>
        <v>-165691</v>
      </c>
      <c r="Y32" s="94">
        <f t="shared" si="5"/>
        <v>-6417.6440000000002</v>
      </c>
      <c r="Z32" s="95">
        <f t="shared" si="5"/>
        <v>-3413517.951162789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-298.00800000000004</v>
      </c>
      <c r="F33" s="95">
        <f t="shared" si="5"/>
        <v>-46401</v>
      </c>
      <c r="G33" s="96">
        <f t="shared" si="5"/>
        <v>24.657000000000153</v>
      </c>
      <c r="H33" s="97">
        <f t="shared" si="5"/>
        <v>-7703.1999999999534</v>
      </c>
      <c r="I33" s="94">
        <f t="shared" si="5"/>
        <v>70.400000000000091</v>
      </c>
      <c r="J33" s="95">
        <f t="shared" si="5"/>
        <v>-168016.78181818128</v>
      </c>
      <c r="K33" s="96">
        <f t="shared" si="5"/>
        <v>1783</v>
      </c>
      <c r="L33" s="97">
        <f t="shared" si="5"/>
        <v>4001397</v>
      </c>
      <c r="M33" s="94">
        <f t="shared" si="5"/>
        <v>-2029.0510000000013</v>
      </c>
      <c r="N33" s="95">
        <f t="shared" si="5"/>
        <v>-159651.29700000025</v>
      </c>
      <c r="O33" s="96">
        <f t="shared" si="5"/>
        <v>-434</v>
      </c>
      <c r="P33" s="97">
        <f t="shared" si="5"/>
        <v>-155086.19999999995</v>
      </c>
      <c r="Q33" s="94">
        <f t="shared" si="5"/>
        <v>-3183.5</v>
      </c>
      <c r="R33" s="95">
        <f t="shared" si="5"/>
        <v>156755.93759999983</v>
      </c>
      <c r="S33" s="96">
        <f t="shared" si="5"/>
        <v>2636.6000000000058</v>
      </c>
      <c r="T33" s="97">
        <f t="shared" si="5"/>
        <v>416223.29999999981</v>
      </c>
      <c r="U33" s="94">
        <f t="shared" si="5"/>
        <v>-1273.6999999999998</v>
      </c>
      <c r="V33" s="95">
        <f t="shared" si="5"/>
        <v>-581304.43720930256</v>
      </c>
      <c r="W33" s="96">
        <f t="shared" si="5"/>
        <v>-367.550000000002</v>
      </c>
      <c r="X33" s="97">
        <f t="shared" si="5"/>
        <v>-522714</v>
      </c>
      <c r="Y33" s="94">
        <f t="shared" si="5"/>
        <v>-3071.1520000000019</v>
      </c>
      <c r="Z33" s="95">
        <f t="shared" si="5"/>
        <v>2933499.3215725161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-2.3824156617088406</v>
      </c>
      <c r="F34" s="162"/>
      <c r="G34" s="161">
        <f t="shared" ref="G34" si="7">+G23-G30</f>
        <v>-8.3491998864730306</v>
      </c>
      <c r="H34" s="162"/>
      <c r="I34" s="161">
        <f t="shared" ref="I34" si="8">+I23-I30</f>
        <v>9.6650799580830977</v>
      </c>
      <c r="J34" s="162"/>
      <c r="K34" s="161">
        <f t="shared" ref="K34" si="9">+K23-K30</f>
        <v>26.000641093819624</v>
      </c>
      <c r="L34" s="162"/>
      <c r="M34" s="161">
        <f t="shared" ref="M34" si="10">+M23-M30</f>
        <v>-1.4554258699653957</v>
      </c>
      <c r="N34" s="162"/>
      <c r="O34" s="161">
        <f t="shared" ref="O34" si="11">+O23-O30</f>
        <v>0.23261356594689175</v>
      </c>
      <c r="P34" s="162"/>
      <c r="Q34" s="161">
        <f t="shared" ref="Q34" si="12">+Q23-Q30</f>
        <v>-2.2536326723563889</v>
      </c>
      <c r="R34" s="162"/>
      <c r="S34" s="161">
        <f t="shared" ref="S34" si="13">+S23-S30</f>
        <v>-11.367074270752326</v>
      </c>
      <c r="T34" s="162"/>
      <c r="U34" s="161">
        <f t="shared" ref="U34" si="14">+U23-U30</f>
        <v>10.021044776841549</v>
      </c>
      <c r="V34" s="162"/>
      <c r="W34" s="161">
        <f t="shared" ref="W34" si="15">+W23-W30</f>
        <v>8.4403160432398607</v>
      </c>
      <c r="X34" s="162"/>
      <c r="Y34" s="161">
        <f t="shared" ref="Y34" si="16">+Y23-Y30</f>
        <v>-1.2505255153411952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73.634651600753301</v>
      </c>
      <c r="F35" s="60">
        <f t="shared" si="17"/>
        <v>72.565315861845818</v>
      </c>
      <c r="G35" s="61">
        <f t="shared" si="17"/>
        <v>89.656838359528706</v>
      </c>
      <c r="H35" s="62">
        <f t="shared" si="17"/>
        <v>88.438630367973019</v>
      </c>
      <c r="I35" s="59">
        <f t="shared" si="17"/>
        <v>127.12984054669705</v>
      </c>
      <c r="J35" s="60">
        <f t="shared" si="17"/>
        <v>106.09625859185093</v>
      </c>
      <c r="K35" s="61">
        <f t="shared" si="17"/>
        <v>307.30223123732247</v>
      </c>
      <c r="L35" s="62">
        <f t="shared" si="17"/>
        <v>97.365529603254032</v>
      </c>
      <c r="M35" s="59">
        <f t="shared" si="17"/>
        <v>83.58680921547959</v>
      </c>
      <c r="N35" s="60">
        <f t="shared" si="17"/>
        <v>78.540089284581924</v>
      </c>
      <c r="O35" s="61">
        <f t="shared" si="17"/>
        <v>91.150922909880563</v>
      </c>
      <c r="P35" s="62">
        <f t="shared" si="17"/>
        <v>90.36668334125585</v>
      </c>
      <c r="Q35" s="59">
        <f t="shared" si="17"/>
        <v>87.69125147116516</v>
      </c>
      <c r="R35" s="60">
        <f t="shared" si="17"/>
        <v>78.589818192894384</v>
      </c>
      <c r="S35" s="61">
        <f t="shared" si="17"/>
        <v>96.549772231057446</v>
      </c>
      <c r="T35" s="62">
        <f t="shared" si="17"/>
        <v>101.08283017905302</v>
      </c>
      <c r="U35" s="59">
        <f t="shared" si="17"/>
        <v>85.264202431158523</v>
      </c>
      <c r="V35" s="60">
        <f t="shared" si="17"/>
        <v>86.710619027300112</v>
      </c>
      <c r="W35" s="61">
        <f t="shared" si="17"/>
        <v>105.9055750461614</v>
      </c>
      <c r="X35" s="62">
        <f t="shared" si="17"/>
        <v>67.897683744711244</v>
      </c>
      <c r="Y35" s="59">
        <f t="shared" si="17"/>
        <v>96.5473598632868</v>
      </c>
      <c r="Z35" s="60">
        <f t="shared" si="17"/>
        <v>90.997504961978365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106.01659751037344</v>
      </c>
      <c r="F36" s="64">
        <f t="shared" si="17"/>
        <v>95.194805194805198</v>
      </c>
      <c r="G36" s="65">
        <f t="shared" si="17"/>
        <v>91.757811622429188</v>
      </c>
      <c r="H36" s="66">
        <f t="shared" si="17"/>
        <v>92.020373655466258</v>
      </c>
      <c r="I36" s="63">
        <f t="shared" si="17"/>
        <v>96.670252824098966</v>
      </c>
      <c r="J36" s="64">
        <f t="shared" si="17"/>
        <v>76.578574408643689</v>
      </c>
      <c r="K36" s="65">
        <f t="shared" si="17"/>
        <v>80.815109343936385</v>
      </c>
      <c r="L36" s="66">
        <f t="shared" si="17"/>
        <v>81.616394112232982</v>
      </c>
      <c r="M36" s="63">
        <f t="shared" si="17"/>
        <v>86.58985739266825</v>
      </c>
      <c r="N36" s="64">
        <f t="shared" si="17"/>
        <v>85.320882881712052</v>
      </c>
      <c r="O36" s="65">
        <f t="shared" si="17"/>
        <v>91.040772532188839</v>
      </c>
      <c r="P36" s="66">
        <f t="shared" si="17"/>
        <v>90.286690801715395</v>
      </c>
      <c r="Q36" s="63">
        <f t="shared" si="17"/>
        <v>94.292643492320138</v>
      </c>
      <c r="R36" s="64">
        <f t="shared" si="17"/>
        <v>84.923453959303103</v>
      </c>
      <c r="S36" s="65">
        <f t="shared" si="17"/>
        <v>89.552164928041975</v>
      </c>
      <c r="T36" s="66">
        <f t="shared" si="17"/>
        <v>87.549251742456818</v>
      </c>
      <c r="U36" s="63">
        <f t="shared" si="17"/>
        <v>105.32051282051282</v>
      </c>
      <c r="V36" s="64">
        <f t="shared" si="17"/>
        <v>106.3701940358698</v>
      </c>
      <c r="W36" s="65">
        <f t="shared" si="17"/>
        <v>117.86274145255587</v>
      </c>
      <c r="X36" s="66">
        <f t="shared" si="17"/>
        <v>76.20889637456726</v>
      </c>
      <c r="Y36" s="63">
        <f t="shared" si="17"/>
        <v>92.791544617085549</v>
      </c>
      <c r="Z36" s="64">
        <f t="shared" si="17"/>
        <v>85.66886780756198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84.693267478483833</v>
      </c>
      <c r="F37" s="68">
        <f t="shared" si="17"/>
        <v>87.329608755488564</v>
      </c>
      <c r="G37" s="69">
        <f t="shared" si="17"/>
        <v>101.6284319449251</v>
      </c>
      <c r="H37" s="70">
        <f t="shared" si="17"/>
        <v>98.868052398276518</v>
      </c>
      <c r="I37" s="67">
        <f t="shared" si="17"/>
        <v>102.08530805687204</v>
      </c>
      <c r="J37" s="68">
        <f t="shared" si="17"/>
        <v>95.074922506263164</v>
      </c>
      <c r="K37" s="69">
        <f t="shared" si="17"/>
        <v>137.50525872949095</v>
      </c>
      <c r="L37" s="70">
        <f t="shared" si="17"/>
        <v>247.00052791502222</v>
      </c>
      <c r="M37" s="67">
        <f t="shared" si="17"/>
        <v>87.640124058603462</v>
      </c>
      <c r="N37" s="68">
        <f t="shared" si="17"/>
        <v>95.12411911315273</v>
      </c>
      <c r="O37" s="69">
        <f t="shared" si="17"/>
        <v>91.272873516991766</v>
      </c>
      <c r="P37" s="70">
        <f t="shared" si="17"/>
        <v>89.766083723655726</v>
      </c>
      <c r="Q37" s="67">
        <f t="shared" si="17"/>
        <v>94.679971056101365</v>
      </c>
      <c r="R37" s="68">
        <f t="shared" si="17"/>
        <v>101.42930570788369</v>
      </c>
      <c r="S37" s="69">
        <f t="shared" si="17"/>
        <v>108.01710087815322</v>
      </c>
      <c r="T37" s="70">
        <f t="shared" si="17"/>
        <v>114.52946642631439</v>
      </c>
      <c r="U37" s="67">
        <f t="shared" si="17"/>
        <v>76.90689873991478</v>
      </c>
      <c r="V37" s="68">
        <f t="shared" si="17"/>
        <v>75.241275915746925</v>
      </c>
      <c r="W37" s="69">
        <f t="shared" si="17"/>
        <v>95.04744822178192</v>
      </c>
      <c r="X37" s="70">
        <f t="shared" si="17"/>
        <v>69.148747804408188</v>
      </c>
      <c r="Y37" s="67">
        <f t="shared" si="17"/>
        <v>97.784873232827536</v>
      </c>
      <c r="Z37" s="68">
        <f t="shared" si="17"/>
        <v>109.82941446368355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+'(令和7年1月)'!E20</f>
        <v>841</v>
      </c>
      <c r="F39" s="143">
        <f>+'(令和7年1月)'!F20</f>
        <v>76084</v>
      </c>
      <c r="G39" s="142">
        <f>+'(令和7年1月)'!G20</f>
        <v>1039.8809999999999</v>
      </c>
      <c r="H39" s="143">
        <f>+'(令和7年1月)'!H20</f>
        <v>416565</v>
      </c>
      <c r="I39" s="142">
        <f>+'(令和7年1月)'!I20</f>
        <v>1881</v>
      </c>
      <c r="J39" s="143">
        <f>+'(令和7年1月)'!J20</f>
        <v>1473799.8181818181</v>
      </c>
      <c r="K39" s="142">
        <f>+'(令和7年1月)'!K20</f>
        <v>1529</v>
      </c>
      <c r="L39" s="143">
        <f>+'(令和7年1月)'!L20</f>
        <v>3013241</v>
      </c>
      <c r="M39" s="142">
        <f>+'(令和7年1月)'!M20</f>
        <v>5797.1279999999997</v>
      </c>
      <c r="N39" s="143">
        <f>+'(令和7年1月)'!N20</f>
        <v>1327710.1000000001</v>
      </c>
      <c r="O39" s="142">
        <f>+'(令和7年1月)'!O20</f>
        <v>3396</v>
      </c>
      <c r="P39" s="143">
        <f>+'(令和7年1月)'!P20</f>
        <v>1089426.3999999999</v>
      </c>
      <c r="Q39" s="142">
        <f>+'(令和7年1月)'!Q20</f>
        <v>24515.4</v>
      </c>
      <c r="R39" s="143">
        <f>+'(令和7年1月)'!R20</f>
        <v>4498300.8</v>
      </c>
      <c r="S39" s="144">
        <f>+'(令和7年1月)'!S20</f>
        <v>31781</v>
      </c>
      <c r="T39" s="145">
        <f>+'(令和7年1月)'!T20</f>
        <v>5651936.2000000002</v>
      </c>
      <c r="U39" s="142">
        <f>+'(令和7年1月)'!U20</f>
        <v>3492.6</v>
      </c>
      <c r="V39" s="143">
        <f>+'(令和7年1月)'!V20</f>
        <v>1089047.5069767442</v>
      </c>
      <c r="W39" s="142">
        <f>+'(令和7年1月)'!W20</f>
        <v>3661.3960000000002</v>
      </c>
      <c r="X39" s="143">
        <f>+'(令和7年1月)'!X20</f>
        <v>561191</v>
      </c>
      <c r="Y39" s="146">
        <f>+'(令和7年1月)'!Y20</f>
        <v>77934.404999999999</v>
      </c>
      <c r="Z39" s="147">
        <f>+'(令和7年1月)'!Z20</f>
        <v>19197301.825158563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+'(令和7年1月)'!E21</f>
        <v>988</v>
      </c>
      <c r="F40" s="149">
        <f>+'(令和7年1月)'!F21</f>
        <v>92864</v>
      </c>
      <c r="G40" s="148">
        <f>+'(令和7年1月)'!G21</f>
        <v>1052.9690000000001</v>
      </c>
      <c r="H40" s="149">
        <f>+'(令和7年1月)'!H21</f>
        <v>441630</v>
      </c>
      <c r="I40" s="148">
        <f>+'(令和7年1月)'!I21</f>
        <v>1911.1</v>
      </c>
      <c r="J40" s="149">
        <f>+'(令和7年1月)'!J21</f>
        <v>1517654.1818181819</v>
      </c>
      <c r="K40" s="148">
        <f>+'(令和7年1月)'!K21</f>
        <v>1743</v>
      </c>
      <c r="L40" s="149">
        <f>+'(令和7年1月)'!L21</f>
        <v>3405822</v>
      </c>
      <c r="M40" s="148">
        <f>+'(令和7年1月)'!M21</f>
        <v>6661.0720000000001</v>
      </c>
      <c r="N40" s="149">
        <f>+'(令和7年1月)'!N21</f>
        <v>1435463.4</v>
      </c>
      <c r="O40" s="148">
        <f>+'(令和7年1月)'!O21</f>
        <v>3297</v>
      </c>
      <c r="P40" s="149">
        <f>+'(令和7年1月)'!P21</f>
        <v>1096949.8999999999</v>
      </c>
      <c r="Q40" s="148">
        <f>+'(令和7年1月)'!Q21</f>
        <v>25033.599999999999</v>
      </c>
      <c r="R40" s="149">
        <f>+'(令和7年1月)'!R21</f>
        <v>4706935.7</v>
      </c>
      <c r="S40" s="144">
        <f>+'(令和7年1月)'!S21</f>
        <v>30817</v>
      </c>
      <c r="T40" s="145">
        <f>+'(令和7年1月)'!T21</f>
        <v>5789736.4000000004</v>
      </c>
      <c r="U40" s="148">
        <f>+'(令和7年1月)'!U21</f>
        <v>3264.2</v>
      </c>
      <c r="V40" s="149">
        <f>+'(令和7年1月)'!V21</f>
        <v>787235.88837209297</v>
      </c>
      <c r="W40" s="148">
        <f>+'(令和7年1月)'!W21</f>
        <v>3290.1860000000001</v>
      </c>
      <c r="X40" s="149">
        <f>+'(令和7年1月)'!X21</f>
        <v>505022</v>
      </c>
      <c r="Y40" s="150">
        <f>+'(令和7年1月)'!Y21</f>
        <v>78058.127000000008</v>
      </c>
      <c r="Z40" s="151">
        <f>+'(令和7年1月)'!Z21</f>
        <v>19779313.470190275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+'(令和7年1月)'!E22</f>
        <v>1888.9</v>
      </c>
      <c r="F41" s="149">
        <f>+'(令和7年1月)'!F22</f>
        <v>344068</v>
      </c>
      <c r="G41" s="148">
        <f>+'(令和7年1月)'!G22</f>
        <v>1600.4780000000001</v>
      </c>
      <c r="H41" s="149">
        <f>+'(令和7年1月)'!H22</f>
        <v>693189</v>
      </c>
      <c r="I41" s="148">
        <f>+'(令和7年1月)'!I22</f>
        <v>3011.1</v>
      </c>
      <c r="J41" s="149">
        <f>+'(令和7年1月)'!J22</f>
        <v>3035248.7727272729</v>
      </c>
      <c r="K41" s="148">
        <f>+'(令和7年1月)'!K22</f>
        <v>3618</v>
      </c>
      <c r="L41" s="149">
        <f>+'(令和7年1月)'!L22</f>
        <v>7028292</v>
      </c>
      <c r="M41" s="148">
        <f>+'(令和7年1月)'!M22</f>
        <v>13853.48</v>
      </c>
      <c r="N41" s="149">
        <f>+'(令和7年1月)'!N22</f>
        <v>2860846.253</v>
      </c>
      <c r="O41" s="148">
        <f>+'(令和7年1月)'!O22</f>
        <v>4533</v>
      </c>
      <c r="P41" s="149">
        <f>+'(令和7年1月)'!P22</f>
        <v>1362830.2</v>
      </c>
      <c r="Q41" s="148">
        <f>+'(令和7年1月)'!Q22</f>
        <v>58798.3</v>
      </c>
      <c r="R41" s="149">
        <f>+'(令和7年1月)'!R22</f>
        <v>11483256.9376</v>
      </c>
      <c r="S41" s="144">
        <f>+'(令和7年1月)'!S22</f>
        <v>35888.800000000003</v>
      </c>
      <c r="T41" s="145">
        <f>+'(令和7年1月)'!T22</f>
        <v>3168272</v>
      </c>
      <c r="U41" s="148">
        <f>+'(令和7年1月)'!U22</f>
        <v>4090.8</v>
      </c>
      <c r="V41" s="149">
        <f>+'(令和7年1月)'!V22</f>
        <v>1454593.923255814</v>
      </c>
      <c r="W41" s="148">
        <f>+'(令和7年1月)'!W22</f>
        <v>6837.8567000000012</v>
      </c>
      <c r="X41" s="149">
        <f>+'(令和7年1月)'!X22</f>
        <v>1139549</v>
      </c>
      <c r="Y41" s="150">
        <f>+'(令和7年1月)'!Y22</f>
        <v>134120.71470000001</v>
      </c>
      <c r="Z41" s="151">
        <f>+'(令和7年1月)'!Z22</f>
        <v>32570146.086583085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+'(令和7年1月)'!E23</f>
        <v>46.60110069302894</v>
      </c>
      <c r="F42" s="160">
        <f>+'(令和5年12月)'!F23</f>
        <v>0</v>
      </c>
      <c r="G42" s="159">
        <f>+'(令和7年1月)'!G23</f>
        <v>65.115785595965704</v>
      </c>
      <c r="H42" s="160">
        <f>+'(令和5年12月)'!H23</f>
        <v>0</v>
      </c>
      <c r="I42" s="159">
        <f>+'(令和7年1月)'!I23</f>
        <v>62.655519389323075</v>
      </c>
      <c r="J42" s="160">
        <f>+'(令和5年12月)'!J23</f>
        <v>0</v>
      </c>
      <c r="K42" s="159">
        <f>+'(令和7年1月)'!K23</f>
        <v>43.919463087248324</v>
      </c>
      <c r="L42" s="160">
        <f>+'(令和5年12月)'!L23</f>
        <v>0</v>
      </c>
      <c r="M42" s="159">
        <f>+'(令和7年1月)'!M23</f>
        <v>43.604500578630628</v>
      </c>
      <c r="N42" s="160">
        <f>+'(令和5年12月)'!N23</f>
        <v>0</v>
      </c>
      <c r="O42" s="159">
        <f>+'(令和7年1月)'!O23</f>
        <v>74.640347942455676</v>
      </c>
      <c r="P42" s="160">
        <f>+'(令和5年12月)'!P23</f>
        <v>0</v>
      </c>
      <c r="Q42" s="159">
        <f>+'(令和7年1月)'!Q23</f>
        <v>41.949865723855098</v>
      </c>
      <c r="R42" s="160">
        <f>+'(令和5年12月)'!R23</f>
        <v>0</v>
      </c>
      <c r="S42" s="159">
        <f>+'(令和7年1月)'!S23</f>
        <v>88.398273777918362</v>
      </c>
      <c r="T42" s="160">
        <f>+'(令和5年12月)'!T23</f>
        <v>0</v>
      </c>
      <c r="U42" s="159">
        <f>+'(令和7年1月)'!U23</f>
        <v>84.956998440879133</v>
      </c>
      <c r="V42" s="160">
        <f>+'(令和5年12月)'!V23</f>
        <v>0</v>
      </c>
      <c r="W42" s="159">
        <f>+'(令和7年1月)'!W23</f>
        <v>52.249841959527778</v>
      </c>
      <c r="X42" s="160">
        <f>+'(令和5年12月)'!X23</f>
        <v>0</v>
      </c>
      <c r="Y42" s="159">
        <f>+'(令和7年1月)'!Y23</f>
        <v>58.126970355958086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-59</v>
      </c>
      <c r="F43" s="93">
        <f t="shared" si="18"/>
        <v>-4314</v>
      </c>
      <c r="G43" s="90">
        <f t="shared" si="18"/>
        <v>-39.619999999999891</v>
      </c>
      <c r="H43" s="91">
        <f t="shared" si="18"/>
        <v>6169</v>
      </c>
      <c r="I43" s="92">
        <f t="shared" si="18"/>
        <v>351.40000000000009</v>
      </c>
      <c r="J43" s="93">
        <f t="shared" si="18"/>
        <v>-8682.6999999999534</v>
      </c>
      <c r="K43" s="90">
        <f t="shared" si="18"/>
        <v>3016</v>
      </c>
      <c r="L43" s="91">
        <f t="shared" si="18"/>
        <v>602241</v>
      </c>
      <c r="M43" s="92">
        <f t="shared" si="18"/>
        <v>-246.1279999999997</v>
      </c>
      <c r="N43" s="93">
        <f t="shared" si="18"/>
        <v>-89148.600000000093</v>
      </c>
      <c r="O43" s="90">
        <f t="shared" si="18"/>
        <v>-38</v>
      </c>
      <c r="P43" s="91">
        <f t="shared" si="18"/>
        <v>-121.99999999976717</v>
      </c>
      <c r="Q43" s="92">
        <f t="shared" si="18"/>
        <v>-2162.9000000000015</v>
      </c>
      <c r="R43" s="93">
        <f t="shared" si="18"/>
        <v>-535211.79999999981</v>
      </c>
      <c r="S43" s="90">
        <f t="shared" si="18"/>
        <v>4038</v>
      </c>
      <c r="T43" s="91">
        <f t="shared" si="18"/>
        <v>1124028</v>
      </c>
      <c r="U43" s="92">
        <f t="shared" si="18"/>
        <v>-55.599999999999909</v>
      </c>
      <c r="V43" s="93">
        <f t="shared" si="18"/>
        <v>313691.02790697687</v>
      </c>
      <c r="W43" s="90">
        <f t="shared" si="18"/>
        <v>1283.8499999999999</v>
      </c>
      <c r="X43" s="91">
        <f t="shared" si="18"/>
        <v>1600</v>
      </c>
      <c r="Y43" s="90">
        <f t="shared" si="18"/>
        <v>6088.0020000000077</v>
      </c>
      <c r="Z43" s="91">
        <f t="shared" si="18"/>
        <v>1410249.9279069789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34</v>
      </c>
      <c r="F44" s="97">
        <f t="shared" si="18"/>
        <v>3159</v>
      </c>
      <c r="G44" s="94">
        <f t="shared" si="18"/>
        <v>8.9569999999998799</v>
      </c>
      <c r="H44" s="95">
        <f t="shared" si="18"/>
        <v>1470</v>
      </c>
      <c r="I44" s="96">
        <f t="shared" si="18"/>
        <v>-114</v>
      </c>
      <c r="J44" s="97">
        <f t="shared" si="18"/>
        <v>-260726.09090909106</v>
      </c>
      <c r="K44" s="94">
        <f t="shared" si="18"/>
        <v>-117</v>
      </c>
      <c r="L44" s="95">
        <f t="shared" si="18"/>
        <v>514526</v>
      </c>
      <c r="M44" s="96">
        <f t="shared" si="18"/>
        <v>-1643.9760000000006</v>
      </c>
      <c r="N44" s="97">
        <f t="shared" si="18"/>
        <v>-450711.09999999986</v>
      </c>
      <c r="O44" s="94">
        <f t="shared" si="18"/>
        <v>97</v>
      </c>
      <c r="P44" s="95">
        <f t="shared" si="18"/>
        <v>130</v>
      </c>
      <c r="Q44" s="96">
        <f t="shared" si="18"/>
        <v>-539.19999999999709</v>
      </c>
      <c r="R44" s="97">
        <f t="shared" si="18"/>
        <v>-384624.20000000019</v>
      </c>
      <c r="S44" s="94">
        <f t="shared" si="18"/>
        <v>5367</v>
      </c>
      <c r="T44" s="95">
        <f t="shared" si="18"/>
        <v>873592.5</v>
      </c>
      <c r="U44" s="96">
        <f t="shared" si="18"/>
        <v>21.800000000000182</v>
      </c>
      <c r="V44" s="97">
        <f t="shared" si="18"/>
        <v>303523.80930232559</v>
      </c>
      <c r="W44" s="94">
        <f t="shared" si="18"/>
        <v>1439.0400000000004</v>
      </c>
      <c r="X44" s="95">
        <f t="shared" si="18"/>
        <v>25728</v>
      </c>
      <c r="Y44" s="94">
        <f t="shared" si="18"/>
        <v>4553.6209999999846</v>
      </c>
      <c r="Z44" s="95">
        <f t="shared" si="18"/>
        <v>626067.91839323565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-24253</v>
      </c>
      <c r="G45" s="94">
        <f t="shared" si="18"/>
        <v>-61.664999999999964</v>
      </c>
      <c r="H45" s="95">
        <f t="shared" si="18"/>
        <v>-20366</v>
      </c>
      <c r="I45" s="96">
        <f t="shared" si="18"/>
        <v>435.30000000000018</v>
      </c>
      <c r="J45" s="97">
        <f t="shared" si="18"/>
        <v>208189.02727272734</v>
      </c>
      <c r="K45" s="94">
        <f t="shared" si="18"/>
        <v>2919</v>
      </c>
      <c r="L45" s="95">
        <f t="shared" si="18"/>
        <v>-304866</v>
      </c>
      <c r="M45" s="96">
        <f t="shared" si="18"/>
        <v>533.90400000000045</v>
      </c>
      <c r="N45" s="97">
        <f t="shared" si="18"/>
        <v>253809.19999999972</v>
      </c>
      <c r="O45" s="94">
        <f t="shared" si="18"/>
        <v>6</v>
      </c>
      <c r="P45" s="95">
        <f t="shared" si="18"/>
        <v>-2502.3999999999069</v>
      </c>
      <c r="Q45" s="96">
        <f t="shared" si="18"/>
        <v>-2141.9000000000015</v>
      </c>
      <c r="R45" s="97">
        <f t="shared" si="18"/>
        <v>-359222.5</v>
      </c>
      <c r="S45" s="94">
        <f t="shared" si="18"/>
        <v>-365</v>
      </c>
      <c r="T45" s="95">
        <f t="shared" si="18"/>
        <v>112635.29999999981</v>
      </c>
      <c r="U45" s="96">
        <f t="shared" si="18"/>
        <v>151</v>
      </c>
      <c r="V45" s="97">
        <f t="shared" si="18"/>
        <v>311978.83720930223</v>
      </c>
      <c r="W45" s="94">
        <f t="shared" si="18"/>
        <v>216.0199999999968</v>
      </c>
      <c r="X45" s="95">
        <f t="shared" si="18"/>
        <v>32041</v>
      </c>
      <c r="Y45" s="94">
        <f t="shared" si="18"/>
        <v>1452.6589999999851</v>
      </c>
      <c r="Z45" s="95">
        <f t="shared" si="18"/>
        <v>207443.46448203176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4.3910413161292965</v>
      </c>
      <c r="F46" s="160"/>
      <c r="G46" s="159">
        <f>G23-G42</f>
        <v>0.57379208256107006</v>
      </c>
      <c r="H46" s="160"/>
      <c r="I46" s="159">
        <f>I23-I42</f>
        <v>-0.25520967194019306</v>
      </c>
      <c r="J46" s="160"/>
      <c r="K46" s="159">
        <f>K23-K42</f>
        <v>16.848631447463646</v>
      </c>
      <c r="L46" s="160"/>
      <c r="M46" s="159">
        <f>M23-M42</f>
        <v>-6.1832092187062315</v>
      </c>
      <c r="N46" s="160"/>
      <c r="O46" s="159">
        <f t="shared" si="18"/>
        <v>-0.21354018231458838</v>
      </c>
      <c r="P46" s="160"/>
      <c r="Q46" s="159">
        <f t="shared" si="18"/>
        <v>-1.3738649200766488</v>
      </c>
      <c r="R46" s="160"/>
      <c r="S46" s="159">
        <f t="shared" si="18"/>
        <v>12.428471082232363</v>
      </c>
      <c r="T46" s="160"/>
      <c r="U46" s="159">
        <f t="shared" si="18"/>
        <v>-4.2738983280692082</v>
      </c>
      <c r="V46" s="160"/>
      <c r="W46" s="159">
        <f t="shared" si="18"/>
        <v>17.392093437821579</v>
      </c>
      <c r="X46" s="160"/>
      <c r="Y46" s="159">
        <f t="shared" si="18"/>
        <v>3.6593876575162625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92.984542211652794</v>
      </c>
      <c r="F47" s="72">
        <f t="shared" si="19"/>
        <v>94.329951106671572</v>
      </c>
      <c r="G47" s="71">
        <f t="shared" si="19"/>
        <v>96.189948657586783</v>
      </c>
      <c r="H47" s="73">
        <f t="shared" si="19"/>
        <v>101.48092134480812</v>
      </c>
      <c r="I47" s="74">
        <f t="shared" si="19"/>
        <v>118.6815523657629</v>
      </c>
      <c r="J47" s="72">
        <f t="shared" si="19"/>
        <v>99.410863002364081</v>
      </c>
      <c r="K47" s="71">
        <f t="shared" si="19"/>
        <v>297.25310660562457</v>
      </c>
      <c r="L47" s="73">
        <f t="shared" si="19"/>
        <v>119.98648631158278</v>
      </c>
      <c r="M47" s="74">
        <f t="shared" si="19"/>
        <v>95.754311445253578</v>
      </c>
      <c r="N47" s="72">
        <f t="shared" si="19"/>
        <v>93.285537256965952</v>
      </c>
      <c r="O47" s="71">
        <f t="shared" si="19"/>
        <v>98.881036513545354</v>
      </c>
      <c r="P47" s="73">
        <f t="shared" si="19"/>
        <v>99.988801446339124</v>
      </c>
      <c r="Q47" s="74">
        <f t="shared" si="19"/>
        <v>91.177382380054979</v>
      </c>
      <c r="R47" s="72">
        <f t="shared" si="19"/>
        <v>88.101911726312295</v>
      </c>
      <c r="S47" s="71">
        <f t="shared" si="19"/>
        <v>112.70570466631007</v>
      </c>
      <c r="T47" s="73">
        <f t="shared" si="19"/>
        <v>119.88748563722287</v>
      </c>
      <c r="U47" s="74">
        <f t="shared" si="19"/>
        <v>98.408062761266677</v>
      </c>
      <c r="V47" s="72">
        <f t="shared" si="19"/>
        <v>128.80416381263296</v>
      </c>
      <c r="W47" s="71">
        <f t="shared" si="19"/>
        <v>135.06449452613157</v>
      </c>
      <c r="X47" s="73">
        <f t="shared" si="19"/>
        <v>100.28510792225819</v>
      </c>
      <c r="Y47" s="71">
        <f t="shared" si="19"/>
        <v>107.81170010857208</v>
      </c>
      <c r="Z47" s="73">
        <f t="shared" si="19"/>
        <v>107.34608405259749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103.44129554655869</v>
      </c>
      <c r="F48" s="66">
        <f t="shared" si="19"/>
        <v>103.40174879393523</v>
      </c>
      <c r="G48" s="63">
        <f t="shared" si="19"/>
        <v>100.85064232660218</v>
      </c>
      <c r="H48" s="64">
        <f t="shared" si="19"/>
        <v>100.33285782215881</v>
      </c>
      <c r="I48" s="65">
        <f t="shared" si="19"/>
        <v>94.034849039820003</v>
      </c>
      <c r="J48" s="66">
        <f t="shared" si="19"/>
        <v>82.820454486098043</v>
      </c>
      <c r="K48" s="63">
        <f t="shared" si="19"/>
        <v>93.28743545611016</v>
      </c>
      <c r="L48" s="64">
        <f t="shared" si="19"/>
        <v>115.10724870530522</v>
      </c>
      <c r="M48" s="65">
        <f t="shared" si="19"/>
        <v>75.319648248810395</v>
      </c>
      <c r="N48" s="66">
        <f t="shared" si="19"/>
        <v>68.601700328966942</v>
      </c>
      <c r="O48" s="63">
        <f t="shared" si="19"/>
        <v>102.94206854716408</v>
      </c>
      <c r="P48" s="64">
        <f t="shared" si="19"/>
        <v>100.01185104260459</v>
      </c>
      <c r="Q48" s="65">
        <f t="shared" si="19"/>
        <v>97.846094848523592</v>
      </c>
      <c r="R48" s="66">
        <f t="shared" si="19"/>
        <v>91.828564813409287</v>
      </c>
      <c r="S48" s="63">
        <f t="shared" si="19"/>
        <v>117.41571210695396</v>
      </c>
      <c r="T48" s="64">
        <f t="shared" si="19"/>
        <v>115.08864030493686</v>
      </c>
      <c r="U48" s="65">
        <f t="shared" si="19"/>
        <v>100.66785123460573</v>
      </c>
      <c r="V48" s="66">
        <f t="shared" si="19"/>
        <v>138.55563672662021</v>
      </c>
      <c r="W48" s="63">
        <f t="shared" si="19"/>
        <v>143.73734494037726</v>
      </c>
      <c r="X48" s="64">
        <f t="shared" si="19"/>
        <v>105.09443152971554</v>
      </c>
      <c r="Y48" s="63">
        <f t="shared" si="19"/>
        <v>105.83362831649801</v>
      </c>
      <c r="Z48" s="64">
        <f t="shared" si="19"/>
        <v>103.16526617234108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87.294192387103607</v>
      </c>
      <c r="F49" s="70">
        <f t="shared" si="19"/>
        <v>92.951102689003335</v>
      </c>
      <c r="G49" s="67">
        <f t="shared" si="19"/>
        <v>96.147088557293515</v>
      </c>
      <c r="H49" s="68">
        <f t="shared" si="19"/>
        <v>97.061984538127405</v>
      </c>
      <c r="I49" s="69">
        <f t="shared" si="19"/>
        <v>114.45651090963436</v>
      </c>
      <c r="J49" s="70">
        <f t="shared" si="19"/>
        <v>106.85904328974203</v>
      </c>
      <c r="K49" s="67">
        <f t="shared" si="19"/>
        <v>180.67993366500829</v>
      </c>
      <c r="L49" s="68">
        <f t="shared" si="19"/>
        <v>95.662303159857331</v>
      </c>
      <c r="M49" s="69">
        <f t="shared" si="19"/>
        <v>103.85393417394042</v>
      </c>
      <c r="N49" s="70">
        <f t="shared" si="19"/>
        <v>108.87182244532872</v>
      </c>
      <c r="O49" s="67">
        <f t="shared" si="19"/>
        <v>100.13236267372601</v>
      </c>
      <c r="P49" s="68">
        <f t="shared" si="19"/>
        <v>99.816382114220829</v>
      </c>
      <c r="Q49" s="69">
        <f t="shared" si="19"/>
        <v>96.357207606342357</v>
      </c>
      <c r="R49" s="70">
        <f t="shared" si="19"/>
        <v>96.871771641512382</v>
      </c>
      <c r="S49" s="67">
        <f t="shared" si="19"/>
        <v>98.982969617262199</v>
      </c>
      <c r="T49" s="68">
        <f t="shared" si="19"/>
        <v>103.55510196094275</v>
      </c>
      <c r="U49" s="69">
        <f t="shared" si="19"/>
        <v>103.69120954336559</v>
      </c>
      <c r="V49" s="70">
        <f t="shared" si="19"/>
        <v>121.44783036842344</v>
      </c>
      <c r="W49" s="67">
        <f t="shared" si="19"/>
        <v>103.15917705616728</v>
      </c>
      <c r="X49" s="68">
        <f t="shared" si="19"/>
        <v>102.81172639351182</v>
      </c>
      <c r="Y49" s="67">
        <f t="shared" si="19"/>
        <v>101.08309816514867</v>
      </c>
      <c r="Z49" s="68">
        <f t="shared" si="19"/>
        <v>100.6369129076995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8EB9-D16D-460D-864E-5C823B2D25B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P6" sqref="P6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711</v>
      </c>
      <c r="F5" s="14">
        <v>57084</v>
      </c>
      <c r="G5" s="15">
        <v>30</v>
      </c>
      <c r="H5" s="16">
        <v>5460</v>
      </c>
      <c r="I5" s="13">
        <v>1259</v>
      </c>
      <c r="J5" s="14">
        <v>1139036</v>
      </c>
      <c r="K5" s="17">
        <v>1526</v>
      </c>
      <c r="L5" s="18">
        <v>3010516</v>
      </c>
      <c r="M5" s="13">
        <v>1537</v>
      </c>
      <c r="N5" s="75">
        <v>325816</v>
      </c>
      <c r="O5" s="19">
        <v>774</v>
      </c>
      <c r="P5" s="18">
        <v>35970</v>
      </c>
      <c r="Q5" s="13">
        <v>13723</v>
      </c>
      <c r="R5" s="14">
        <v>2076882</v>
      </c>
      <c r="S5" s="19">
        <v>10260</v>
      </c>
      <c r="T5" s="18">
        <v>3188936</v>
      </c>
      <c r="U5" s="13">
        <v>3231</v>
      </c>
      <c r="V5" s="14">
        <v>1052501</v>
      </c>
      <c r="W5" s="13">
        <v>902</v>
      </c>
      <c r="X5" s="18">
        <v>175243</v>
      </c>
      <c r="Y5" s="20">
        <f t="shared" ref="Y5:Z18" si="0">+W5+U5+S5+Q5+O5+M5+K5+I5+G5+E5</f>
        <v>33953</v>
      </c>
      <c r="Z5" s="21">
        <f t="shared" si="0"/>
        <v>11067444</v>
      </c>
    </row>
    <row r="6" spans="1:26" ht="18.95" customHeight="1" x14ac:dyDescent="0.15">
      <c r="A6" s="7"/>
      <c r="B6" s="22"/>
      <c r="C6" s="83"/>
      <c r="D6" s="81" t="s">
        <v>22</v>
      </c>
      <c r="E6" s="23">
        <v>813</v>
      </c>
      <c r="F6" s="24">
        <v>66330</v>
      </c>
      <c r="G6" s="25">
        <v>30</v>
      </c>
      <c r="H6" s="26">
        <v>5460</v>
      </c>
      <c r="I6" s="27">
        <v>1399</v>
      </c>
      <c r="J6" s="21">
        <v>1204558</v>
      </c>
      <c r="K6" s="25">
        <v>1705</v>
      </c>
      <c r="L6" s="26">
        <v>3378872</v>
      </c>
      <c r="M6" s="27">
        <v>754</v>
      </c>
      <c r="N6" s="76">
        <v>181204</v>
      </c>
      <c r="O6" s="25">
        <v>655</v>
      </c>
      <c r="P6" s="26">
        <v>33459</v>
      </c>
      <c r="Q6" s="27">
        <v>13657</v>
      </c>
      <c r="R6" s="21">
        <v>2078030</v>
      </c>
      <c r="S6" s="25">
        <v>11019</v>
      </c>
      <c r="T6" s="26">
        <v>3450056</v>
      </c>
      <c r="U6" s="27">
        <v>2915</v>
      </c>
      <c r="V6" s="21">
        <v>742084</v>
      </c>
      <c r="W6" s="27">
        <v>464</v>
      </c>
      <c r="X6" s="26">
        <v>82880</v>
      </c>
      <c r="Y6" s="20">
        <f t="shared" si="0"/>
        <v>33411</v>
      </c>
      <c r="Z6" s="21">
        <f t="shared" si="0"/>
        <v>11222933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1526.9</v>
      </c>
      <c r="F7" s="36">
        <v>271509</v>
      </c>
      <c r="G7" s="29">
        <v>151</v>
      </c>
      <c r="H7" s="30">
        <v>74178</v>
      </c>
      <c r="I7" s="31">
        <v>1632</v>
      </c>
      <c r="J7" s="32">
        <v>2234645</v>
      </c>
      <c r="K7" s="77">
        <v>3521</v>
      </c>
      <c r="L7" s="30">
        <v>6958027</v>
      </c>
      <c r="M7" s="23">
        <v>2378.3000000000002</v>
      </c>
      <c r="N7" s="24">
        <v>428383.25</v>
      </c>
      <c r="O7" s="33">
        <v>2962</v>
      </c>
      <c r="P7" s="34">
        <v>721841</v>
      </c>
      <c r="Q7" s="23">
        <v>31535.4</v>
      </c>
      <c r="R7" s="24">
        <v>5102670</v>
      </c>
      <c r="S7" s="33">
        <v>28968.2</v>
      </c>
      <c r="T7" s="34">
        <v>2405041</v>
      </c>
      <c r="U7" s="23">
        <v>2826</v>
      </c>
      <c r="V7" s="24">
        <v>1270509.5</v>
      </c>
      <c r="W7" s="23">
        <v>1938.1999999999998</v>
      </c>
      <c r="X7" s="34">
        <v>452213</v>
      </c>
      <c r="Y7" s="31">
        <f t="shared" si="0"/>
        <v>77439</v>
      </c>
      <c r="Z7" s="24">
        <f>+X7+V7+T7+R7+P7+N7+L7+J7+H7+F7</f>
        <v>19919016.75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174.881</v>
      </c>
      <c r="H8" s="16">
        <v>105600</v>
      </c>
      <c r="I8" s="13">
        <v>450</v>
      </c>
      <c r="J8" s="14">
        <v>205939.81818181818</v>
      </c>
      <c r="K8" s="17">
        <v>0</v>
      </c>
      <c r="L8" s="18">
        <v>0</v>
      </c>
      <c r="M8" s="13">
        <v>3685</v>
      </c>
      <c r="N8" s="75">
        <v>837791.1</v>
      </c>
      <c r="O8" s="19">
        <v>38</v>
      </c>
      <c r="P8" s="18">
        <v>25768.799999999999</v>
      </c>
      <c r="Q8" s="13">
        <v>4651.3999999999996</v>
      </c>
      <c r="R8" s="14">
        <v>653359</v>
      </c>
      <c r="S8" s="19">
        <v>21201</v>
      </c>
      <c r="T8" s="18">
        <v>2386651.2000000002</v>
      </c>
      <c r="U8" s="13">
        <v>173.6</v>
      </c>
      <c r="V8" s="14">
        <v>16826.506976744186</v>
      </c>
      <c r="W8" s="13">
        <v>53</v>
      </c>
      <c r="X8" s="18">
        <v>1600</v>
      </c>
      <c r="Y8" s="13">
        <f t="shared" si="0"/>
        <v>30556.881000000001</v>
      </c>
      <c r="Z8" s="14">
        <f t="shared" si="0"/>
        <v>4252536.4251585621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26534</v>
      </c>
      <c r="G9" s="25">
        <v>172.96899999999999</v>
      </c>
      <c r="H9" s="26">
        <v>106800</v>
      </c>
      <c r="I9" s="27">
        <v>342.1</v>
      </c>
      <c r="J9" s="21">
        <v>195071.18181818182</v>
      </c>
      <c r="K9" s="25">
        <v>0</v>
      </c>
      <c r="L9" s="26">
        <v>0</v>
      </c>
      <c r="M9" s="27">
        <v>4320</v>
      </c>
      <c r="N9" s="76">
        <v>948311.4</v>
      </c>
      <c r="O9" s="25">
        <v>40</v>
      </c>
      <c r="P9" s="26">
        <v>25965</v>
      </c>
      <c r="Q9" s="27">
        <v>4853.6000000000004</v>
      </c>
      <c r="R9" s="21">
        <v>722937</v>
      </c>
      <c r="S9" s="25">
        <v>19546</v>
      </c>
      <c r="T9" s="26">
        <v>2280847.4</v>
      </c>
      <c r="U9" s="27">
        <v>244.2</v>
      </c>
      <c r="V9" s="21">
        <v>24478.888372093024</v>
      </c>
      <c r="W9" s="27">
        <v>53</v>
      </c>
      <c r="X9" s="26">
        <v>1600</v>
      </c>
      <c r="Y9" s="20">
        <f t="shared" si="0"/>
        <v>29746.869000000002</v>
      </c>
      <c r="Z9" s="21">
        <f t="shared" si="0"/>
        <v>4332544.8701902749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307</v>
      </c>
      <c r="F10" s="36">
        <v>56059</v>
      </c>
      <c r="G10" s="29">
        <v>161.47800000000001</v>
      </c>
      <c r="H10" s="30">
        <v>94200</v>
      </c>
      <c r="I10" s="37">
        <v>988.1</v>
      </c>
      <c r="J10" s="38">
        <v>561534.97272727266</v>
      </c>
      <c r="K10" s="77">
        <v>0</v>
      </c>
      <c r="L10" s="30">
        <v>0</v>
      </c>
      <c r="M10" s="35">
        <v>7084</v>
      </c>
      <c r="N10" s="36">
        <v>1592685.003</v>
      </c>
      <c r="O10" s="29">
        <v>32</v>
      </c>
      <c r="P10" s="30">
        <v>4099.5</v>
      </c>
      <c r="Q10" s="35">
        <v>12786.4</v>
      </c>
      <c r="R10" s="36">
        <v>1857448.0756000001</v>
      </c>
      <c r="S10" s="29">
        <v>6786.5999999999985</v>
      </c>
      <c r="T10" s="30">
        <v>730971.99999999988</v>
      </c>
      <c r="U10" s="35">
        <v>745.8</v>
      </c>
      <c r="V10" s="36">
        <v>66962.423255813948</v>
      </c>
      <c r="W10" s="35">
        <v>85</v>
      </c>
      <c r="X10" s="30">
        <v>1500</v>
      </c>
      <c r="Y10" s="37">
        <f t="shared" si="0"/>
        <v>28976.377999999997</v>
      </c>
      <c r="Z10" s="36">
        <f t="shared" si="0"/>
        <v>4965460.9745830866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1E-10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1801</v>
      </c>
      <c r="R11" s="14">
        <v>557278</v>
      </c>
      <c r="S11" s="19">
        <v>0</v>
      </c>
      <c r="T11" s="18">
        <v>0</v>
      </c>
      <c r="U11" s="13">
        <v>73</v>
      </c>
      <c r="V11" s="14">
        <v>16420</v>
      </c>
      <c r="W11" s="13">
        <v>0</v>
      </c>
      <c r="X11" s="18">
        <v>27</v>
      </c>
      <c r="Y11" s="13">
        <f>+W11+U11+S11+Q11+O11+M11+K11+I11+G11+E11</f>
        <v>1964</v>
      </c>
      <c r="Z11" s="14">
        <f t="shared" si="0"/>
        <v>663725.00000000012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2044</v>
      </c>
      <c r="R12" s="21">
        <v>596089.19999999995</v>
      </c>
      <c r="S12" s="25">
        <v>0</v>
      </c>
      <c r="T12" s="26">
        <v>0</v>
      </c>
      <c r="U12" s="27">
        <v>90</v>
      </c>
      <c r="V12" s="21">
        <v>17373</v>
      </c>
      <c r="W12" s="27">
        <v>0</v>
      </c>
      <c r="X12" s="26">
        <v>38</v>
      </c>
      <c r="Y12" s="20">
        <f t="shared" ref="Y12:Y18" si="1">+W12+U12+S12+Q12+O12+M12+K12+I12+G12+E12</f>
        <v>2224</v>
      </c>
      <c r="Z12" s="21">
        <f t="shared" si="0"/>
        <v>703500.2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7807.8000000001048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6679.5</v>
      </c>
      <c r="R13" s="36">
        <v>2093994.9000000001</v>
      </c>
      <c r="S13" s="29">
        <v>0</v>
      </c>
      <c r="T13" s="30">
        <v>0</v>
      </c>
      <c r="U13" s="35">
        <v>470</v>
      </c>
      <c r="V13" s="36">
        <v>103702</v>
      </c>
      <c r="W13" s="35">
        <v>15</v>
      </c>
      <c r="X13" s="30">
        <v>32976</v>
      </c>
      <c r="Y13" s="37">
        <f t="shared" si="1"/>
        <v>7446.5</v>
      </c>
      <c r="Z13" s="36">
        <f t="shared" si="0"/>
        <v>2468980.7000000007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153</v>
      </c>
      <c r="N14" s="75">
        <v>33713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153</v>
      </c>
      <c r="Z14" s="14">
        <f t="shared" si="0"/>
        <v>33713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1249</v>
      </c>
      <c r="N15" s="76">
        <v>187559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1249</v>
      </c>
      <c r="Z15" s="24">
        <f t="shared" si="0"/>
        <v>187559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3185</v>
      </c>
      <c r="N16" s="36">
        <v>477432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3185</v>
      </c>
      <c r="Z16" s="36">
        <f t="shared" si="0"/>
        <v>477432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230505</v>
      </c>
      <c r="I17" s="13">
        <v>172</v>
      </c>
      <c r="J17" s="14">
        <v>128824</v>
      </c>
      <c r="K17" s="19">
        <v>3</v>
      </c>
      <c r="L17" s="18">
        <v>2725</v>
      </c>
      <c r="M17" s="13">
        <v>407.12799999999999</v>
      </c>
      <c r="N17" s="75">
        <v>115390</v>
      </c>
      <c r="O17" s="19">
        <v>2584</v>
      </c>
      <c r="P17" s="18">
        <v>1027687.6</v>
      </c>
      <c r="Q17" s="13">
        <v>4340</v>
      </c>
      <c r="R17" s="14">
        <v>1210781.8</v>
      </c>
      <c r="S17" s="19">
        <v>320</v>
      </c>
      <c r="T17" s="18">
        <v>76349</v>
      </c>
      <c r="U17" s="13">
        <v>15</v>
      </c>
      <c r="V17" s="14">
        <v>3300</v>
      </c>
      <c r="W17" s="13">
        <v>2706.3960000000002</v>
      </c>
      <c r="X17" s="18">
        <v>384321</v>
      </c>
      <c r="Y17" s="41">
        <f t="shared" si="1"/>
        <v>11307.524000000001</v>
      </c>
      <c r="Z17" s="42">
        <f t="shared" si="0"/>
        <v>3179883.4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775</v>
      </c>
      <c r="H18" s="26">
        <v>254370</v>
      </c>
      <c r="I18" s="27">
        <v>170</v>
      </c>
      <c r="J18" s="21">
        <v>118025</v>
      </c>
      <c r="K18" s="25">
        <v>38</v>
      </c>
      <c r="L18" s="26">
        <v>26950</v>
      </c>
      <c r="M18" s="27">
        <v>323.072</v>
      </c>
      <c r="N18" s="21">
        <v>103389</v>
      </c>
      <c r="O18" s="25">
        <v>2602</v>
      </c>
      <c r="P18" s="26">
        <v>1037525.9</v>
      </c>
      <c r="Q18" s="27">
        <v>4479</v>
      </c>
      <c r="R18" s="21">
        <v>1309879.5</v>
      </c>
      <c r="S18" s="25">
        <v>252</v>
      </c>
      <c r="T18" s="26">
        <v>58833</v>
      </c>
      <c r="U18" s="27">
        <v>15</v>
      </c>
      <c r="V18" s="21">
        <v>3300</v>
      </c>
      <c r="W18" s="27">
        <v>2773.1860000000001</v>
      </c>
      <c r="X18" s="26">
        <v>420504</v>
      </c>
      <c r="Y18" s="23">
        <f t="shared" si="1"/>
        <v>11427.258</v>
      </c>
      <c r="Z18" s="24">
        <f t="shared" si="0"/>
        <v>3332776.4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1093</v>
      </c>
      <c r="H19" s="34">
        <v>329811</v>
      </c>
      <c r="I19" s="23">
        <v>378</v>
      </c>
      <c r="J19" s="24">
        <v>231261</v>
      </c>
      <c r="K19" s="78">
        <v>97</v>
      </c>
      <c r="L19" s="34">
        <v>70265</v>
      </c>
      <c r="M19" s="23">
        <v>1187.18</v>
      </c>
      <c r="N19" s="24">
        <v>343346</v>
      </c>
      <c r="O19" s="33">
        <v>1539</v>
      </c>
      <c r="P19" s="34">
        <v>636889.69999999995</v>
      </c>
      <c r="Q19" s="23">
        <v>7797</v>
      </c>
      <c r="R19" s="24">
        <v>2429143.9619999998</v>
      </c>
      <c r="S19" s="33">
        <v>134</v>
      </c>
      <c r="T19" s="34">
        <v>32259</v>
      </c>
      <c r="U19" s="23">
        <v>49</v>
      </c>
      <c r="V19" s="24">
        <v>13420</v>
      </c>
      <c r="W19" s="23">
        <v>4799.6567000000014</v>
      </c>
      <c r="X19" s="34">
        <v>652860</v>
      </c>
      <c r="Y19" s="35">
        <f>+W19+U19+S19+Q19+O19+M19+K19+I19+G19+E19</f>
        <v>17073.8367</v>
      </c>
      <c r="Z19" s="36">
        <f>+X19+V19+T19+R19+P19+N19+L19+J19+H19+F19</f>
        <v>4739255.6619999995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841</v>
      </c>
      <c r="F20" s="14">
        <f t="shared" ref="F20:X22" si="2">F5+F8+F11+F14+F17</f>
        <v>76084</v>
      </c>
      <c r="G20" s="19">
        <f>G5+G8+G11+G14+G17</f>
        <v>1039.8809999999999</v>
      </c>
      <c r="H20" s="18">
        <f t="shared" si="2"/>
        <v>416565</v>
      </c>
      <c r="I20" s="13">
        <f t="shared" si="2"/>
        <v>1881</v>
      </c>
      <c r="J20" s="14">
        <f t="shared" si="2"/>
        <v>1473799.8181818181</v>
      </c>
      <c r="K20" s="19">
        <f t="shared" si="2"/>
        <v>1529</v>
      </c>
      <c r="L20" s="18">
        <f t="shared" si="2"/>
        <v>3013241</v>
      </c>
      <c r="M20" s="13">
        <f t="shared" si="2"/>
        <v>5797.1279999999997</v>
      </c>
      <c r="N20" s="14">
        <f t="shared" si="2"/>
        <v>1327710.1000000001</v>
      </c>
      <c r="O20" s="19">
        <f t="shared" si="2"/>
        <v>3396</v>
      </c>
      <c r="P20" s="18">
        <f t="shared" si="2"/>
        <v>1089426.3999999999</v>
      </c>
      <c r="Q20" s="13">
        <f t="shared" si="2"/>
        <v>24515.4</v>
      </c>
      <c r="R20" s="14">
        <f t="shared" si="2"/>
        <v>4498300.8</v>
      </c>
      <c r="S20" s="19">
        <f t="shared" si="2"/>
        <v>31781</v>
      </c>
      <c r="T20" s="18">
        <f t="shared" si="2"/>
        <v>5651936.2000000002</v>
      </c>
      <c r="U20" s="13">
        <f t="shared" si="2"/>
        <v>3492.6</v>
      </c>
      <c r="V20" s="14">
        <f t="shared" si="2"/>
        <v>1089047.5069767442</v>
      </c>
      <c r="W20" s="13">
        <f t="shared" si="2"/>
        <v>3661.3960000000002</v>
      </c>
      <c r="X20" s="18">
        <f t="shared" si="2"/>
        <v>561191</v>
      </c>
      <c r="Y20" s="31">
        <f t="shared" ref="Y20:Z21" si="3">+Y17+Y14+Y11+Y8+Y5</f>
        <v>77934.404999999999</v>
      </c>
      <c r="Z20" s="32">
        <f t="shared" si="3"/>
        <v>19197301.825158563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988</v>
      </c>
      <c r="F21" s="21">
        <f t="shared" si="4"/>
        <v>92864</v>
      </c>
      <c r="G21" s="25">
        <f t="shared" si="4"/>
        <v>1052.9690000000001</v>
      </c>
      <c r="H21" s="26">
        <f t="shared" si="4"/>
        <v>441630</v>
      </c>
      <c r="I21" s="27">
        <f t="shared" si="4"/>
        <v>1911.1</v>
      </c>
      <c r="J21" s="21">
        <f t="shared" si="4"/>
        <v>1517654.1818181819</v>
      </c>
      <c r="K21" s="25">
        <f t="shared" si="4"/>
        <v>1743</v>
      </c>
      <c r="L21" s="26">
        <f t="shared" si="4"/>
        <v>3405822</v>
      </c>
      <c r="M21" s="27">
        <f t="shared" si="4"/>
        <v>6661.0720000000001</v>
      </c>
      <c r="N21" s="21">
        <f t="shared" si="4"/>
        <v>1435463.4</v>
      </c>
      <c r="O21" s="25">
        <f t="shared" si="4"/>
        <v>3297</v>
      </c>
      <c r="P21" s="26">
        <f t="shared" si="4"/>
        <v>1096949.8999999999</v>
      </c>
      <c r="Q21" s="27">
        <f t="shared" si="4"/>
        <v>25033.599999999999</v>
      </c>
      <c r="R21" s="21">
        <f t="shared" si="4"/>
        <v>4706935.7</v>
      </c>
      <c r="S21" s="25">
        <f t="shared" si="4"/>
        <v>30817</v>
      </c>
      <c r="T21" s="26">
        <f t="shared" si="4"/>
        <v>5789736.4000000004</v>
      </c>
      <c r="U21" s="27">
        <f t="shared" si="2"/>
        <v>3264.2</v>
      </c>
      <c r="V21" s="21">
        <f t="shared" si="2"/>
        <v>787235.88837209297</v>
      </c>
      <c r="W21" s="27">
        <f t="shared" si="2"/>
        <v>3290.1860000000001</v>
      </c>
      <c r="X21" s="26">
        <f t="shared" si="2"/>
        <v>505022</v>
      </c>
      <c r="Y21" s="23">
        <f t="shared" si="3"/>
        <v>78058.127000000008</v>
      </c>
      <c r="Z21" s="24">
        <f t="shared" si="3"/>
        <v>19779313.470190275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1888.9</v>
      </c>
      <c r="F22" s="24">
        <f>F7+F10+F13+F16+F19</f>
        <v>344068</v>
      </c>
      <c r="G22" s="33">
        <f t="shared" si="2"/>
        <v>1600.4780000000001</v>
      </c>
      <c r="H22" s="34">
        <f t="shared" si="2"/>
        <v>693189</v>
      </c>
      <c r="I22" s="23">
        <f t="shared" si="2"/>
        <v>3011.1</v>
      </c>
      <c r="J22" s="24">
        <f t="shared" si="2"/>
        <v>3035248.7727272729</v>
      </c>
      <c r="K22" s="33">
        <f t="shared" si="2"/>
        <v>3618</v>
      </c>
      <c r="L22" s="34">
        <f t="shared" si="2"/>
        <v>7028292</v>
      </c>
      <c r="M22" s="23">
        <f t="shared" si="2"/>
        <v>13853.48</v>
      </c>
      <c r="N22" s="24">
        <f t="shared" si="2"/>
        <v>2860846.253</v>
      </c>
      <c r="O22" s="33">
        <f t="shared" si="2"/>
        <v>4533</v>
      </c>
      <c r="P22" s="34">
        <f t="shared" si="2"/>
        <v>1362830.2</v>
      </c>
      <c r="Q22" s="23">
        <f t="shared" si="2"/>
        <v>58798.3</v>
      </c>
      <c r="R22" s="24">
        <f t="shared" si="2"/>
        <v>11483256.9376</v>
      </c>
      <c r="S22" s="33">
        <f t="shared" si="2"/>
        <v>35888.800000000003</v>
      </c>
      <c r="T22" s="34">
        <f t="shared" si="2"/>
        <v>3168272</v>
      </c>
      <c r="U22" s="23">
        <f t="shared" si="2"/>
        <v>4090.8</v>
      </c>
      <c r="V22" s="24">
        <f t="shared" si="2"/>
        <v>1454593.923255814</v>
      </c>
      <c r="W22" s="23">
        <f t="shared" si="2"/>
        <v>6837.8567000000012</v>
      </c>
      <c r="X22" s="34">
        <f t="shared" si="2"/>
        <v>1139549</v>
      </c>
      <c r="Y22" s="23">
        <f>+Y19+Y16+Y13+Y10+Y7</f>
        <v>134120.71470000001</v>
      </c>
      <c r="Z22" s="24">
        <f>+Z19+Z16+Z13+Z10+Z7</f>
        <v>32570146.086583085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46.60110069302894</v>
      </c>
      <c r="F23" s="176"/>
      <c r="G23" s="175">
        <f>(G20+G21)/(G22+G41)*100</f>
        <v>65.115785595965704</v>
      </c>
      <c r="H23" s="176"/>
      <c r="I23" s="175">
        <f>(I20+I21)/(I22+I41)*100</f>
        <v>62.655519389323075</v>
      </c>
      <c r="J23" s="176"/>
      <c r="K23" s="175">
        <f>(K20+K21)/(K22+K41)*100</f>
        <v>43.919463087248324</v>
      </c>
      <c r="L23" s="176"/>
      <c r="M23" s="175">
        <f>(M20+M21)/(M22+M41)*100</f>
        <v>43.604500578630628</v>
      </c>
      <c r="N23" s="176"/>
      <c r="O23" s="175">
        <f>(O20+O21)/(O22+O41)*100</f>
        <v>74.640347942455676</v>
      </c>
      <c r="P23" s="176"/>
      <c r="Q23" s="175">
        <f>(Q20+Q21)/(Q22+Q41)*100</f>
        <v>41.949865723855098</v>
      </c>
      <c r="R23" s="176"/>
      <c r="S23" s="175">
        <f>(S20+S21)/(S22+S41)*100</f>
        <v>88.398273777918362</v>
      </c>
      <c r="T23" s="176"/>
      <c r="U23" s="175">
        <f>(U20+U21)/(U22+U41)*100</f>
        <v>84.956998440879133</v>
      </c>
      <c r="V23" s="176"/>
      <c r="W23" s="175">
        <f>(W20+W21)/(W22+W41)*100</f>
        <v>52.249841959527778</v>
      </c>
      <c r="X23" s="176"/>
      <c r="Y23" s="175">
        <f>(Y20+Y21)/(Y22+Y41)*100</f>
        <v>58.126970355958086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182152.57557308485</v>
      </c>
      <c r="F24" s="178"/>
      <c r="G24" s="171">
        <f>H22/G22*1000</f>
        <v>433113.73227248358</v>
      </c>
      <c r="H24" s="172"/>
      <c r="I24" s="173">
        <f>J22/I22*1000</f>
        <v>1008019.917215394</v>
      </c>
      <c r="J24" s="174"/>
      <c r="K24" s="171">
        <f>L22/K22*1000</f>
        <v>1942590.3814262024</v>
      </c>
      <c r="L24" s="172"/>
      <c r="M24" s="173">
        <f>N22/M22*1000</f>
        <v>206507.40846343304</v>
      </c>
      <c r="N24" s="174"/>
      <c r="O24" s="171">
        <f>P22/O22*1000</f>
        <v>300646.41517758655</v>
      </c>
      <c r="P24" s="172"/>
      <c r="Q24" s="173">
        <f>R22/Q22*1000</f>
        <v>195299.13173680191</v>
      </c>
      <c r="R24" s="174"/>
      <c r="S24" s="171">
        <f>T22/S22*1000</f>
        <v>88280.243418559548</v>
      </c>
      <c r="T24" s="172"/>
      <c r="U24" s="173">
        <f>V22/U22*1000</f>
        <v>355576.88551281265</v>
      </c>
      <c r="V24" s="174"/>
      <c r="W24" s="171">
        <f>X22/W22*1000</f>
        <v>166652.95135535669</v>
      </c>
      <c r="X24" s="172"/>
      <c r="Y24" s="173">
        <f>Z22/Y22*1000</f>
        <v>242842.02600199147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1.4083581378350647</v>
      </c>
      <c r="F25" s="49"/>
      <c r="G25" s="50">
        <f>G22/Y22*100</f>
        <v>1.1933115653163155</v>
      </c>
      <c r="H25" s="51"/>
      <c r="I25" s="48">
        <f>I22/Y22*100</f>
        <v>2.2450670701652617</v>
      </c>
      <c r="J25" s="49"/>
      <c r="K25" s="50">
        <f>K22/Y22*100</f>
        <v>2.6975698780704453</v>
      </c>
      <c r="L25" s="51"/>
      <c r="M25" s="48">
        <f>M22/Y22*100</f>
        <v>10.329112867454768</v>
      </c>
      <c r="N25" s="49"/>
      <c r="O25" s="50">
        <f>O22/Y22*100</f>
        <v>3.3797911158909142</v>
      </c>
      <c r="P25" s="51"/>
      <c r="Q25" s="48">
        <f>Q22/Y22*100</f>
        <v>43.839834981135837</v>
      </c>
      <c r="R25" s="49"/>
      <c r="S25" s="50">
        <f>S22/Y22*100</f>
        <v>26.758580939771864</v>
      </c>
      <c r="T25" s="51"/>
      <c r="U25" s="48">
        <f>U22/Y22*100</f>
        <v>3.0500881307934158</v>
      </c>
      <c r="V25" s="49"/>
      <c r="W25" s="50">
        <f>W22/Y22*100</f>
        <v>5.0982853135661079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+'(令和6年1月)'!E20</f>
        <v>690</v>
      </c>
      <c r="F27" s="128">
        <f>+'(令和6年1月)'!F20</f>
        <v>67854</v>
      </c>
      <c r="G27" s="129">
        <f>+'(令和6年1月)'!G20</f>
        <v>1001.566</v>
      </c>
      <c r="H27" s="130">
        <f>+'(令和6年1月)'!H20</f>
        <v>384806</v>
      </c>
      <c r="I27" s="131">
        <f>+'(令和6年1月)'!I20</f>
        <v>1562</v>
      </c>
      <c r="J27" s="128">
        <f>+'(令和6年1月)'!J20</f>
        <v>2234635.5727272728</v>
      </c>
      <c r="K27" s="129">
        <f>+'(令和6年1月)'!K20</f>
        <v>1104</v>
      </c>
      <c r="L27" s="130">
        <f>+'(令和6年1月)'!L20</f>
        <v>2064816</v>
      </c>
      <c r="M27" s="131">
        <f>+'(令和6年1月)'!M20</f>
        <v>4201</v>
      </c>
      <c r="N27" s="128">
        <f>+'(令和6年1月)'!N20</f>
        <v>1039597</v>
      </c>
      <c r="O27" s="129">
        <f>+'(令和6年1月)'!O20</f>
        <v>3723</v>
      </c>
      <c r="P27" s="130">
        <f>+'(令和6年1月)'!P20</f>
        <v>1251148</v>
      </c>
      <c r="Q27" s="131">
        <f>+'(令和6年1月)'!Q20</f>
        <v>20904</v>
      </c>
      <c r="R27" s="128">
        <f>+'(令和6年1月)'!R20</f>
        <v>4627807.4000000004</v>
      </c>
      <c r="S27" s="129">
        <f>+'(令和6年1月)'!S20</f>
        <v>34584</v>
      </c>
      <c r="T27" s="130">
        <f>+'(令和6年1月)'!T20</f>
        <v>5714826</v>
      </c>
      <c r="U27" s="131">
        <f>+'(令和6年1月)'!U20</f>
        <v>2743</v>
      </c>
      <c r="V27" s="128">
        <f>+'(令和6年1月)'!V20</f>
        <v>954528.20930232562</v>
      </c>
      <c r="W27" s="131">
        <f>+'(令和6年1月)'!W20</f>
        <v>3522.1570000000002</v>
      </c>
      <c r="X27" s="130">
        <f>+'(令和6年1月)'!X20</f>
        <v>628946</v>
      </c>
      <c r="Y27" s="131">
        <f>+'(令和6年1月)'!Y20</f>
        <v>74034.722999999998</v>
      </c>
      <c r="Z27" s="128">
        <f>+'(令和6年1月)'!Z20</f>
        <v>18968964.182029597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+'(令和6年1月)'!E21</f>
        <v>976</v>
      </c>
      <c r="F28" s="135">
        <f>+'(令和6年1月)'!F21</f>
        <v>103100</v>
      </c>
      <c r="G28" s="136">
        <f>+'(令和6年1月)'!G21</f>
        <v>1025.7449999999999</v>
      </c>
      <c r="H28" s="137">
        <f>+'(令和6年1月)'!H21</f>
        <v>397812</v>
      </c>
      <c r="I28" s="134">
        <f>+'(令和6年1月)'!I21</f>
        <v>2136</v>
      </c>
      <c r="J28" s="135">
        <f>+'(令和6年1月)'!J21</f>
        <v>2913311.3909090906</v>
      </c>
      <c r="K28" s="136">
        <f>+'(令和6年1月)'!K21</f>
        <v>1015</v>
      </c>
      <c r="L28" s="137">
        <f>+'(令和6年1月)'!L21</f>
        <v>1925023</v>
      </c>
      <c r="M28" s="134">
        <f>+'(令和6年1月)'!M21</f>
        <v>5931.4790000000003</v>
      </c>
      <c r="N28" s="135">
        <f>+'(令和6年1月)'!N21</f>
        <v>1569790.5</v>
      </c>
      <c r="O28" s="136">
        <f>+'(令和6年1月)'!O21</f>
        <v>3570</v>
      </c>
      <c r="P28" s="137">
        <f>+'(令和6年1月)'!P21</f>
        <v>1193035</v>
      </c>
      <c r="Q28" s="134">
        <f>+'(令和6年1月)'!Q21</f>
        <v>20748</v>
      </c>
      <c r="R28" s="135">
        <f>+'(令和6年1月)'!R21</f>
        <v>4675134.8</v>
      </c>
      <c r="S28" s="136">
        <f>+'(令和6年1月)'!S21</f>
        <v>34954.5</v>
      </c>
      <c r="T28" s="137">
        <f>+'(令和6年1月)'!T21</f>
        <v>6019933</v>
      </c>
      <c r="U28" s="134">
        <f>+'(令和6年1月)'!U21</f>
        <v>2410</v>
      </c>
      <c r="V28" s="135">
        <f>+'(令和6年1月)'!V21</f>
        <v>504678.83720930235</v>
      </c>
      <c r="W28" s="134">
        <f>+'(令和6年1月)'!W21</f>
        <v>4254.1270000000004</v>
      </c>
      <c r="X28" s="137">
        <f>+'(令和6年1月)'!X21</f>
        <v>854425</v>
      </c>
      <c r="Y28" s="138">
        <f>+'(令和6年1月)'!Y21</f>
        <v>77020.850999999995</v>
      </c>
      <c r="Z28" s="139">
        <f>+'(令和6年1月)'!Z21</f>
        <v>20156243.528118394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+'(令和6年1月)'!E22</f>
        <v>1848.9080000000001</v>
      </c>
      <c r="F29" s="139">
        <f>+'(令和6年1月)'!F22</f>
        <v>368182</v>
      </c>
      <c r="G29" s="140">
        <f>+'(令和6年1月)'!G22</f>
        <v>1555.8150000000001</v>
      </c>
      <c r="H29" s="141">
        <f>+'(令和6年1月)'!H22</f>
        <v>684053</v>
      </c>
      <c r="I29" s="138">
        <f>+'(令和6年1月)'!I22</f>
        <v>3479</v>
      </c>
      <c r="J29" s="139">
        <f>+'(令和6年1月)'!J22</f>
        <v>3671880.0363636361</v>
      </c>
      <c r="K29" s="140">
        <f>+'(令和6年1月)'!K22</f>
        <v>5287</v>
      </c>
      <c r="L29" s="141">
        <f>+'(令和6年1月)'!L22</f>
        <v>3812104</v>
      </c>
      <c r="M29" s="138">
        <f>+'(令和6年1月)'!M22</f>
        <v>15569.527</v>
      </c>
      <c r="N29" s="139">
        <f>+'(令和6年1月)'!N22</f>
        <v>2851501.75</v>
      </c>
      <c r="O29" s="140">
        <f>+'(令和6年1月)'!O22</f>
        <v>5017</v>
      </c>
      <c r="P29" s="141">
        <f>+'(令和6年1月)'!P22</f>
        <v>1525094</v>
      </c>
      <c r="Q29" s="138">
        <f>+'(令和6年1月)'!Q22</f>
        <v>60326.9</v>
      </c>
      <c r="R29" s="139">
        <f>+'(令和6年1月)'!R22</f>
        <v>11014183.1</v>
      </c>
      <c r="S29" s="140">
        <f>+'(令和6年1月)'!S22</f>
        <v>36193.699999999997</v>
      </c>
      <c r="T29" s="141">
        <f>+'(令和6年1月)'!T22</f>
        <v>3772255</v>
      </c>
      <c r="U29" s="138">
        <f>+'(令和6年1月)'!U22</f>
        <v>4604.5</v>
      </c>
      <c r="V29" s="139">
        <f>+'(令和6年1月)'!V22</f>
        <v>1755590.5</v>
      </c>
      <c r="W29" s="138">
        <f>+'(令和6年1月)'!W22</f>
        <v>6764.4266999999991</v>
      </c>
      <c r="X29" s="141">
        <f>+'(令和6年1月)'!X22</f>
        <v>1561864</v>
      </c>
      <c r="Y29" s="138">
        <f>+'(令和6年1月)'!Y22</f>
        <v>140646.77669999999</v>
      </c>
      <c r="Z29" s="139">
        <f>+'(令和6年1月)'!Z22</f>
        <v>31016707.386363637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+'(令和6年1月)'!E23</f>
        <v>41.819200485162973</v>
      </c>
      <c r="F30" s="167">
        <f>+'(令和5年1月)'!F23</f>
        <v>0</v>
      </c>
      <c r="G30" s="166">
        <f>+'(令和6年1月)'!G23</f>
        <v>64.650334251862901</v>
      </c>
      <c r="H30" s="167">
        <f>+'(令和5年1月)'!H23</f>
        <v>0</v>
      </c>
      <c r="I30" s="166">
        <f>+'(令和6年1月)'!I23</f>
        <v>49.097185342538502</v>
      </c>
      <c r="J30" s="167">
        <f>+'(令和5年1月)'!J23</f>
        <v>0</v>
      </c>
      <c r="K30" s="166">
        <f>+'(令和6年1月)'!K23</f>
        <v>20.209823557463043</v>
      </c>
      <c r="L30" s="167">
        <f>+'(令和5年1月)'!L23</f>
        <v>0</v>
      </c>
      <c r="M30" s="166">
        <f>+'(令和6年1月)'!M23</f>
        <v>30.826355214721186</v>
      </c>
      <c r="N30" s="167">
        <f>+'(令和5年1月)'!N23</f>
        <v>0</v>
      </c>
      <c r="O30" s="166">
        <f>+'(令和6年1月)'!O23</f>
        <v>73.808318996053032</v>
      </c>
      <c r="P30" s="167">
        <f>+'(令和5年1月)'!P23</f>
        <v>0</v>
      </c>
      <c r="Q30" s="166">
        <f>+'(令和6年1月)'!Q23</f>
        <v>34.566606195299833</v>
      </c>
      <c r="R30" s="167">
        <f>+'(令和5年1月)'!R23</f>
        <v>0</v>
      </c>
      <c r="S30" s="166">
        <f>+'(令和6年1月)'!S23</f>
        <v>95.575188398785571</v>
      </c>
      <c r="T30" s="167">
        <f>+'(令和5年1月)'!T23</f>
        <v>0</v>
      </c>
      <c r="U30" s="166">
        <f>+'(令和6年1月)'!U23</f>
        <v>58.055430374042359</v>
      </c>
      <c r="V30" s="167">
        <f>+'(令和5年1月)'!V23</f>
        <v>0</v>
      </c>
      <c r="W30" s="166">
        <f>+'(令和6年1月)'!W23</f>
        <v>54.528997252711243</v>
      </c>
      <c r="X30" s="167">
        <f>+'(令和5年1月)'!X23</f>
        <v>0</v>
      </c>
      <c r="Y30" s="166">
        <f>+'(令和6年1月)'!Y23</f>
        <v>53.13625414806026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151</v>
      </c>
      <c r="F31" s="91">
        <f t="shared" ref="F31:Z33" si="5">F20-F27</f>
        <v>8230</v>
      </c>
      <c r="G31" s="92">
        <f t="shared" si="5"/>
        <v>38.314999999999827</v>
      </c>
      <c r="H31" s="93">
        <f t="shared" si="5"/>
        <v>31759</v>
      </c>
      <c r="I31" s="90">
        <f t="shared" si="5"/>
        <v>319</v>
      </c>
      <c r="J31" s="91">
        <f t="shared" si="5"/>
        <v>-760835.75454545463</v>
      </c>
      <c r="K31" s="92">
        <f t="shared" si="5"/>
        <v>425</v>
      </c>
      <c r="L31" s="93">
        <f t="shared" si="5"/>
        <v>948425</v>
      </c>
      <c r="M31" s="90">
        <f t="shared" si="5"/>
        <v>1596.1279999999997</v>
      </c>
      <c r="N31" s="91">
        <f t="shared" si="5"/>
        <v>288113.10000000009</v>
      </c>
      <c r="O31" s="92">
        <f t="shared" si="5"/>
        <v>-327</v>
      </c>
      <c r="P31" s="93">
        <f t="shared" si="5"/>
        <v>-161721.60000000009</v>
      </c>
      <c r="Q31" s="90">
        <f t="shared" si="5"/>
        <v>3611.4000000000015</v>
      </c>
      <c r="R31" s="91">
        <f t="shared" si="5"/>
        <v>-129506.60000000056</v>
      </c>
      <c r="S31" s="92">
        <f t="shared" si="5"/>
        <v>-2803</v>
      </c>
      <c r="T31" s="93">
        <f t="shared" si="5"/>
        <v>-62889.799999999814</v>
      </c>
      <c r="U31" s="90">
        <f t="shared" si="5"/>
        <v>749.59999999999991</v>
      </c>
      <c r="V31" s="91">
        <f t="shared" si="5"/>
        <v>134519.29767441854</v>
      </c>
      <c r="W31" s="92">
        <f t="shared" si="5"/>
        <v>139.23900000000003</v>
      </c>
      <c r="X31" s="93">
        <f t="shared" si="5"/>
        <v>-67755</v>
      </c>
      <c r="Y31" s="90">
        <f t="shared" si="5"/>
        <v>3899.6820000000007</v>
      </c>
      <c r="Z31" s="91">
        <f t="shared" si="5"/>
        <v>228337.64312896505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12</v>
      </c>
      <c r="F32" s="95">
        <f t="shared" si="6"/>
        <v>-10236</v>
      </c>
      <c r="G32" s="96">
        <f t="shared" si="6"/>
        <v>27.22400000000016</v>
      </c>
      <c r="H32" s="97">
        <f t="shared" si="6"/>
        <v>43818</v>
      </c>
      <c r="I32" s="94">
        <f t="shared" si="6"/>
        <v>-224.90000000000009</v>
      </c>
      <c r="J32" s="95">
        <f t="shared" si="6"/>
        <v>-1395657.2090909088</v>
      </c>
      <c r="K32" s="96">
        <f t="shared" si="6"/>
        <v>728</v>
      </c>
      <c r="L32" s="97">
        <f t="shared" si="6"/>
        <v>1480799</v>
      </c>
      <c r="M32" s="94">
        <f t="shared" si="6"/>
        <v>729.59299999999985</v>
      </c>
      <c r="N32" s="95">
        <f t="shared" si="6"/>
        <v>-134327.10000000009</v>
      </c>
      <c r="O32" s="96">
        <f t="shared" si="6"/>
        <v>-273</v>
      </c>
      <c r="P32" s="97">
        <f t="shared" si="6"/>
        <v>-96085.100000000093</v>
      </c>
      <c r="Q32" s="94">
        <f t="shared" si="6"/>
        <v>4285.5999999999985</v>
      </c>
      <c r="R32" s="95">
        <f t="shared" si="6"/>
        <v>31800.900000000373</v>
      </c>
      <c r="S32" s="96">
        <f t="shared" si="6"/>
        <v>-4137.5</v>
      </c>
      <c r="T32" s="97">
        <f t="shared" si="6"/>
        <v>-230196.59999999963</v>
      </c>
      <c r="U32" s="94">
        <f t="shared" si="5"/>
        <v>854.19999999999982</v>
      </c>
      <c r="V32" s="95">
        <f t="shared" si="5"/>
        <v>282557.05116279062</v>
      </c>
      <c r="W32" s="96">
        <f t="shared" si="5"/>
        <v>-963.94100000000026</v>
      </c>
      <c r="X32" s="97">
        <f t="shared" si="5"/>
        <v>-349403</v>
      </c>
      <c r="Y32" s="94">
        <f t="shared" si="5"/>
        <v>1037.2760000000126</v>
      </c>
      <c r="Z32" s="95">
        <f t="shared" si="5"/>
        <v>-376930.05792811885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39.991999999999962</v>
      </c>
      <c r="F33" s="95">
        <f t="shared" si="5"/>
        <v>-24114</v>
      </c>
      <c r="G33" s="96">
        <f t="shared" si="5"/>
        <v>44.663000000000011</v>
      </c>
      <c r="H33" s="97">
        <f t="shared" si="5"/>
        <v>9136</v>
      </c>
      <c r="I33" s="94">
        <f t="shared" si="5"/>
        <v>-467.90000000000009</v>
      </c>
      <c r="J33" s="95">
        <f t="shared" si="5"/>
        <v>-636631.2636363632</v>
      </c>
      <c r="K33" s="96">
        <f t="shared" si="5"/>
        <v>-1669</v>
      </c>
      <c r="L33" s="97">
        <f t="shared" si="5"/>
        <v>3216188</v>
      </c>
      <c r="M33" s="94">
        <f t="shared" si="5"/>
        <v>-1716.0470000000005</v>
      </c>
      <c r="N33" s="95">
        <f t="shared" si="5"/>
        <v>9344.5030000000261</v>
      </c>
      <c r="O33" s="96">
        <f t="shared" si="5"/>
        <v>-484</v>
      </c>
      <c r="P33" s="97">
        <f t="shared" si="5"/>
        <v>-162263.80000000005</v>
      </c>
      <c r="Q33" s="94">
        <f t="shared" si="5"/>
        <v>-1528.5999999999985</v>
      </c>
      <c r="R33" s="95">
        <f t="shared" si="5"/>
        <v>469073.8376000002</v>
      </c>
      <c r="S33" s="96">
        <f t="shared" si="5"/>
        <v>-304.89999999999418</v>
      </c>
      <c r="T33" s="97">
        <f t="shared" si="5"/>
        <v>-603983</v>
      </c>
      <c r="U33" s="94">
        <f t="shared" si="5"/>
        <v>-513.69999999999982</v>
      </c>
      <c r="V33" s="95">
        <f t="shared" si="5"/>
        <v>-300996.57674418599</v>
      </c>
      <c r="W33" s="96">
        <f t="shared" si="5"/>
        <v>73.43000000000211</v>
      </c>
      <c r="X33" s="97">
        <f t="shared" si="5"/>
        <v>-422315</v>
      </c>
      <c r="Y33" s="94">
        <f t="shared" si="5"/>
        <v>-6526.0619999999763</v>
      </c>
      <c r="Z33" s="95">
        <f t="shared" si="5"/>
        <v>1553438.7002194487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4.7819002078659665</v>
      </c>
      <c r="F34" s="162"/>
      <c r="G34" s="161">
        <f t="shared" ref="G34" si="7">+G23-G30</f>
        <v>0.46545134410280298</v>
      </c>
      <c r="H34" s="162"/>
      <c r="I34" s="161">
        <f t="shared" ref="I34" si="8">+I23-I30</f>
        <v>13.558334046784573</v>
      </c>
      <c r="J34" s="162"/>
      <c r="K34" s="161">
        <f t="shared" ref="K34" si="9">+K23-K30</f>
        <v>23.709639529785282</v>
      </c>
      <c r="L34" s="162"/>
      <c r="M34" s="161">
        <f t="shared" ref="M34" si="10">+M23-M30</f>
        <v>12.778145363909442</v>
      </c>
      <c r="N34" s="162"/>
      <c r="O34" s="161">
        <f t="shared" ref="O34" si="11">+O23-O30</f>
        <v>0.83202894640264446</v>
      </c>
      <c r="P34" s="162"/>
      <c r="Q34" s="161">
        <f t="shared" ref="Q34" si="12">+Q23-Q30</f>
        <v>7.3832595285552642</v>
      </c>
      <c r="R34" s="162"/>
      <c r="S34" s="161">
        <f t="shared" ref="S34" si="13">+S23-S30</f>
        <v>-7.1769146208672083</v>
      </c>
      <c r="T34" s="162"/>
      <c r="U34" s="161">
        <f t="shared" ref="U34" si="14">+U23-U30</f>
        <v>26.901568066836774</v>
      </c>
      <c r="V34" s="162"/>
      <c r="W34" s="161">
        <f t="shared" ref="W34" si="15">+W23-W30</f>
        <v>-2.2791552931834644</v>
      </c>
      <c r="X34" s="162"/>
      <c r="Y34" s="161">
        <f t="shared" ref="Y34" si="16">+Y23-Y30</f>
        <v>4.990716207897826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121.8840579710145</v>
      </c>
      <c r="F35" s="60">
        <f t="shared" si="17"/>
        <v>112.12898281604622</v>
      </c>
      <c r="G35" s="61">
        <f t="shared" si="17"/>
        <v>103.82550925251056</v>
      </c>
      <c r="H35" s="62">
        <f t="shared" si="17"/>
        <v>108.25324968945391</v>
      </c>
      <c r="I35" s="59">
        <f t="shared" si="17"/>
        <v>120.4225352112676</v>
      </c>
      <c r="J35" s="60">
        <f t="shared" si="17"/>
        <v>65.952580195575749</v>
      </c>
      <c r="K35" s="61">
        <f t="shared" si="17"/>
        <v>138.49637681159422</v>
      </c>
      <c r="L35" s="62">
        <f t="shared" si="17"/>
        <v>145.93266421802232</v>
      </c>
      <c r="M35" s="59">
        <f t="shared" si="17"/>
        <v>137.99400142823137</v>
      </c>
      <c r="N35" s="60">
        <f t="shared" si="17"/>
        <v>127.71392183701956</v>
      </c>
      <c r="O35" s="61">
        <f t="shared" si="17"/>
        <v>91.216760676873491</v>
      </c>
      <c r="P35" s="62">
        <f t="shared" si="17"/>
        <v>87.074143106970553</v>
      </c>
      <c r="Q35" s="59">
        <f t="shared" si="17"/>
        <v>117.27611940298507</v>
      </c>
      <c r="R35" s="60">
        <f t="shared" si="17"/>
        <v>97.201555967951464</v>
      </c>
      <c r="S35" s="61">
        <f t="shared" si="17"/>
        <v>91.895095998149429</v>
      </c>
      <c r="T35" s="62">
        <f t="shared" si="17"/>
        <v>98.899532549197474</v>
      </c>
      <c r="U35" s="59">
        <f t="shared" si="17"/>
        <v>127.3277433467007</v>
      </c>
      <c r="V35" s="60">
        <f t="shared" si="17"/>
        <v>114.09275245754552</v>
      </c>
      <c r="W35" s="61">
        <f t="shared" si="17"/>
        <v>103.95323093206805</v>
      </c>
      <c r="X35" s="62">
        <f t="shared" si="17"/>
        <v>89.22721505502858</v>
      </c>
      <c r="Y35" s="59">
        <f t="shared" si="17"/>
        <v>105.26736893443905</v>
      </c>
      <c r="Z35" s="60">
        <f t="shared" si="17"/>
        <v>101.20374334063682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101.22950819672131</v>
      </c>
      <c r="F36" s="64">
        <f t="shared" si="17"/>
        <v>90.071774975751694</v>
      </c>
      <c r="G36" s="65">
        <f t="shared" si="17"/>
        <v>102.65407094355811</v>
      </c>
      <c r="H36" s="66">
        <f t="shared" si="17"/>
        <v>111.01475068625382</v>
      </c>
      <c r="I36" s="63">
        <f t="shared" si="17"/>
        <v>89.470973782771537</v>
      </c>
      <c r="J36" s="64">
        <f t="shared" si="17"/>
        <v>52.093785324630268</v>
      </c>
      <c r="K36" s="65">
        <f t="shared" si="17"/>
        <v>171.72413793103451</v>
      </c>
      <c r="L36" s="66">
        <f t="shared" si="17"/>
        <v>176.92370428820848</v>
      </c>
      <c r="M36" s="63">
        <f t="shared" si="17"/>
        <v>112.30035544254645</v>
      </c>
      <c r="N36" s="64">
        <f t="shared" si="17"/>
        <v>91.442991915163191</v>
      </c>
      <c r="O36" s="65">
        <f t="shared" si="17"/>
        <v>92.352941176470594</v>
      </c>
      <c r="P36" s="66">
        <f t="shared" si="17"/>
        <v>91.946162518283188</v>
      </c>
      <c r="Q36" s="63">
        <f t="shared" si="17"/>
        <v>120.65548486601116</v>
      </c>
      <c r="R36" s="64">
        <f t="shared" si="17"/>
        <v>100.68021354165018</v>
      </c>
      <c r="S36" s="65">
        <f t="shared" si="17"/>
        <v>88.163183567208804</v>
      </c>
      <c r="T36" s="66">
        <f t="shared" si="17"/>
        <v>96.176093654198482</v>
      </c>
      <c r="U36" s="63">
        <f t="shared" si="17"/>
        <v>135.44398340248961</v>
      </c>
      <c r="V36" s="64">
        <f t="shared" si="17"/>
        <v>155.98749745981669</v>
      </c>
      <c r="W36" s="65">
        <f t="shared" si="17"/>
        <v>77.341038478634985</v>
      </c>
      <c r="X36" s="66">
        <f t="shared" si="17"/>
        <v>59.106650671504227</v>
      </c>
      <c r="Y36" s="63">
        <f t="shared" si="17"/>
        <v>101.34674699971831</v>
      </c>
      <c r="Z36" s="64">
        <f t="shared" si="17"/>
        <v>98.129958802083863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102.16300648815408</v>
      </c>
      <c r="F37" s="68">
        <f t="shared" si="17"/>
        <v>93.450521752828763</v>
      </c>
      <c r="G37" s="69">
        <f t="shared" si="17"/>
        <v>102.87071406304736</v>
      </c>
      <c r="H37" s="70">
        <f t="shared" si="17"/>
        <v>101.3355690275461</v>
      </c>
      <c r="I37" s="67">
        <f t="shared" si="17"/>
        <v>86.550732969244038</v>
      </c>
      <c r="J37" s="68">
        <f t="shared" si="17"/>
        <v>82.66198085635618</v>
      </c>
      <c r="K37" s="69">
        <f t="shared" si="17"/>
        <v>68.4320030262909</v>
      </c>
      <c r="L37" s="70">
        <f t="shared" si="17"/>
        <v>184.36779269400836</v>
      </c>
      <c r="M37" s="67">
        <f t="shared" si="17"/>
        <v>88.978168700950249</v>
      </c>
      <c r="N37" s="68">
        <f t="shared" si="17"/>
        <v>100.32770462090721</v>
      </c>
      <c r="O37" s="69">
        <f t="shared" si="17"/>
        <v>90.352800478373524</v>
      </c>
      <c r="P37" s="70">
        <f t="shared" si="17"/>
        <v>89.360406637230227</v>
      </c>
      <c r="Q37" s="67">
        <f t="shared" si="17"/>
        <v>97.466138654563721</v>
      </c>
      <c r="R37" s="68">
        <f t="shared" si="17"/>
        <v>104.25881641281232</v>
      </c>
      <c r="S37" s="69">
        <f t="shared" si="17"/>
        <v>99.157588199051233</v>
      </c>
      <c r="T37" s="70">
        <f t="shared" si="17"/>
        <v>83.988807755573262</v>
      </c>
      <c r="U37" s="67">
        <f t="shared" si="17"/>
        <v>88.843522640894776</v>
      </c>
      <c r="V37" s="68">
        <f t="shared" si="17"/>
        <v>82.854966648305179</v>
      </c>
      <c r="W37" s="69">
        <f t="shared" si="17"/>
        <v>101.08553175688935</v>
      </c>
      <c r="X37" s="70">
        <f t="shared" si="17"/>
        <v>72.96083397786235</v>
      </c>
      <c r="Y37" s="67">
        <f t="shared" si="17"/>
        <v>95.359963339991722</v>
      </c>
      <c r="Z37" s="68">
        <f t="shared" si="17"/>
        <v>105.00839331805545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+'(令和6年12月)'!E20</f>
        <v>829</v>
      </c>
      <c r="F39" s="143">
        <f>+'(令和6年12月)'!F20</f>
        <v>75416</v>
      </c>
      <c r="G39" s="142">
        <f>+'(令和6年12月)'!G20</f>
        <v>1157.8579999999999</v>
      </c>
      <c r="H39" s="143">
        <f>+'(令和6年12月)'!H20</f>
        <v>487681</v>
      </c>
      <c r="I39" s="142">
        <f>+'(令和6年12月)'!I20</f>
        <v>2007.2</v>
      </c>
      <c r="J39" s="143">
        <f>+'(令和6年12月)'!J20</f>
        <v>1514926.9090909092</v>
      </c>
      <c r="K39" s="142">
        <f>+'(令和6年12月)'!K20</f>
        <v>1943</v>
      </c>
      <c r="L39" s="143">
        <f>+'(令和6年12月)'!L20</f>
        <v>3773804</v>
      </c>
      <c r="M39" s="142">
        <f>+'(令和6年12月)'!M20</f>
        <v>7754.16</v>
      </c>
      <c r="N39" s="143">
        <f>+'(令和6年12月)'!N20</f>
        <v>1481970</v>
      </c>
      <c r="O39" s="142">
        <f>+'(令和6年12月)'!O20</f>
        <v>4625</v>
      </c>
      <c r="P39" s="143">
        <f>+'(令和6年12月)'!P20</f>
        <v>1511155.2</v>
      </c>
      <c r="Q39" s="142">
        <f>+'(令和6年12月)'!Q20</f>
        <v>24193.599999999999</v>
      </c>
      <c r="R39" s="143">
        <f>+'(令和6年12月)'!R20</f>
        <v>4483391.7</v>
      </c>
      <c r="S39" s="144">
        <f>+'(令和6年12月)'!S20</f>
        <v>31393.599999999999</v>
      </c>
      <c r="T39" s="145">
        <f>+'(令和6年12月)'!T20</f>
        <v>8129892.4000000004</v>
      </c>
      <c r="U39" s="142">
        <f>+'(令和6年12月)'!U20</f>
        <v>3124</v>
      </c>
      <c r="V39" s="143">
        <f>+'(令和6年12月)'!V20</f>
        <v>1233360.6511627906</v>
      </c>
      <c r="W39" s="142">
        <f>+'(令和6年12月)'!W20</f>
        <v>5317.2170000000006</v>
      </c>
      <c r="X39" s="143">
        <f>+'(令和6年12月)'!X20</f>
        <v>626989</v>
      </c>
      <c r="Y39" s="146">
        <f>+'(令和6年12月)'!Y20</f>
        <v>82344.635000000009</v>
      </c>
      <c r="Z39" s="147">
        <f>+'(令和6年12月)'!Z20</f>
        <v>23318586.860253699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+'(令和6年12月)'!E21</f>
        <v>884</v>
      </c>
      <c r="F40" s="149">
        <f>+'(令和6年12月)'!F21</f>
        <v>85343.8</v>
      </c>
      <c r="G40" s="148">
        <f>+'(令和6年12月)'!G21</f>
        <v>1116.7629999999999</v>
      </c>
      <c r="H40" s="149">
        <f>+'(令和6年12月)'!H21</f>
        <v>504048</v>
      </c>
      <c r="I40" s="148">
        <f>+'(令和6年12月)'!I21</f>
        <v>1919</v>
      </c>
      <c r="J40" s="149">
        <f>+'(令和6年12月)'!J21</f>
        <v>1365131.781818182</v>
      </c>
      <c r="K40" s="148">
        <f>+'(令和6年12月)'!K21</f>
        <v>1412</v>
      </c>
      <c r="L40" s="149">
        <f>+'(令和6年12月)'!L21</f>
        <v>2717504</v>
      </c>
      <c r="M40" s="148">
        <f>+'(令和6年12月)'!M21</f>
        <v>7134.1040000000003</v>
      </c>
      <c r="N40" s="149">
        <f>+'(令和6年12月)'!N21</f>
        <v>1422801.1</v>
      </c>
      <c r="O40" s="148">
        <f>+'(令和6年12月)'!O21</f>
        <v>4791</v>
      </c>
      <c r="P40" s="149">
        <f>+'(令和6年12月)'!P21</f>
        <v>1552809.9000000001</v>
      </c>
      <c r="Q40" s="148">
        <f>+'(令和6年12月)'!Q21</f>
        <v>22219</v>
      </c>
      <c r="R40" s="149">
        <f>+'(令和6年12月)'!R21</f>
        <v>4099670.6999999997</v>
      </c>
      <c r="S40" s="144">
        <f>+'(令和6年12月)'!S21</f>
        <v>30459</v>
      </c>
      <c r="T40" s="145">
        <f>+'(令和6年12月)'!T21</f>
        <v>7969305</v>
      </c>
      <c r="U40" s="148">
        <f>+'(令和6年12月)'!U21</f>
        <v>3554</v>
      </c>
      <c r="V40" s="149">
        <f>+'(令和6年12月)'!V21</f>
        <v>1367088.6325581395</v>
      </c>
      <c r="W40" s="148">
        <f>+'(令和6年12月)'!W21</f>
        <v>5695.1270000000004</v>
      </c>
      <c r="X40" s="149">
        <f>+'(令和6年12月)'!X21</f>
        <v>636626</v>
      </c>
      <c r="Y40" s="150">
        <f>+'(令和6年12月)'!Y21</f>
        <v>79183.994000000006</v>
      </c>
      <c r="Z40" s="151">
        <f>+'(令和6年12月)'!Z21</f>
        <v>21720328.914376322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+'(令和6年12月)'!E22</f>
        <v>2035.9</v>
      </c>
      <c r="F41" s="149">
        <f>+'(令和6年12月)'!F22</f>
        <v>360848</v>
      </c>
      <c r="G41" s="148">
        <f>+'(令和6年12月)'!G22</f>
        <v>1613.566</v>
      </c>
      <c r="H41" s="149">
        <f>+'(令和6年12月)'!H22</f>
        <v>718254</v>
      </c>
      <c r="I41" s="148">
        <f>+'(令和6年12月)'!I22</f>
        <v>3041.2</v>
      </c>
      <c r="J41" s="149">
        <f>+'(令和6年12月)'!J22</f>
        <v>3079103.1363636362</v>
      </c>
      <c r="K41" s="148">
        <f>+'(令和6年12月)'!K22</f>
        <v>3832</v>
      </c>
      <c r="L41" s="149">
        <f>+'(令和6年12月)'!L22</f>
        <v>7420873</v>
      </c>
      <c r="M41" s="148">
        <f>+'(令和6年12月)'!M22</f>
        <v>14717.423999999999</v>
      </c>
      <c r="N41" s="149">
        <f>+'(令和6年12月)'!N22</f>
        <v>2968599.5530000003</v>
      </c>
      <c r="O41" s="148">
        <f>+'(令和6年12月)'!O22</f>
        <v>4434</v>
      </c>
      <c r="P41" s="149">
        <f>+'(令和6年12月)'!P22</f>
        <v>1370353.7</v>
      </c>
      <c r="Q41" s="148">
        <f>+'(令和6年12月)'!Q22</f>
        <v>59316.5</v>
      </c>
      <c r="R41" s="149">
        <f>+'(令和6年12月)'!R22</f>
        <v>11691891.8376</v>
      </c>
      <c r="S41" s="144">
        <f>+'(令和6年12月)'!S22</f>
        <v>34924.800000000003</v>
      </c>
      <c r="T41" s="145">
        <f>+'(令和6年12月)'!T22</f>
        <v>3306072.2</v>
      </c>
      <c r="U41" s="148">
        <f>+'(令和6年12月)'!U22</f>
        <v>3862.4</v>
      </c>
      <c r="V41" s="149">
        <f>+'(令和6年12月)'!V22</f>
        <v>1152782.3046511628</v>
      </c>
      <c r="W41" s="148">
        <f>+'(令和6年12月)'!W22</f>
        <v>6466.6467000000002</v>
      </c>
      <c r="X41" s="149">
        <f>+'(令和6年12月)'!X22</f>
        <v>1083380</v>
      </c>
      <c r="Y41" s="150">
        <f>+'(令和6年12月)'!Y22</f>
        <v>134244.43669999999</v>
      </c>
      <c r="Z41" s="151">
        <f>+'(令和6年12月)'!Z22</f>
        <v>33152157.731614798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+'(令和6年12月)'!E23</f>
        <v>41.509159639430067</v>
      </c>
      <c r="F42" s="160">
        <f>+'(令和5年12月)'!F23</f>
        <v>0</v>
      </c>
      <c r="G42" s="159">
        <f>+'(令和6年12月)'!G23</f>
        <v>71.393427006654349</v>
      </c>
      <c r="H42" s="160">
        <f>+'(令和5年12月)'!H23</f>
        <v>0</v>
      </c>
      <c r="I42" s="159">
        <f>+'(令和6年12月)'!I23</f>
        <v>65.499983317206627</v>
      </c>
      <c r="J42" s="160">
        <f>+'(令和5年12月)'!J23</f>
        <v>0</v>
      </c>
      <c r="K42" s="159">
        <f>+'(令和6年12月)'!K23</f>
        <v>47.034908173279128</v>
      </c>
      <c r="L42" s="160">
        <f>+'(令和5年12月)'!L23</f>
        <v>0</v>
      </c>
      <c r="M42" s="159">
        <f>+'(令和6年12月)'!M23</f>
        <v>51.668823429299785</v>
      </c>
      <c r="N42" s="160">
        <f>+'(令和5年12月)'!N23</f>
        <v>0</v>
      </c>
      <c r="O42" s="159">
        <f>+'(令和6年12月)'!O23</f>
        <v>104.22847022359973</v>
      </c>
      <c r="P42" s="160">
        <f>+'(令和5年12月)'!P23</f>
        <v>0</v>
      </c>
      <c r="Q42" s="159">
        <f>+'(令和6年12月)'!Q23</f>
        <v>39.785047626231801</v>
      </c>
      <c r="R42" s="160">
        <f>+'(令和5年12月)'!R23</f>
        <v>0</v>
      </c>
      <c r="S42" s="159">
        <f>+'(令和6年12月)'!S23</f>
        <v>89.752013349778707</v>
      </c>
      <c r="T42" s="160">
        <f>+'(令和5年12月)'!T23</f>
        <v>0</v>
      </c>
      <c r="U42" s="159">
        <f>+'(令和6年12月)'!U23</f>
        <v>81.890420365919468</v>
      </c>
      <c r="V42" s="160">
        <f>+'(令和5年12月)'!V23</f>
        <v>0</v>
      </c>
      <c r="W42" s="159">
        <f>+'(令和6年12月)'!W23</f>
        <v>82.729890522144672</v>
      </c>
      <c r="X42" s="160">
        <f>+'(令和5年12月)'!X23</f>
        <v>0</v>
      </c>
      <c r="Y42" s="159">
        <f>+'(令和6年12月)'!Y23</f>
        <v>60.878794366852318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12</v>
      </c>
      <c r="F43" s="93">
        <f t="shared" si="18"/>
        <v>668</v>
      </c>
      <c r="G43" s="90">
        <f t="shared" si="18"/>
        <v>-117.97700000000009</v>
      </c>
      <c r="H43" s="91">
        <f t="shared" si="18"/>
        <v>-71116</v>
      </c>
      <c r="I43" s="92">
        <f t="shared" si="18"/>
        <v>-126.20000000000005</v>
      </c>
      <c r="J43" s="93">
        <f t="shared" si="18"/>
        <v>-41127.090909091057</v>
      </c>
      <c r="K43" s="90">
        <f t="shared" si="18"/>
        <v>-414</v>
      </c>
      <c r="L43" s="91">
        <f t="shared" si="18"/>
        <v>-760563</v>
      </c>
      <c r="M43" s="92">
        <f t="shared" si="18"/>
        <v>-1957.0320000000002</v>
      </c>
      <c r="N43" s="93">
        <f t="shared" si="18"/>
        <v>-154259.89999999991</v>
      </c>
      <c r="O43" s="90">
        <f t="shared" si="18"/>
        <v>-1229</v>
      </c>
      <c r="P43" s="91">
        <f t="shared" si="18"/>
        <v>-421728.80000000005</v>
      </c>
      <c r="Q43" s="92">
        <f t="shared" si="18"/>
        <v>321.80000000000291</v>
      </c>
      <c r="R43" s="93">
        <f t="shared" si="18"/>
        <v>14909.099999999627</v>
      </c>
      <c r="S43" s="90">
        <f t="shared" si="18"/>
        <v>387.40000000000146</v>
      </c>
      <c r="T43" s="91">
        <f t="shared" si="18"/>
        <v>-2477956.2000000002</v>
      </c>
      <c r="U43" s="92">
        <f t="shared" si="18"/>
        <v>368.59999999999991</v>
      </c>
      <c r="V43" s="93">
        <f t="shared" si="18"/>
        <v>-144313.14418604644</v>
      </c>
      <c r="W43" s="90">
        <f t="shared" si="18"/>
        <v>-1655.8210000000004</v>
      </c>
      <c r="X43" s="91">
        <f t="shared" si="18"/>
        <v>-65798</v>
      </c>
      <c r="Y43" s="90">
        <f t="shared" si="18"/>
        <v>-4410.2300000000105</v>
      </c>
      <c r="Z43" s="91">
        <f t="shared" si="18"/>
        <v>-4121285.0350951366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104</v>
      </c>
      <c r="F44" s="97">
        <f t="shared" si="18"/>
        <v>7520.1999999999971</v>
      </c>
      <c r="G44" s="94">
        <f t="shared" si="18"/>
        <v>-63.793999999999869</v>
      </c>
      <c r="H44" s="95">
        <f t="shared" si="18"/>
        <v>-62418</v>
      </c>
      <c r="I44" s="96">
        <f t="shared" si="18"/>
        <v>-7.9000000000000909</v>
      </c>
      <c r="J44" s="97">
        <f t="shared" si="18"/>
        <v>152522.39999999991</v>
      </c>
      <c r="K44" s="94">
        <f t="shared" si="18"/>
        <v>331</v>
      </c>
      <c r="L44" s="95">
        <f t="shared" si="18"/>
        <v>688318</v>
      </c>
      <c r="M44" s="96">
        <f t="shared" si="18"/>
        <v>-473.03200000000015</v>
      </c>
      <c r="N44" s="97">
        <f t="shared" si="18"/>
        <v>12662.299999999814</v>
      </c>
      <c r="O44" s="94">
        <f t="shared" si="18"/>
        <v>-1494</v>
      </c>
      <c r="P44" s="95">
        <f t="shared" si="18"/>
        <v>-455860.00000000023</v>
      </c>
      <c r="Q44" s="96">
        <f t="shared" si="18"/>
        <v>2814.5999999999985</v>
      </c>
      <c r="R44" s="97">
        <f t="shared" si="18"/>
        <v>607265.00000000047</v>
      </c>
      <c r="S44" s="94">
        <f t="shared" si="18"/>
        <v>358</v>
      </c>
      <c r="T44" s="95">
        <f t="shared" si="18"/>
        <v>-2179568.5999999996</v>
      </c>
      <c r="U44" s="96">
        <f t="shared" si="18"/>
        <v>-289.80000000000018</v>
      </c>
      <c r="V44" s="97">
        <f t="shared" si="18"/>
        <v>-579852.74418604653</v>
      </c>
      <c r="W44" s="94">
        <f t="shared" si="18"/>
        <v>-2404.9410000000003</v>
      </c>
      <c r="X44" s="95">
        <f t="shared" si="18"/>
        <v>-131604</v>
      </c>
      <c r="Y44" s="94">
        <f t="shared" si="18"/>
        <v>-1125.8669999999984</v>
      </c>
      <c r="Z44" s="95">
        <f t="shared" si="18"/>
        <v>-1941015.4441860467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-147</v>
      </c>
      <c r="F45" s="97">
        <f t="shared" si="18"/>
        <v>-16780</v>
      </c>
      <c r="G45" s="94">
        <f t="shared" si="18"/>
        <v>-13.087999999999965</v>
      </c>
      <c r="H45" s="95">
        <f t="shared" si="18"/>
        <v>-25065</v>
      </c>
      <c r="I45" s="96">
        <f t="shared" si="18"/>
        <v>-30.099999999999909</v>
      </c>
      <c r="J45" s="97">
        <f t="shared" si="18"/>
        <v>-43854.363636363298</v>
      </c>
      <c r="K45" s="94">
        <f t="shared" si="18"/>
        <v>-214</v>
      </c>
      <c r="L45" s="95">
        <f t="shared" si="18"/>
        <v>-392581</v>
      </c>
      <c r="M45" s="96">
        <f t="shared" si="18"/>
        <v>-863.94399999999951</v>
      </c>
      <c r="N45" s="97">
        <f t="shared" si="18"/>
        <v>-107753.30000000028</v>
      </c>
      <c r="O45" s="94">
        <f t="shared" si="18"/>
        <v>99</v>
      </c>
      <c r="P45" s="95">
        <f t="shared" si="18"/>
        <v>-7523.5</v>
      </c>
      <c r="Q45" s="96">
        <f t="shared" si="18"/>
        <v>-518.19999999999709</v>
      </c>
      <c r="R45" s="97">
        <f t="shared" si="18"/>
        <v>-208634.90000000037</v>
      </c>
      <c r="S45" s="94">
        <f t="shared" si="18"/>
        <v>964</v>
      </c>
      <c r="T45" s="95">
        <f t="shared" si="18"/>
        <v>-137800.20000000019</v>
      </c>
      <c r="U45" s="96">
        <f t="shared" si="18"/>
        <v>228.40000000000009</v>
      </c>
      <c r="V45" s="97">
        <f t="shared" si="18"/>
        <v>301811.61860465119</v>
      </c>
      <c r="W45" s="94">
        <f t="shared" si="18"/>
        <v>371.21000000000095</v>
      </c>
      <c r="X45" s="95">
        <f t="shared" si="18"/>
        <v>56169</v>
      </c>
      <c r="Y45" s="94">
        <f t="shared" si="18"/>
        <v>-123.72199999997974</v>
      </c>
      <c r="Z45" s="95">
        <f t="shared" si="18"/>
        <v>-582011.64503171295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5.0919410535988732</v>
      </c>
      <c r="F46" s="160"/>
      <c r="G46" s="159">
        <f>G23-G42</f>
        <v>-6.2776414106886449</v>
      </c>
      <c r="H46" s="160"/>
      <c r="I46" s="159">
        <f>I23-I42</f>
        <v>-2.8444639278835524</v>
      </c>
      <c r="J46" s="160"/>
      <c r="K46" s="159">
        <f>K23-K42</f>
        <v>-3.1154450860308032</v>
      </c>
      <c r="L46" s="160"/>
      <c r="M46" s="159">
        <f>M23-M42</f>
        <v>-8.0643228506691571</v>
      </c>
      <c r="N46" s="160"/>
      <c r="O46" s="159">
        <f t="shared" si="18"/>
        <v>-29.588122281144052</v>
      </c>
      <c r="P46" s="160"/>
      <c r="Q46" s="159">
        <f t="shared" si="18"/>
        <v>2.1648180976232965</v>
      </c>
      <c r="R46" s="160"/>
      <c r="S46" s="159">
        <f t="shared" si="18"/>
        <v>-1.3537395718603449</v>
      </c>
      <c r="T46" s="160"/>
      <c r="U46" s="159">
        <f t="shared" si="18"/>
        <v>3.0665780749596649</v>
      </c>
      <c r="V46" s="160"/>
      <c r="W46" s="159">
        <f t="shared" si="18"/>
        <v>-30.480048562616894</v>
      </c>
      <c r="X46" s="160"/>
      <c r="Y46" s="159">
        <f t="shared" si="18"/>
        <v>-2.7518240108942322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101.4475271411339</v>
      </c>
      <c r="F47" s="72">
        <f t="shared" si="19"/>
        <v>100.88575368622044</v>
      </c>
      <c r="G47" s="71">
        <f t="shared" si="19"/>
        <v>89.810753995740399</v>
      </c>
      <c r="H47" s="73">
        <f t="shared" si="19"/>
        <v>85.417516778385874</v>
      </c>
      <c r="I47" s="74">
        <f t="shared" si="19"/>
        <v>93.712634515743318</v>
      </c>
      <c r="J47" s="72">
        <f t="shared" si="19"/>
        <v>97.285209559465073</v>
      </c>
      <c r="K47" s="71">
        <f t="shared" si="19"/>
        <v>78.692743180648478</v>
      </c>
      <c r="L47" s="73">
        <f t="shared" si="19"/>
        <v>79.846250626688615</v>
      </c>
      <c r="M47" s="74">
        <f t="shared" si="19"/>
        <v>74.761521557460767</v>
      </c>
      <c r="N47" s="72">
        <f t="shared" si="19"/>
        <v>89.590889154301379</v>
      </c>
      <c r="O47" s="71">
        <f t="shared" si="19"/>
        <v>73.427027027027023</v>
      </c>
      <c r="P47" s="73">
        <f t="shared" si="19"/>
        <v>72.092290719047242</v>
      </c>
      <c r="Q47" s="74">
        <f t="shared" si="19"/>
        <v>101.33010382911185</v>
      </c>
      <c r="R47" s="72">
        <f t="shared" si="19"/>
        <v>100.33254065220309</v>
      </c>
      <c r="S47" s="71">
        <f t="shared" si="19"/>
        <v>101.23400947963917</v>
      </c>
      <c r="T47" s="73">
        <f t="shared" si="19"/>
        <v>69.520430553299818</v>
      </c>
      <c r="U47" s="74">
        <f t="shared" si="19"/>
        <v>111.79897567221511</v>
      </c>
      <c r="V47" s="72">
        <f t="shared" si="19"/>
        <v>88.299193423270751</v>
      </c>
      <c r="W47" s="71">
        <f t="shared" si="19"/>
        <v>68.85925475676467</v>
      </c>
      <c r="X47" s="73">
        <f t="shared" si="19"/>
        <v>89.505717006199475</v>
      </c>
      <c r="Y47" s="71">
        <f t="shared" si="19"/>
        <v>94.644180522507611</v>
      </c>
      <c r="Z47" s="73">
        <f t="shared" si="19"/>
        <v>82.326180142074449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111.76470588235294</v>
      </c>
      <c r="F48" s="66">
        <f t="shared" si="19"/>
        <v>108.81165357061673</v>
      </c>
      <c r="G48" s="63">
        <f t="shared" si="19"/>
        <v>94.287597278921325</v>
      </c>
      <c r="H48" s="64">
        <f t="shared" si="19"/>
        <v>87.616655556613651</v>
      </c>
      <c r="I48" s="65">
        <f t="shared" si="19"/>
        <v>99.588327253778004</v>
      </c>
      <c r="J48" s="66">
        <f t="shared" si="19"/>
        <v>111.1727235444522</v>
      </c>
      <c r="K48" s="63">
        <f t="shared" si="19"/>
        <v>123.44192634560906</v>
      </c>
      <c r="L48" s="64">
        <f t="shared" si="19"/>
        <v>125.3290519535574</v>
      </c>
      <c r="M48" s="65">
        <f t="shared" si="19"/>
        <v>93.36942663016967</v>
      </c>
      <c r="N48" s="66">
        <f t="shared" si="19"/>
        <v>100.88995573590714</v>
      </c>
      <c r="O48" s="63">
        <f t="shared" si="19"/>
        <v>68.816530995616787</v>
      </c>
      <c r="P48" s="64">
        <f t="shared" si="19"/>
        <v>70.642897111874404</v>
      </c>
      <c r="Q48" s="65">
        <f t="shared" si="19"/>
        <v>112.66753679283494</v>
      </c>
      <c r="R48" s="66">
        <f t="shared" si="19"/>
        <v>114.81253116256387</v>
      </c>
      <c r="S48" s="63">
        <f t="shared" si="19"/>
        <v>101.17535047112511</v>
      </c>
      <c r="T48" s="64">
        <f t="shared" si="19"/>
        <v>72.650455717280252</v>
      </c>
      <c r="U48" s="65">
        <f t="shared" si="19"/>
        <v>91.8458075407991</v>
      </c>
      <c r="V48" s="66">
        <f t="shared" si="19"/>
        <v>57.58484633867463</v>
      </c>
      <c r="W48" s="63">
        <f t="shared" si="19"/>
        <v>57.771951354201576</v>
      </c>
      <c r="X48" s="64">
        <f t="shared" si="19"/>
        <v>79.327894242459465</v>
      </c>
      <c r="Y48" s="63">
        <f t="shared" si="19"/>
        <v>98.578163410145748</v>
      </c>
      <c r="Z48" s="64">
        <f t="shared" si="19"/>
        <v>91.063600133139232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92.7796060710251</v>
      </c>
      <c r="F49" s="70">
        <f t="shared" si="19"/>
        <v>95.34984259300316</v>
      </c>
      <c r="G49" s="67">
        <f t="shared" si="19"/>
        <v>99.188877306537208</v>
      </c>
      <c r="H49" s="68">
        <f t="shared" si="19"/>
        <v>96.510287447059113</v>
      </c>
      <c r="I49" s="69">
        <f t="shared" si="19"/>
        <v>99.010259108246743</v>
      </c>
      <c r="J49" s="70">
        <f t="shared" si="19"/>
        <v>98.575742295915603</v>
      </c>
      <c r="K49" s="67">
        <f t="shared" si="19"/>
        <v>94.415448851774528</v>
      </c>
      <c r="L49" s="68">
        <f t="shared" si="19"/>
        <v>94.709773364939679</v>
      </c>
      <c r="M49" s="69">
        <f t="shared" si="19"/>
        <v>94.129787930279107</v>
      </c>
      <c r="N49" s="70">
        <f t="shared" si="19"/>
        <v>96.370231212522171</v>
      </c>
      <c r="O49" s="67">
        <f t="shared" si="19"/>
        <v>102.23274695534505</v>
      </c>
      <c r="P49" s="68">
        <f t="shared" si="19"/>
        <v>99.450981159097836</v>
      </c>
      <c r="Q49" s="69">
        <f t="shared" si="19"/>
        <v>99.126381361004107</v>
      </c>
      <c r="R49" s="70">
        <f t="shared" si="19"/>
        <v>98.215559099434614</v>
      </c>
      <c r="S49" s="67">
        <f t="shared" si="19"/>
        <v>102.76021623602712</v>
      </c>
      <c r="T49" s="68">
        <f t="shared" si="19"/>
        <v>95.831905909374868</v>
      </c>
      <c r="U49" s="69">
        <f t="shared" si="19"/>
        <v>105.91342170671085</v>
      </c>
      <c r="V49" s="70">
        <f t="shared" si="19"/>
        <v>126.18114603138193</v>
      </c>
      <c r="W49" s="67">
        <f t="shared" si="19"/>
        <v>105.74037854890079</v>
      </c>
      <c r="X49" s="68">
        <f t="shared" si="19"/>
        <v>105.18460743229522</v>
      </c>
      <c r="Y49" s="67">
        <f t="shared" si="19"/>
        <v>99.90783826649259</v>
      </c>
      <c r="Z49" s="68">
        <f t="shared" si="19"/>
        <v>98.244423033506834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002B-87A2-4253-88C8-C62F91672CA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699</v>
      </c>
      <c r="F5" s="14">
        <v>56416</v>
      </c>
      <c r="G5" s="15">
        <v>30</v>
      </c>
      <c r="H5" s="16">
        <v>5440</v>
      </c>
      <c r="I5" s="13">
        <v>1438</v>
      </c>
      <c r="J5" s="14">
        <v>1177834</v>
      </c>
      <c r="K5" s="17">
        <v>1883</v>
      </c>
      <c r="L5" s="18">
        <v>3736464</v>
      </c>
      <c r="M5" s="13">
        <v>1121</v>
      </c>
      <c r="N5" s="75">
        <v>246196</v>
      </c>
      <c r="O5" s="19">
        <v>908</v>
      </c>
      <c r="P5" s="18">
        <v>44176</v>
      </c>
      <c r="Q5" s="13">
        <v>12999</v>
      </c>
      <c r="R5" s="14">
        <v>2054275</v>
      </c>
      <c r="S5" s="19">
        <v>19920</v>
      </c>
      <c r="T5" s="18">
        <v>5800864</v>
      </c>
      <c r="U5" s="13">
        <v>2845</v>
      </c>
      <c r="V5" s="14">
        <v>1198627</v>
      </c>
      <c r="W5" s="13">
        <v>619</v>
      </c>
      <c r="X5" s="18">
        <v>142451</v>
      </c>
      <c r="Y5" s="20">
        <f t="shared" ref="Y5:Z18" si="0">+W5+U5+S5+Q5+O5+M5+K5+I5+G5+E5</f>
        <v>42462</v>
      </c>
      <c r="Z5" s="21">
        <f t="shared" si="0"/>
        <v>14462743</v>
      </c>
    </row>
    <row r="6" spans="1:26" ht="18.95" customHeight="1" x14ac:dyDescent="0.15">
      <c r="A6" s="7"/>
      <c r="B6" s="22"/>
      <c r="C6" s="83"/>
      <c r="D6" s="81" t="s">
        <v>22</v>
      </c>
      <c r="E6" s="23">
        <v>715</v>
      </c>
      <c r="F6" s="24">
        <v>56705</v>
      </c>
      <c r="G6" s="25">
        <v>30</v>
      </c>
      <c r="H6" s="26">
        <v>5440</v>
      </c>
      <c r="I6" s="27">
        <v>1373</v>
      </c>
      <c r="J6" s="21">
        <v>1040767</v>
      </c>
      <c r="K6" s="25">
        <v>1356</v>
      </c>
      <c r="L6" s="26">
        <v>2681304</v>
      </c>
      <c r="M6" s="27">
        <v>873</v>
      </c>
      <c r="N6" s="76">
        <v>216882</v>
      </c>
      <c r="O6" s="25">
        <v>947</v>
      </c>
      <c r="P6" s="26">
        <v>42204</v>
      </c>
      <c r="Q6" s="27">
        <v>11718</v>
      </c>
      <c r="R6" s="21">
        <v>1922510</v>
      </c>
      <c r="S6" s="25">
        <v>19443</v>
      </c>
      <c r="T6" s="26">
        <v>5689894</v>
      </c>
      <c r="U6" s="27">
        <v>3210</v>
      </c>
      <c r="V6" s="21">
        <v>1319719</v>
      </c>
      <c r="W6" s="27">
        <v>529</v>
      </c>
      <c r="X6" s="26">
        <v>110052</v>
      </c>
      <c r="Y6" s="20">
        <f t="shared" si="0"/>
        <v>40194</v>
      </c>
      <c r="Z6" s="21">
        <f t="shared" si="0"/>
        <v>13085477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1628.9</v>
      </c>
      <c r="F7" s="36">
        <v>280755</v>
      </c>
      <c r="G7" s="29">
        <v>151</v>
      </c>
      <c r="H7" s="30">
        <v>74178</v>
      </c>
      <c r="I7" s="31">
        <v>1772</v>
      </c>
      <c r="J7" s="32">
        <v>2300167</v>
      </c>
      <c r="K7" s="77">
        <v>3700</v>
      </c>
      <c r="L7" s="30">
        <v>7326383</v>
      </c>
      <c r="M7" s="23">
        <v>1595.3</v>
      </c>
      <c r="N7" s="24">
        <v>283771.25</v>
      </c>
      <c r="O7" s="33">
        <v>2843</v>
      </c>
      <c r="P7" s="34">
        <v>719330</v>
      </c>
      <c r="Q7" s="23">
        <v>31469.4</v>
      </c>
      <c r="R7" s="24">
        <v>5103818</v>
      </c>
      <c r="S7" s="33">
        <v>29727.200000000001</v>
      </c>
      <c r="T7" s="34">
        <v>2666161</v>
      </c>
      <c r="U7" s="23">
        <v>2510</v>
      </c>
      <c r="V7" s="24">
        <v>960092.5</v>
      </c>
      <c r="W7" s="23">
        <v>1500.2</v>
      </c>
      <c r="X7" s="34">
        <v>359850</v>
      </c>
      <c r="Y7" s="31">
        <f t="shared" si="0"/>
        <v>76897</v>
      </c>
      <c r="Z7" s="24">
        <f>+X7+V7+T7+R7+P7+N7+L7+J7+H7+F7</f>
        <v>20074505.75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166.858</v>
      </c>
      <c r="H8" s="16">
        <v>102000</v>
      </c>
      <c r="I8" s="13">
        <v>380.2</v>
      </c>
      <c r="J8" s="14">
        <v>230015.90909090909</v>
      </c>
      <c r="K8" s="17">
        <v>0</v>
      </c>
      <c r="L8" s="18">
        <v>0</v>
      </c>
      <c r="M8" s="13">
        <v>4311</v>
      </c>
      <c r="N8" s="75">
        <v>965148</v>
      </c>
      <c r="O8" s="19">
        <v>104</v>
      </c>
      <c r="P8" s="18">
        <v>12872.7</v>
      </c>
      <c r="Q8" s="13">
        <v>5000.6000000000004</v>
      </c>
      <c r="R8" s="14">
        <v>640541</v>
      </c>
      <c r="S8" s="19">
        <v>11164.6</v>
      </c>
      <c r="T8" s="18">
        <v>2256814.4</v>
      </c>
      <c r="U8" s="13">
        <v>204</v>
      </c>
      <c r="V8" s="14">
        <v>17280.651162790698</v>
      </c>
      <c r="W8" s="13">
        <v>53</v>
      </c>
      <c r="X8" s="18">
        <v>1600</v>
      </c>
      <c r="Y8" s="13">
        <f t="shared" si="0"/>
        <v>21514.258000000002</v>
      </c>
      <c r="Z8" s="14">
        <f t="shared" si="0"/>
        <v>4245272.6602536999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28638.799999999999</v>
      </c>
      <c r="G9" s="25">
        <v>156.76300000000001</v>
      </c>
      <c r="H9" s="26">
        <v>97600</v>
      </c>
      <c r="I9" s="27">
        <v>348</v>
      </c>
      <c r="J9" s="21">
        <v>206656.18181818182</v>
      </c>
      <c r="K9" s="25">
        <v>0</v>
      </c>
      <c r="L9" s="26">
        <v>0</v>
      </c>
      <c r="M9" s="27">
        <v>4165</v>
      </c>
      <c r="N9" s="76">
        <v>900467.1</v>
      </c>
      <c r="O9" s="25">
        <v>89</v>
      </c>
      <c r="P9" s="26">
        <v>11046.599999999999</v>
      </c>
      <c r="Q9" s="27">
        <v>4558</v>
      </c>
      <c r="R9" s="21">
        <v>540378.4</v>
      </c>
      <c r="S9" s="25">
        <v>10658</v>
      </c>
      <c r="T9" s="26">
        <v>2193284</v>
      </c>
      <c r="U9" s="27">
        <v>251</v>
      </c>
      <c r="V9" s="21">
        <v>28049.632558139536</v>
      </c>
      <c r="W9" s="27">
        <v>53</v>
      </c>
      <c r="X9" s="26">
        <v>1600</v>
      </c>
      <c r="Y9" s="20">
        <f t="shared" si="0"/>
        <v>20447.762999999999</v>
      </c>
      <c r="Z9" s="21">
        <f t="shared" si="0"/>
        <v>4007720.7143763211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352</v>
      </c>
      <c r="F10" s="36">
        <v>63593</v>
      </c>
      <c r="G10" s="29">
        <v>159.566</v>
      </c>
      <c r="H10" s="30">
        <v>95400</v>
      </c>
      <c r="I10" s="37">
        <v>880.2</v>
      </c>
      <c r="J10" s="38">
        <v>550666.33636363631</v>
      </c>
      <c r="K10" s="77">
        <v>0</v>
      </c>
      <c r="L10" s="30">
        <v>0</v>
      </c>
      <c r="M10" s="35">
        <v>7719</v>
      </c>
      <c r="N10" s="36">
        <v>1703205.3030000001</v>
      </c>
      <c r="O10" s="29">
        <v>34</v>
      </c>
      <c r="P10" s="30">
        <v>4295.7000000000007</v>
      </c>
      <c r="Q10" s="35">
        <v>12988.6</v>
      </c>
      <c r="R10" s="36">
        <v>1927026.0756000006</v>
      </c>
      <c r="S10" s="29">
        <v>5131.6000000000004</v>
      </c>
      <c r="T10" s="30">
        <v>625168.19999999995</v>
      </c>
      <c r="U10" s="35">
        <v>816.4</v>
      </c>
      <c r="V10" s="36">
        <v>74614.804651162791</v>
      </c>
      <c r="W10" s="35">
        <v>85</v>
      </c>
      <c r="X10" s="30">
        <v>1500</v>
      </c>
      <c r="Y10" s="37">
        <f t="shared" si="0"/>
        <v>28166.365999999998</v>
      </c>
      <c r="Z10" s="36">
        <f t="shared" si="0"/>
        <v>5045469.4196147993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200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1882</v>
      </c>
      <c r="R11" s="14">
        <v>624391</v>
      </c>
      <c r="S11" s="19">
        <v>0</v>
      </c>
      <c r="T11" s="18">
        <v>0</v>
      </c>
      <c r="U11" s="13">
        <v>60</v>
      </c>
      <c r="V11" s="14">
        <v>14153</v>
      </c>
      <c r="W11" s="13">
        <v>0</v>
      </c>
      <c r="X11" s="18">
        <v>0</v>
      </c>
      <c r="Y11" s="13">
        <f>+W11+U11+S11+Q11+O11+M11+K11+I11+G11+E11</f>
        <v>2033</v>
      </c>
      <c r="Z11" s="14">
        <f t="shared" si="0"/>
        <v>728744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3102.6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1658</v>
      </c>
      <c r="R12" s="21">
        <v>496702.4</v>
      </c>
      <c r="S12" s="25">
        <v>0</v>
      </c>
      <c r="T12" s="26">
        <v>0</v>
      </c>
      <c r="U12" s="27">
        <v>78</v>
      </c>
      <c r="V12" s="21">
        <v>16020</v>
      </c>
      <c r="W12" s="27">
        <v>0</v>
      </c>
      <c r="X12" s="26">
        <v>12</v>
      </c>
      <c r="Y12" s="20">
        <f t="shared" ref="Y12:Y18" si="1">+W12+U12+S12+Q12+O12+M12+K12+I12+G12+E12</f>
        <v>1829</v>
      </c>
      <c r="Z12" s="21">
        <f t="shared" si="0"/>
        <v>605837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13</v>
      </c>
      <c r="J13" s="38">
        <v>7807.8000000000047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6922.5</v>
      </c>
      <c r="R13" s="36">
        <v>2132806.1</v>
      </c>
      <c r="S13" s="29">
        <v>0</v>
      </c>
      <c r="T13" s="30">
        <v>0</v>
      </c>
      <c r="U13" s="35">
        <v>487</v>
      </c>
      <c r="V13" s="36">
        <v>104655</v>
      </c>
      <c r="W13" s="35">
        <v>15</v>
      </c>
      <c r="X13" s="30">
        <v>32987</v>
      </c>
      <c r="Y13" s="37">
        <f t="shared" si="1"/>
        <v>7706.5</v>
      </c>
      <c r="Z13" s="36">
        <f t="shared" si="0"/>
        <v>2508755.9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1878</v>
      </c>
      <c r="N14" s="75">
        <v>127524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1878</v>
      </c>
      <c r="Z14" s="14">
        <f t="shared" si="0"/>
        <v>127524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1610</v>
      </c>
      <c r="N15" s="76">
        <v>156117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1610</v>
      </c>
      <c r="Z15" s="24">
        <f t="shared" si="0"/>
        <v>156117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4281</v>
      </c>
      <c r="N16" s="36">
        <v>631278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4281</v>
      </c>
      <c r="Z16" s="36">
        <f t="shared" si="0"/>
        <v>631278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886</v>
      </c>
      <c r="H17" s="18">
        <v>305241</v>
      </c>
      <c r="I17" s="13">
        <v>188</v>
      </c>
      <c r="J17" s="14">
        <v>106877</v>
      </c>
      <c r="K17" s="19">
        <v>60</v>
      </c>
      <c r="L17" s="18">
        <v>37340</v>
      </c>
      <c r="M17" s="13">
        <v>429.15999999999997</v>
      </c>
      <c r="N17" s="75">
        <v>128102</v>
      </c>
      <c r="O17" s="19">
        <v>3613</v>
      </c>
      <c r="P17" s="18">
        <v>1454106.5</v>
      </c>
      <c r="Q17" s="13">
        <v>4312</v>
      </c>
      <c r="R17" s="14">
        <v>1164184.7</v>
      </c>
      <c r="S17" s="19">
        <v>309</v>
      </c>
      <c r="T17" s="18">
        <v>72214</v>
      </c>
      <c r="U17" s="13">
        <v>15</v>
      </c>
      <c r="V17" s="14">
        <v>3300</v>
      </c>
      <c r="W17" s="13">
        <v>4645.2170000000006</v>
      </c>
      <c r="X17" s="18">
        <v>482938</v>
      </c>
      <c r="Y17" s="41">
        <f t="shared" si="1"/>
        <v>14457.377</v>
      </c>
      <c r="Z17" s="42">
        <f t="shared" si="0"/>
        <v>3754303.2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855</v>
      </c>
      <c r="H18" s="26">
        <v>326008</v>
      </c>
      <c r="I18" s="27">
        <v>195</v>
      </c>
      <c r="J18" s="21">
        <v>114606</v>
      </c>
      <c r="K18" s="25">
        <v>56</v>
      </c>
      <c r="L18" s="26">
        <v>36200</v>
      </c>
      <c r="M18" s="27">
        <v>471.10399999999998</v>
      </c>
      <c r="N18" s="21">
        <v>134335</v>
      </c>
      <c r="O18" s="25">
        <v>3755</v>
      </c>
      <c r="P18" s="26">
        <v>1499559.3</v>
      </c>
      <c r="Q18" s="27">
        <v>4285</v>
      </c>
      <c r="R18" s="21">
        <v>1140079.8999999999</v>
      </c>
      <c r="S18" s="25">
        <v>358</v>
      </c>
      <c r="T18" s="26">
        <v>86127</v>
      </c>
      <c r="U18" s="27">
        <v>15</v>
      </c>
      <c r="V18" s="21">
        <v>3300</v>
      </c>
      <c r="W18" s="27">
        <v>5113.1270000000004</v>
      </c>
      <c r="X18" s="26">
        <v>524962</v>
      </c>
      <c r="Y18" s="23">
        <f t="shared" si="1"/>
        <v>15103.231</v>
      </c>
      <c r="Z18" s="24">
        <f t="shared" si="0"/>
        <v>3865177.2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1108</v>
      </c>
      <c r="H19" s="34">
        <v>353676</v>
      </c>
      <c r="I19" s="23">
        <v>376</v>
      </c>
      <c r="J19" s="24">
        <v>220462</v>
      </c>
      <c r="K19" s="78">
        <v>132</v>
      </c>
      <c r="L19" s="34">
        <v>94490</v>
      </c>
      <c r="M19" s="23">
        <v>1103.124</v>
      </c>
      <c r="N19" s="24">
        <v>331345</v>
      </c>
      <c r="O19" s="33">
        <v>1557</v>
      </c>
      <c r="P19" s="34">
        <v>646728</v>
      </c>
      <c r="Q19" s="23">
        <v>7936</v>
      </c>
      <c r="R19" s="24">
        <v>2528241.662</v>
      </c>
      <c r="S19" s="33">
        <v>66</v>
      </c>
      <c r="T19" s="34">
        <v>14743</v>
      </c>
      <c r="U19" s="23">
        <v>49</v>
      </c>
      <c r="V19" s="24">
        <v>13420</v>
      </c>
      <c r="W19" s="23">
        <v>4866.4467000000004</v>
      </c>
      <c r="X19" s="34">
        <v>689043</v>
      </c>
      <c r="Y19" s="35">
        <f>+W19+U19+S19+Q19+O19+M19+K19+I19+G19+E19</f>
        <v>17193.5707</v>
      </c>
      <c r="Z19" s="36">
        <f>+X19+V19+T19+R19+P19+N19+L19+J19+H19+F19</f>
        <v>4892148.6620000005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829</v>
      </c>
      <c r="F20" s="14">
        <f t="shared" ref="F20:X22" si="2">F5+F8+F11+F14+F17</f>
        <v>75416</v>
      </c>
      <c r="G20" s="19">
        <f>G5+G8+G11+G14+G17</f>
        <v>1157.8579999999999</v>
      </c>
      <c r="H20" s="18">
        <f t="shared" si="2"/>
        <v>487681</v>
      </c>
      <c r="I20" s="13">
        <f t="shared" si="2"/>
        <v>2007.2</v>
      </c>
      <c r="J20" s="14">
        <f t="shared" si="2"/>
        <v>1514926.9090909092</v>
      </c>
      <c r="K20" s="19">
        <f t="shared" si="2"/>
        <v>1943</v>
      </c>
      <c r="L20" s="18">
        <f t="shared" si="2"/>
        <v>3773804</v>
      </c>
      <c r="M20" s="13">
        <f t="shared" si="2"/>
        <v>7754.16</v>
      </c>
      <c r="N20" s="14">
        <f t="shared" si="2"/>
        <v>1481970</v>
      </c>
      <c r="O20" s="19">
        <f t="shared" si="2"/>
        <v>4625</v>
      </c>
      <c r="P20" s="18">
        <f t="shared" si="2"/>
        <v>1511155.2</v>
      </c>
      <c r="Q20" s="13">
        <f t="shared" si="2"/>
        <v>24193.599999999999</v>
      </c>
      <c r="R20" s="14">
        <f t="shared" si="2"/>
        <v>4483391.7</v>
      </c>
      <c r="S20" s="19">
        <f t="shared" si="2"/>
        <v>31393.599999999999</v>
      </c>
      <c r="T20" s="18">
        <f t="shared" si="2"/>
        <v>8129892.4000000004</v>
      </c>
      <c r="U20" s="13">
        <f t="shared" si="2"/>
        <v>3124</v>
      </c>
      <c r="V20" s="14">
        <f t="shared" si="2"/>
        <v>1233360.6511627906</v>
      </c>
      <c r="W20" s="13">
        <f t="shared" si="2"/>
        <v>5317.2170000000006</v>
      </c>
      <c r="X20" s="18">
        <f t="shared" si="2"/>
        <v>626989</v>
      </c>
      <c r="Y20" s="31">
        <f t="shared" ref="Y20:Z21" si="3">+Y17+Y14+Y11+Y8+Y5</f>
        <v>82344.635000000009</v>
      </c>
      <c r="Z20" s="32">
        <f t="shared" si="3"/>
        <v>23318586.860253699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884</v>
      </c>
      <c r="F21" s="21">
        <f t="shared" si="4"/>
        <v>85343.8</v>
      </c>
      <c r="G21" s="25">
        <f t="shared" si="4"/>
        <v>1116.7629999999999</v>
      </c>
      <c r="H21" s="26">
        <f t="shared" si="4"/>
        <v>504048</v>
      </c>
      <c r="I21" s="27">
        <f t="shared" si="4"/>
        <v>1919</v>
      </c>
      <c r="J21" s="21">
        <f t="shared" si="4"/>
        <v>1365131.781818182</v>
      </c>
      <c r="K21" s="25">
        <f t="shared" si="4"/>
        <v>1412</v>
      </c>
      <c r="L21" s="26">
        <f t="shared" si="4"/>
        <v>2717504</v>
      </c>
      <c r="M21" s="27">
        <f t="shared" si="4"/>
        <v>7134.1040000000003</v>
      </c>
      <c r="N21" s="21">
        <f t="shared" si="4"/>
        <v>1422801.1</v>
      </c>
      <c r="O21" s="25">
        <f t="shared" si="4"/>
        <v>4791</v>
      </c>
      <c r="P21" s="26">
        <f t="shared" si="4"/>
        <v>1552809.9000000001</v>
      </c>
      <c r="Q21" s="27">
        <f t="shared" si="4"/>
        <v>22219</v>
      </c>
      <c r="R21" s="21">
        <f t="shared" si="4"/>
        <v>4099670.6999999997</v>
      </c>
      <c r="S21" s="25">
        <f t="shared" si="4"/>
        <v>30459</v>
      </c>
      <c r="T21" s="26">
        <f t="shared" si="4"/>
        <v>7969305</v>
      </c>
      <c r="U21" s="27">
        <f t="shared" si="2"/>
        <v>3554</v>
      </c>
      <c r="V21" s="21">
        <f t="shared" si="2"/>
        <v>1367088.6325581395</v>
      </c>
      <c r="W21" s="27">
        <f t="shared" si="2"/>
        <v>5695.1270000000004</v>
      </c>
      <c r="X21" s="26">
        <f t="shared" si="2"/>
        <v>636626</v>
      </c>
      <c r="Y21" s="23">
        <f t="shared" si="3"/>
        <v>79183.994000000006</v>
      </c>
      <c r="Z21" s="24">
        <f t="shared" si="3"/>
        <v>21720328.914376322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2035.9</v>
      </c>
      <c r="F22" s="24">
        <f>F7+F10+F13+F16+F19</f>
        <v>360848</v>
      </c>
      <c r="G22" s="33">
        <f t="shared" si="2"/>
        <v>1613.566</v>
      </c>
      <c r="H22" s="34">
        <f t="shared" si="2"/>
        <v>718254</v>
      </c>
      <c r="I22" s="23">
        <f t="shared" si="2"/>
        <v>3041.2</v>
      </c>
      <c r="J22" s="24">
        <f t="shared" si="2"/>
        <v>3079103.1363636362</v>
      </c>
      <c r="K22" s="33">
        <f t="shared" si="2"/>
        <v>3832</v>
      </c>
      <c r="L22" s="34">
        <f t="shared" si="2"/>
        <v>7420873</v>
      </c>
      <c r="M22" s="23">
        <f t="shared" si="2"/>
        <v>14717.423999999999</v>
      </c>
      <c r="N22" s="24">
        <f t="shared" si="2"/>
        <v>2968599.5530000003</v>
      </c>
      <c r="O22" s="33">
        <f t="shared" si="2"/>
        <v>4434</v>
      </c>
      <c r="P22" s="34">
        <f t="shared" si="2"/>
        <v>1370353.7</v>
      </c>
      <c r="Q22" s="23">
        <f t="shared" si="2"/>
        <v>59316.5</v>
      </c>
      <c r="R22" s="24">
        <f t="shared" si="2"/>
        <v>11691891.8376</v>
      </c>
      <c r="S22" s="33">
        <f t="shared" si="2"/>
        <v>34924.800000000003</v>
      </c>
      <c r="T22" s="34">
        <f t="shared" si="2"/>
        <v>3306072.2</v>
      </c>
      <c r="U22" s="23">
        <f t="shared" si="2"/>
        <v>3862.4</v>
      </c>
      <c r="V22" s="24">
        <f t="shared" si="2"/>
        <v>1152782.3046511628</v>
      </c>
      <c r="W22" s="23">
        <f t="shared" si="2"/>
        <v>6466.6467000000002</v>
      </c>
      <c r="X22" s="34">
        <f t="shared" si="2"/>
        <v>1083380</v>
      </c>
      <c r="Y22" s="23">
        <f>+Y19+Y16+Y13+Y10+Y7</f>
        <v>134244.43669999999</v>
      </c>
      <c r="Z22" s="24">
        <f>+Z19+Z16+Z13+Z10+Z7</f>
        <v>33152157.731614798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41.509159639430067</v>
      </c>
      <c r="F23" s="176"/>
      <c r="G23" s="175">
        <f>(G20+G21)/(G22+G41)*100</f>
        <v>71.393427006654349</v>
      </c>
      <c r="H23" s="176"/>
      <c r="I23" s="175">
        <f>(I20+I21)/(I22+I41)*100</f>
        <v>65.499983317206627</v>
      </c>
      <c r="J23" s="176"/>
      <c r="K23" s="175">
        <f>(K20+K21)/(K22+K41)*100</f>
        <v>47.034908173279128</v>
      </c>
      <c r="L23" s="176"/>
      <c r="M23" s="175">
        <f>(M20+M21)/(M22+M41)*100</f>
        <v>51.668823429299785</v>
      </c>
      <c r="N23" s="176"/>
      <c r="O23" s="175">
        <f>(O20+O21)/(O22+O41)*100</f>
        <v>104.22847022359973</v>
      </c>
      <c r="P23" s="176"/>
      <c r="Q23" s="175">
        <f>(Q20+Q21)/(Q22+Q41)*100</f>
        <v>39.785047626231801</v>
      </c>
      <c r="R23" s="176"/>
      <c r="S23" s="175">
        <f>(S20+S21)/(S22+S41)*100</f>
        <v>89.752013349778707</v>
      </c>
      <c r="T23" s="176"/>
      <c r="U23" s="175">
        <f>(U20+U21)/(U22+U41)*100</f>
        <v>81.890420365919468</v>
      </c>
      <c r="V23" s="176"/>
      <c r="W23" s="175">
        <f>(W20+W21)/(W22+W41)*100</f>
        <v>82.729890522144672</v>
      </c>
      <c r="X23" s="176"/>
      <c r="Y23" s="175">
        <f>(Y20+Y21)/(Y22+Y41)*100</f>
        <v>60.878794366852318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177242.49717569625</v>
      </c>
      <c r="F24" s="178"/>
      <c r="G24" s="171">
        <f>H22/G22*1000</f>
        <v>445134.56530442514</v>
      </c>
      <c r="H24" s="172"/>
      <c r="I24" s="173">
        <f>J22/I22*1000</f>
        <v>1012463.2172706946</v>
      </c>
      <c r="J24" s="174"/>
      <c r="K24" s="171">
        <f>L22/K22*1000</f>
        <v>1936553.496868476</v>
      </c>
      <c r="L24" s="172"/>
      <c r="M24" s="173">
        <f>N22/M22*1000</f>
        <v>201706.46391651154</v>
      </c>
      <c r="N24" s="174"/>
      <c r="O24" s="171">
        <f>P22/O22*1000</f>
        <v>309055.86377988273</v>
      </c>
      <c r="P24" s="172"/>
      <c r="Q24" s="173">
        <f>R22/Q22*1000</f>
        <v>197110.27854981332</v>
      </c>
      <c r="R24" s="174"/>
      <c r="S24" s="171">
        <f>T22/S22*1000</f>
        <v>94662.595061389045</v>
      </c>
      <c r="T24" s="172"/>
      <c r="U24" s="173">
        <f>V22/U22*1000</f>
        <v>298462.69279493653</v>
      </c>
      <c r="V24" s="174"/>
      <c r="W24" s="171">
        <f>X22/W22*1000</f>
        <v>167533.50697201377</v>
      </c>
      <c r="X24" s="172"/>
      <c r="Y24" s="173">
        <f>Z22/Y22*1000</f>
        <v>246953.68051415723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1.5165619150011305</v>
      </c>
      <c r="F25" s="49"/>
      <c r="G25" s="50">
        <f>G22/Y22*100</f>
        <v>1.2019611684958564</v>
      </c>
      <c r="H25" s="51"/>
      <c r="I25" s="48">
        <f>I22/Y22*100</f>
        <v>2.265419763201256</v>
      </c>
      <c r="J25" s="49"/>
      <c r="K25" s="50">
        <f>K22/Y22*100</f>
        <v>2.8544944536982815</v>
      </c>
      <c r="L25" s="51"/>
      <c r="M25" s="48">
        <f>M22/Y22*100</f>
        <v>10.963153752799053</v>
      </c>
      <c r="N25" s="49"/>
      <c r="O25" s="50">
        <f>O22/Y22*100</f>
        <v>3.3029301690235333</v>
      </c>
      <c r="P25" s="51"/>
      <c r="Q25" s="48">
        <f>Q22/Y22*100</f>
        <v>44.185443701146689</v>
      </c>
      <c r="R25" s="49"/>
      <c r="S25" s="50">
        <f>S22/Y22*100</f>
        <v>26.015826695334489</v>
      </c>
      <c r="T25" s="51"/>
      <c r="U25" s="48">
        <f>U22/Y22*100</f>
        <v>2.8771397124123808</v>
      </c>
      <c r="V25" s="49"/>
      <c r="W25" s="50">
        <f>W22/Y22*100</f>
        <v>4.8170686688873419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+'(令和5年12月)'!E20</f>
        <v>1127</v>
      </c>
      <c r="F27" s="128">
        <f>+'(令和5年12月)'!F20</f>
        <v>112789</v>
      </c>
      <c r="G27" s="129">
        <f>+'(令和5年12月)'!G20</f>
        <v>953.42000000000007</v>
      </c>
      <c r="H27" s="130">
        <f>+'(令和5年12月)'!H20</f>
        <v>370337</v>
      </c>
      <c r="I27" s="131">
        <f>+'(令和5年12月)'!I20</f>
        <v>2564</v>
      </c>
      <c r="J27" s="128">
        <f>+'(令和5年12月)'!J20</f>
        <v>4806085.8181818184</v>
      </c>
      <c r="K27" s="129">
        <f>+'(令和5年12月)'!K20</f>
        <v>2064</v>
      </c>
      <c r="L27" s="130">
        <f>+'(令和5年12月)'!L20</f>
        <v>3993911</v>
      </c>
      <c r="M27" s="131">
        <f>+'(令和5年12月)'!M20</f>
        <v>11303.16</v>
      </c>
      <c r="N27" s="128">
        <f>+'(令和5年12月)'!N20</f>
        <v>2015005</v>
      </c>
      <c r="O27" s="129">
        <f>+'(令和5年12月)'!O20</f>
        <v>4761</v>
      </c>
      <c r="P27" s="130">
        <f>+'(令和5年12月)'!P20</f>
        <v>1604691</v>
      </c>
      <c r="Q27" s="131">
        <f>+'(令和5年12月)'!Q20</f>
        <v>26468</v>
      </c>
      <c r="R27" s="128">
        <f>+'(令和5年12月)'!R20</f>
        <v>4978030.2</v>
      </c>
      <c r="S27" s="129">
        <f>+'(令和5年12月)'!S20</f>
        <v>52355</v>
      </c>
      <c r="T27" s="130">
        <f>+'(令和5年12月)'!T20</f>
        <v>9160245</v>
      </c>
      <c r="U27" s="131">
        <f>+'(令和5年12月)'!U20</f>
        <v>3530</v>
      </c>
      <c r="V27" s="128">
        <f>+'(令和5年12月)'!V20</f>
        <v>1241881.3720930233</v>
      </c>
      <c r="W27" s="131">
        <f>+'(令和5年12月)'!W20</f>
        <v>6248.4059999999999</v>
      </c>
      <c r="X27" s="130">
        <f>+'(令和5年12月)'!X20</f>
        <v>1379009</v>
      </c>
      <c r="Y27" s="131">
        <f>+'(令和5年12月)'!Y20</f>
        <v>111373.986</v>
      </c>
      <c r="Z27" s="128">
        <f>+'(令和5年12月)'!Z20</f>
        <v>29661984.390274841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+'(令和5年12月)'!E21</f>
        <v>1142</v>
      </c>
      <c r="F28" s="135">
        <f>+'(令和5年12月)'!F21</f>
        <v>137197</v>
      </c>
      <c r="G28" s="136">
        <f>+'(令和5年12月)'!G21</f>
        <v>1031.425</v>
      </c>
      <c r="H28" s="137">
        <f>+'(令和5年12月)'!H21</f>
        <v>402107</v>
      </c>
      <c r="I28" s="134">
        <f>+'(令和5年12月)'!I21</f>
        <v>1709</v>
      </c>
      <c r="J28" s="135">
        <f>+'(令和5年12月)'!J21</f>
        <v>3168820.3</v>
      </c>
      <c r="K28" s="136">
        <f>+'(令和5年12月)'!K21</f>
        <v>2902</v>
      </c>
      <c r="L28" s="137">
        <f>+'(令和5年12月)'!L21</f>
        <v>2323646</v>
      </c>
      <c r="M28" s="134">
        <f>+'(令和5年12月)'!M21</f>
        <v>7805.0959999999995</v>
      </c>
      <c r="N28" s="135">
        <f>+'(令和5年12月)'!N21</f>
        <v>1768954</v>
      </c>
      <c r="O28" s="136">
        <f>+'(令和5年12月)'!O21</f>
        <v>4833</v>
      </c>
      <c r="P28" s="137">
        <f>+'(令和5年12月)'!P21</f>
        <v>1619923</v>
      </c>
      <c r="Q28" s="134">
        <f>+'(令和5年12月)'!Q21</f>
        <v>26202</v>
      </c>
      <c r="R28" s="135">
        <f>+'(令和5年12月)'!R21</f>
        <v>4820584.5999999996</v>
      </c>
      <c r="S28" s="136">
        <f>+'(令和5年12月)'!S21</f>
        <v>56821</v>
      </c>
      <c r="T28" s="137">
        <f>+'(令和5年12月)'!T21</f>
        <v>9444474</v>
      </c>
      <c r="U28" s="134">
        <f>+'(令和5年12月)'!U21</f>
        <v>3223</v>
      </c>
      <c r="V28" s="135">
        <f>+'(令和5年12月)'!V21</f>
        <v>1068934.0232558139</v>
      </c>
      <c r="W28" s="134">
        <f>+'(令和5年12月)'!W21</f>
        <v>6664.2460000000001</v>
      </c>
      <c r="X28" s="137">
        <f>+'(令和5年12月)'!X21</f>
        <v>1448788</v>
      </c>
      <c r="Y28" s="138">
        <f>+'(令和5年12月)'!Y21</f>
        <v>112332.76699999999</v>
      </c>
      <c r="Z28" s="139">
        <f>+'(令和5年12月)'!Z21</f>
        <v>26203427.923255816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+'(令和5年12月)'!E22</f>
        <v>2134.9079999999999</v>
      </c>
      <c r="F29" s="139">
        <f>+'(令和5年12月)'!F22</f>
        <v>403428</v>
      </c>
      <c r="G29" s="140">
        <f>+'(令和5年12月)'!G22</f>
        <v>1579.9940000000001</v>
      </c>
      <c r="H29" s="141">
        <f>+'(令和5年12月)'!H22</f>
        <v>697059</v>
      </c>
      <c r="I29" s="138">
        <f>+'(令和5年12月)'!I22</f>
        <v>4053</v>
      </c>
      <c r="J29" s="139">
        <f>+'(令和5年12月)'!J22</f>
        <v>4350555.8545454545</v>
      </c>
      <c r="K29" s="140">
        <f>+'(令和5年12月)'!K22</f>
        <v>5198</v>
      </c>
      <c r="L29" s="141">
        <f>+'(令和5年12月)'!L22</f>
        <v>3672311</v>
      </c>
      <c r="M29" s="138">
        <f>+'(令和5年12月)'!M22</f>
        <v>17300.005999999998</v>
      </c>
      <c r="N29" s="139">
        <f>+'(令和5年12月)'!N22</f>
        <v>3381695.25</v>
      </c>
      <c r="O29" s="140">
        <f>+'(令和5年12月)'!O22</f>
        <v>4864</v>
      </c>
      <c r="P29" s="141">
        <f>+'(令和5年12月)'!P22</f>
        <v>1466981</v>
      </c>
      <c r="Q29" s="138">
        <f>+'(令和5年12月)'!Q22</f>
        <v>60170.9</v>
      </c>
      <c r="R29" s="139">
        <f>+'(令和5年12月)'!R22</f>
        <v>11061510.5</v>
      </c>
      <c r="S29" s="140">
        <f>+'(令和5年12月)'!S22</f>
        <v>36564.199999999997</v>
      </c>
      <c r="T29" s="141">
        <f>+'(令和5年12月)'!T22</f>
        <v>4077362</v>
      </c>
      <c r="U29" s="138">
        <f>+'(令和5年12月)'!U22</f>
        <v>4271.5</v>
      </c>
      <c r="V29" s="139">
        <f>+'(令和5年12月)'!V22</f>
        <v>1305741.1279069767</v>
      </c>
      <c r="W29" s="138">
        <f>+'(令和5年12月)'!W22</f>
        <v>7496.3966999999993</v>
      </c>
      <c r="X29" s="141">
        <f>+'(令和5年12月)'!X22</f>
        <v>1787343</v>
      </c>
      <c r="Y29" s="138">
        <f>+'(令和5年12月)'!Y22</f>
        <v>143632.90470000001</v>
      </c>
      <c r="Z29" s="139">
        <f>+'(令和5年12月)'!Z22</f>
        <v>32203986.73245243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+'(令和5年12月)'!E23</f>
        <v>52.954432582402603</v>
      </c>
      <c r="F30" s="167">
        <f>+'(令和5年1月)'!F23</f>
        <v>0</v>
      </c>
      <c r="G30" s="166">
        <f>+'(令和5年12月)'!G23</f>
        <v>61.298619237286786</v>
      </c>
      <c r="H30" s="167">
        <f>+'(令和5年1月)'!H23</f>
        <v>0</v>
      </c>
      <c r="I30" s="166">
        <f>+'(令和5年12月)'!I23</f>
        <v>58.929802785822652</v>
      </c>
      <c r="J30" s="167">
        <f>+'(令和5年1月)'!J23</f>
        <v>0</v>
      </c>
      <c r="K30" s="166">
        <f>+'(令和5年12月)'!K23</f>
        <v>44.205091685953356</v>
      </c>
      <c r="L30" s="167">
        <f>+'(令和5年1月)'!L23</f>
        <v>0</v>
      </c>
      <c r="M30" s="166">
        <f>+'(令和5年12月)'!M23</f>
        <v>61.437489381694043</v>
      </c>
      <c r="N30" s="167">
        <f>+'(令和5年1月)'!N23</f>
        <v>0</v>
      </c>
      <c r="O30" s="166">
        <f>+'(令和5年12月)'!O23</f>
        <v>97.897959183673464</v>
      </c>
      <c r="P30" s="167">
        <f>+'(令和5年1月)'!P23</f>
        <v>0</v>
      </c>
      <c r="Q30" s="166">
        <f>+'(令和5年12月)'!Q23</f>
        <v>43.863959265730479</v>
      </c>
      <c r="R30" s="167">
        <f>+'(令和5年1月)'!R23</f>
        <v>0</v>
      </c>
      <c r="S30" s="166">
        <f>+'(令和5年12月)'!S23</f>
        <v>140.70087532089946</v>
      </c>
      <c r="T30" s="167">
        <f>+'(令和5年1月)'!T23</f>
        <v>0</v>
      </c>
      <c r="U30" s="166">
        <f>+'(令和5年12月)'!U23</f>
        <v>81.993686255463814</v>
      </c>
      <c r="V30" s="167">
        <f>+'(令和5年1月)'!V23</f>
        <v>0</v>
      </c>
      <c r="W30" s="166">
        <f>+'(令和5年12月)'!W23</f>
        <v>83.801409669464917</v>
      </c>
      <c r="X30" s="167">
        <f>+'(令和5年1月)'!X23</f>
        <v>0</v>
      </c>
      <c r="Y30" s="166">
        <f>+'(令和5年12月)'!Y23</f>
        <v>77.615429235076121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-298</v>
      </c>
      <c r="F31" s="91">
        <f t="shared" ref="F31:Z33" si="5">F20-F27</f>
        <v>-37373</v>
      </c>
      <c r="G31" s="92">
        <f t="shared" si="5"/>
        <v>204.43799999999987</v>
      </c>
      <c r="H31" s="93">
        <f t="shared" si="5"/>
        <v>117344</v>
      </c>
      <c r="I31" s="90">
        <f t="shared" si="5"/>
        <v>-556.79999999999995</v>
      </c>
      <c r="J31" s="91">
        <f t="shared" si="5"/>
        <v>-3291158.9090909092</v>
      </c>
      <c r="K31" s="92">
        <f t="shared" si="5"/>
        <v>-121</v>
      </c>
      <c r="L31" s="93">
        <f t="shared" si="5"/>
        <v>-220107</v>
      </c>
      <c r="M31" s="90">
        <f t="shared" si="5"/>
        <v>-3549</v>
      </c>
      <c r="N31" s="91">
        <f t="shared" si="5"/>
        <v>-533035</v>
      </c>
      <c r="O31" s="92">
        <f t="shared" si="5"/>
        <v>-136</v>
      </c>
      <c r="P31" s="93">
        <f t="shared" si="5"/>
        <v>-93535.800000000047</v>
      </c>
      <c r="Q31" s="90">
        <f t="shared" si="5"/>
        <v>-2274.4000000000015</v>
      </c>
      <c r="R31" s="91">
        <f t="shared" si="5"/>
        <v>-494638.5</v>
      </c>
      <c r="S31" s="92">
        <f t="shared" si="5"/>
        <v>-20961.400000000001</v>
      </c>
      <c r="T31" s="93">
        <f t="shared" si="5"/>
        <v>-1030352.5999999996</v>
      </c>
      <c r="U31" s="90">
        <f t="shared" si="5"/>
        <v>-406</v>
      </c>
      <c r="V31" s="91">
        <f t="shared" si="5"/>
        <v>-8520.7209302326664</v>
      </c>
      <c r="W31" s="92">
        <f t="shared" si="5"/>
        <v>-931.1889999999994</v>
      </c>
      <c r="X31" s="93">
        <f t="shared" si="5"/>
        <v>-752020</v>
      </c>
      <c r="Y31" s="90">
        <f t="shared" si="5"/>
        <v>-29029.350999999995</v>
      </c>
      <c r="Z31" s="91">
        <f t="shared" si="5"/>
        <v>-6343397.5300211422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-258</v>
      </c>
      <c r="F32" s="95">
        <f t="shared" si="6"/>
        <v>-51853.2</v>
      </c>
      <c r="G32" s="96">
        <f t="shared" si="6"/>
        <v>85.337999999999965</v>
      </c>
      <c r="H32" s="97">
        <f t="shared" si="6"/>
        <v>101941</v>
      </c>
      <c r="I32" s="94">
        <f t="shared" si="6"/>
        <v>210</v>
      </c>
      <c r="J32" s="95">
        <f t="shared" si="6"/>
        <v>-1803688.5181818178</v>
      </c>
      <c r="K32" s="96">
        <f t="shared" si="6"/>
        <v>-1490</v>
      </c>
      <c r="L32" s="97">
        <f t="shared" si="6"/>
        <v>393858</v>
      </c>
      <c r="M32" s="94">
        <f t="shared" si="6"/>
        <v>-670.99199999999928</v>
      </c>
      <c r="N32" s="95">
        <f t="shared" si="6"/>
        <v>-346152.89999999991</v>
      </c>
      <c r="O32" s="96">
        <f t="shared" si="6"/>
        <v>-42</v>
      </c>
      <c r="P32" s="97">
        <f t="shared" si="6"/>
        <v>-67113.09999999986</v>
      </c>
      <c r="Q32" s="94">
        <f t="shared" si="6"/>
        <v>-3983</v>
      </c>
      <c r="R32" s="95">
        <f t="shared" si="6"/>
        <v>-720913.89999999991</v>
      </c>
      <c r="S32" s="96">
        <f t="shared" si="6"/>
        <v>-26362</v>
      </c>
      <c r="T32" s="97">
        <f t="shared" si="6"/>
        <v>-1475169</v>
      </c>
      <c r="U32" s="94">
        <f t="shared" si="5"/>
        <v>331</v>
      </c>
      <c r="V32" s="95">
        <f t="shared" si="5"/>
        <v>298154.60930232564</v>
      </c>
      <c r="W32" s="96">
        <f t="shared" si="5"/>
        <v>-969.11899999999969</v>
      </c>
      <c r="X32" s="97">
        <f t="shared" si="5"/>
        <v>-812162</v>
      </c>
      <c r="Y32" s="94">
        <f t="shared" si="5"/>
        <v>-33148.772999999986</v>
      </c>
      <c r="Z32" s="95">
        <f t="shared" si="5"/>
        <v>-4483099.0088794939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-99.007999999999811</v>
      </c>
      <c r="F33" s="95">
        <f t="shared" si="5"/>
        <v>-42580</v>
      </c>
      <c r="G33" s="96">
        <f t="shared" si="5"/>
        <v>33.571999999999889</v>
      </c>
      <c r="H33" s="97">
        <f t="shared" si="5"/>
        <v>21195</v>
      </c>
      <c r="I33" s="94">
        <f t="shared" si="5"/>
        <v>-1011.8000000000002</v>
      </c>
      <c r="J33" s="95">
        <f t="shared" si="5"/>
        <v>-1271452.7181818183</v>
      </c>
      <c r="K33" s="96">
        <f t="shared" si="5"/>
        <v>-1366</v>
      </c>
      <c r="L33" s="97">
        <f t="shared" si="5"/>
        <v>3748562</v>
      </c>
      <c r="M33" s="94">
        <f t="shared" si="5"/>
        <v>-2582.5819999999985</v>
      </c>
      <c r="N33" s="95">
        <f t="shared" si="5"/>
        <v>-413095.69699999969</v>
      </c>
      <c r="O33" s="96">
        <f t="shared" si="5"/>
        <v>-430</v>
      </c>
      <c r="P33" s="97">
        <f t="shared" si="5"/>
        <v>-96627.300000000047</v>
      </c>
      <c r="Q33" s="94">
        <f t="shared" si="5"/>
        <v>-854.40000000000146</v>
      </c>
      <c r="R33" s="95">
        <f t="shared" si="5"/>
        <v>630381.3376000002</v>
      </c>
      <c r="S33" s="96">
        <f t="shared" si="5"/>
        <v>-1639.3999999999942</v>
      </c>
      <c r="T33" s="97">
        <f t="shared" si="5"/>
        <v>-771289.79999999981</v>
      </c>
      <c r="U33" s="94">
        <f t="shared" si="5"/>
        <v>-409.09999999999991</v>
      </c>
      <c r="V33" s="95">
        <f t="shared" si="5"/>
        <v>-152958.82325581391</v>
      </c>
      <c r="W33" s="96">
        <f t="shared" si="5"/>
        <v>-1029.7499999999991</v>
      </c>
      <c r="X33" s="97">
        <f t="shared" si="5"/>
        <v>-703963</v>
      </c>
      <c r="Y33" s="94">
        <f t="shared" si="5"/>
        <v>-9388.4680000000226</v>
      </c>
      <c r="Z33" s="95">
        <f t="shared" si="5"/>
        <v>948170.99916236848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-11.445272942972537</v>
      </c>
      <c r="F34" s="162"/>
      <c r="G34" s="161">
        <f t="shared" ref="G34" si="7">+G23-G30</f>
        <v>10.094807769367563</v>
      </c>
      <c r="H34" s="162"/>
      <c r="I34" s="161">
        <f t="shared" ref="I34" si="8">+I23-I30</f>
        <v>6.5701805313839756</v>
      </c>
      <c r="J34" s="162"/>
      <c r="K34" s="161">
        <f t="shared" ref="K34" si="9">+K23-K30</f>
        <v>2.8298164873257718</v>
      </c>
      <c r="L34" s="162"/>
      <c r="M34" s="161">
        <f t="shared" ref="M34" si="10">+M23-M30</f>
        <v>-9.7686659523942581</v>
      </c>
      <c r="N34" s="162"/>
      <c r="O34" s="161">
        <f t="shared" ref="O34" si="11">+O23-O30</f>
        <v>6.3305110399262645</v>
      </c>
      <c r="P34" s="162"/>
      <c r="Q34" s="161">
        <f t="shared" ref="Q34" si="12">+Q23-Q30</f>
        <v>-4.0789116394986777</v>
      </c>
      <c r="R34" s="162"/>
      <c r="S34" s="161">
        <f t="shared" ref="S34" si="13">+S23-S30</f>
        <v>-50.948861971120749</v>
      </c>
      <c r="T34" s="162"/>
      <c r="U34" s="161">
        <f t="shared" ref="U34" si="14">+U23-U30</f>
        <v>-0.10326588954434612</v>
      </c>
      <c r="V34" s="162"/>
      <c r="W34" s="161">
        <f t="shared" ref="W34" si="15">+W23-W30</f>
        <v>-1.0715191473202452</v>
      </c>
      <c r="X34" s="162"/>
      <c r="Y34" s="161">
        <f t="shared" ref="Y34" si="16">+Y23-Y30</f>
        <v>-16.736634868223803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73.558118899733799</v>
      </c>
      <c r="F35" s="60">
        <f t="shared" si="17"/>
        <v>66.864676519873385</v>
      </c>
      <c r="G35" s="61">
        <f t="shared" si="17"/>
        <v>121.44259612762474</v>
      </c>
      <c r="H35" s="62">
        <f t="shared" si="17"/>
        <v>131.6857348847131</v>
      </c>
      <c r="I35" s="59">
        <f t="shared" si="17"/>
        <v>78.283931357254289</v>
      </c>
      <c r="J35" s="60">
        <f t="shared" si="17"/>
        <v>31.521012449669872</v>
      </c>
      <c r="K35" s="61">
        <f t="shared" si="17"/>
        <v>94.137596899224803</v>
      </c>
      <c r="L35" s="62">
        <f t="shared" si="17"/>
        <v>94.488935782494892</v>
      </c>
      <c r="M35" s="59">
        <f t="shared" si="17"/>
        <v>68.601700763326363</v>
      </c>
      <c r="N35" s="60">
        <f t="shared" si="17"/>
        <v>73.546715764973285</v>
      </c>
      <c r="O35" s="61">
        <f t="shared" si="17"/>
        <v>97.143457256878804</v>
      </c>
      <c r="P35" s="62">
        <f t="shared" si="17"/>
        <v>94.171102100030467</v>
      </c>
      <c r="Q35" s="59">
        <f t="shared" si="17"/>
        <v>91.406982016019327</v>
      </c>
      <c r="R35" s="60">
        <f t="shared" si="17"/>
        <v>90.063569722819281</v>
      </c>
      <c r="S35" s="61">
        <f t="shared" si="17"/>
        <v>59.962945277432908</v>
      </c>
      <c r="T35" s="62">
        <f t="shared" si="17"/>
        <v>88.751910019873918</v>
      </c>
      <c r="U35" s="59">
        <f t="shared" si="17"/>
        <v>88.498583569405099</v>
      </c>
      <c r="V35" s="60">
        <f t="shared" si="17"/>
        <v>99.313886082704329</v>
      </c>
      <c r="W35" s="61">
        <f t="shared" si="17"/>
        <v>85.097175183558832</v>
      </c>
      <c r="X35" s="62">
        <f t="shared" si="17"/>
        <v>45.466635823261484</v>
      </c>
      <c r="Y35" s="59">
        <f t="shared" si="17"/>
        <v>73.935250014307655</v>
      </c>
      <c r="Z35" s="60">
        <f t="shared" si="17"/>
        <v>78.614385853089018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77.408056042031532</v>
      </c>
      <c r="F36" s="64">
        <f t="shared" si="17"/>
        <v>62.205296034169841</v>
      </c>
      <c r="G36" s="65">
        <f t="shared" si="17"/>
        <v>108.27379596189736</v>
      </c>
      <c r="H36" s="66">
        <f t="shared" si="17"/>
        <v>125.35170986826888</v>
      </c>
      <c r="I36" s="63">
        <f t="shared" si="17"/>
        <v>112.2878876535986</v>
      </c>
      <c r="J36" s="64">
        <f t="shared" si="17"/>
        <v>43.080126121957186</v>
      </c>
      <c r="K36" s="65">
        <f t="shared" si="17"/>
        <v>48.656099241902133</v>
      </c>
      <c r="L36" s="66">
        <f t="shared" si="17"/>
        <v>116.95000012910745</v>
      </c>
      <c r="M36" s="63">
        <f t="shared" si="17"/>
        <v>91.403155066894769</v>
      </c>
      <c r="N36" s="64">
        <f t="shared" si="17"/>
        <v>80.43177493592259</v>
      </c>
      <c r="O36" s="65">
        <f t="shared" si="17"/>
        <v>99.130974549968968</v>
      </c>
      <c r="P36" s="66">
        <f t="shared" si="17"/>
        <v>95.857019129921611</v>
      </c>
      <c r="Q36" s="63">
        <f t="shared" si="17"/>
        <v>84.798870315243107</v>
      </c>
      <c r="R36" s="64">
        <f t="shared" si="17"/>
        <v>85.045093908319743</v>
      </c>
      <c r="S36" s="65">
        <f t="shared" si="17"/>
        <v>53.605181183013315</v>
      </c>
      <c r="T36" s="66">
        <f t="shared" si="17"/>
        <v>84.380612408907055</v>
      </c>
      <c r="U36" s="63">
        <f t="shared" si="17"/>
        <v>110.26993484331369</v>
      </c>
      <c r="V36" s="64">
        <f t="shared" si="17"/>
        <v>127.8927045837863</v>
      </c>
      <c r="W36" s="65">
        <f t="shared" si="17"/>
        <v>85.457934776117213</v>
      </c>
      <c r="X36" s="66">
        <f t="shared" si="17"/>
        <v>43.941970805942617</v>
      </c>
      <c r="Y36" s="63">
        <f t="shared" si="17"/>
        <v>70.490557755067158</v>
      </c>
      <c r="Z36" s="64">
        <f t="shared" si="17"/>
        <v>82.891173544127412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95.362423111440876</v>
      </c>
      <c r="F37" s="68">
        <f t="shared" si="17"/>
        <v>89.445452472312283</v>
      </c>
      <c r="G37" s="69">
        <f t="shared" si="17"/>
        <v>102.12481819551213</v>
      </c>
      <c r="H37" s="70">
        <f t="shared" si="17"/>
        <v>103.04063214161212</v>
      </c>
      <c r="I37" s="67">
        <f t="shared" si="17"/>
        <v>75.035775968418449</v>
      </c>
      <c r="J37" s="68">
        <f t="shared" si="17"/>
        <v>70.774936337079623</v>
      </c>
      <c r="K37" s="69">
        <f t="shared" si="17"/>
        <v>73.720661792997305</v>
      </c>
      <c r="L37" s="70">
        <f t="shared" si="17"/>
        <v>202.07637642890268</v>
      </c>
      <c r="M37" s="67">
        <f t="shared" si="17"/>
        <v>85.071785524236248</v>
      </c>
      <c r="N37" s="68">
        <f t="shared" si="17"/>
        <v>87.784360610259014</v>
      </c>
      <c r="O37" s="69">
        <f t="shared" si="17"/>
        <v>91.15953947368422</v>
      </c>
      <c r="P37" s="70">
        <f t="shared" si="17"/>
        <v>93.413186673856032</v>
      </c>
      <c r="Q37" s="67">
        <f t="shared" si="17"/>
        <v>98.580044506563809</v>
      </c>
      <c r="R37" s="68">
        <f t="shared" si="17"/>
        <v>105.69887211696812</v>
      </c>
      <c r="S37" s="69">
        <f t="shared" si="17"/>
        <v>95.516379409367644</v>
      </c>
      <c r="T37" s="70">
        <f t="shared" si="17"/>
        <v>81.08360748935219</v>
      </c>
      <c r="U37" s="67">
        <f t="shared" si="17"/>
        <v>90.422568184478521</v>
      </c>
      <c r="V37" s="68">
        <f t="shared" si="17"/>
        <v>88.28567010820916</v>
      </c>
      <c r="W37" s="69">
        <f t="shared" si="17"/>
        <v>86.263400388082459</v>
      </c>
      <c r="X37" s="70">
        <f t="shared" si="17"/>
        <v>60.613995187269595</v>
      </c>
      <c r="Y37" s="67">
        <f t="shared" si="17"/>
        <v>93.46356740496941</v>
      </c>
      <c r="Z37" s="68">
        <f t="shared" si="17"/>
        <v>102.94426589800723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+'(令和6年11月)'!E20</f>
        <v>1200</v>
      </c>
      <c r="F39" s="143">
        <f>+'(令和6年11月)'!F20</f>
        <v>110140.8</v>
      </c>
      <c r="G39" s="142">
        <f>+'(令和6年11月)'!G20</f>
        <v>1020.039</v>
      </c>
      <c r="H39" s="143">
        <f>+'(令和6年11月)'!H20</f>
        <v>462779</v>
      </c>
      <c r="I39" s="142">
        <f>+'(令和6年11月)'!I20</f>
        <v>1791</v>
      </c>
      <c r="J39" s="143">
        <f>+'(令和6年11月)'!J20</f>
        <v>1311312.781818182</v>
      </c>
      <c r="K39" s="142">
        <f>+'(令和6年11月)'!K20</f>
        <v>2345</v>
      </c>
      <c r="L39" s="143">
        <f>+'(令和6年11月)'!L20</f>
        <v>4602579</v>
      </c>
      <c r="M39" s="142">
        <f>+'(令和6年11月)'!M20</f>
        <v>6524.0959999999995</v>
      </c>
      <c r="N39" s="143">
        <f>+'(令和6年11月)'!N20</f>
        <v>1368846</v>
      </c>
      <c r="O39" s="142">
        <f>+'(令和6年11月)'!O20</f>
        <v>4183</v>
      </c>
      <c r="P39" s="143">
        <f>+'(令和6年11月)'!P20</f>
        <v>1409910.2</v>
      </c>
      <c r="Q39" s="142">
        <f>+'(令和6年11月)'!Q20</f>
        <v>24014</v>
      </c>
      <c r="R39" s="143">
        <f>+'(令和6年11月)'!R20</f>
        <v>4466392.9000000004</v>
      </c>
      <c r="S39" s="144">
        <f>+'(令和6年11月)'!S20</f>
        <v>29915</v>
      </c>
      <c r="T39" s="145">
        <f>+'(令和6年11月)'!T20</f>
        <v>7356070.2000000002</v>
      </c>
      <c r="U39" s="142">
        <f>+'(令和6年11月)'!U20</f>
        <v>3670</v>
      </c>
      <c r="V39" s="143">
        <f>+'(令和6年11月)'!V20</f>
        <v>1541517.8139534884</v>
      </c>
      <c r="W39" s="142">
        <f>+'(令和6年11月)'!W20</f>
        <v>4680.3060000000005</v>
      </c>
      <c r="X39" s="143">
        <f>+'(令和6年11月)'!X20</f>
        <v>553479</v>
      </c>
      <c r="Y39" s="146">
        <f>+'(令和6年11月)'!Y20</f>
        <v>79342.441000000006</v>
      </c>
      <c r="Z39" s="147">
        <f>+'(令和6年11月)'!Z20</f>
        <v>23183027.695771672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+'(令和6年11月)'!E21</f>
        <v>970</v>
      </c>
      <c r="F40" s="149">
        <f>+'(令和6年11月)'!F21</f>
        <v>92895</v>
      </c>
      <c r="G40" s="148">
        <f>+'(令和6年11月)'!G21</f>
        <v>1088.08</v>
      </c>
      <c r="H40" s="149">
        <f>+'(令和6年11月)'!H21</f>
        <v>500942</v>
      </c>
      <c r="I40" s="148">
        <f>+'(令和6年11月)'!I21</f>
        <v>1754</v>
      </c>
      <c r="J40" s="149">
        <f>+'(令和6年11月)'!J21</f>
        <v>1331068.9636363636</v>
      </c>
      <c r="K40" s="148">
        <f>+'(令和6年11月)'!K21</f>
        <v>1451</v>
      </c>
      <c r="L40" s="149">
        <f>+'(令和6年11月)'!L21</f>
        <v>2822937</v>
      </c>
      <c r="M40" s="148">
        <f>+'(令和6年11月)'!M21</f>
        <v>7210.0919999999996</v>
      </c>
      <c r="N40" s="149">
        <f>+'(令和6年11月)'!N21</f>
        <v>1329987.2</v>
      </c>
      <c r="O40" s="148">
        <f>+'(令和6年11月)'!O21</f>
        <v>4169</v>
      </c>
      <c r="P40" s="149">
        <f>+'(令和6年11月)'!P21</f>
        <v>1406480.9</v>
      </c>
      <c r="Q40" s="148">
        <f>+'(令和6年11月)'!Q21</f>
        <v>24174</v>
      </c>
      <c r="R40" s="149">
        <f>+'(令和6年11月)'!R21</f>
        <v>4397117.3</v>
      </c>
      <c r="S40" s="144">
        <f>+'(令和6年11月)'!S21</f>
        <v>29802</v>
      </c>
      <c r="T40" s="145">
        <f>+'(令和6年11月)'!T21</f>
        <v>7372132.9000000004</v>
      </c>
      <c r="U40" s="148">
        <f>+'(令和6年11月)'!U21</f>
        <v>4543</v>
      </c>
      <c r="V40" s="149">
        <f>+'(令和6年11月)'!V21</f>
        <v>2378201.6511627906</v>
      </c>
      <c r="W40" s="148">
        <f>+'(令和6年11月)'!W21</f>
        <v>4974.1260000000002</v>
      </c>
      <c r="X40" s="149">
        <f>+'(令和6年11月)'!X21</f>
        <v>590899</v>
      </c>
      <c r="Y40" s="150">
        <f>+'(令和6年11月)'!Y21</f>
        <v>80135.29800000001</v>
      </c>
      <c r="Z40" s="151">
        <f>+'(令和6年11月)'!Z21</f>
        <v>22222661.914799154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+'(令和6年11月)'!E22</f>
        <v>2090.9</v>
      </c>
      <c r="F41" s="149">
        <f>+'(令和6年11月)'!F22</f>
        <v>370775.8</v>
      </c>
      <c r="G41" s="148">
        <f>+'(令和6年11月)'!G22</f>
        <v>1572.471</v>
      </c>
      <c r="H41" s="149">
        <f>+'(令和6年11月)'!H22</f>
        <v>734621</v>
      </c>
      <c r="I41" s="148">
        <f>+'(令和6年11月)'!I22</f>
        <v>2953</v>
      </c>
      <c r="J41" s="149">
        <f>+'(令和6年11月)'!J22</f>
        <v>2929308.0090909093</v>
      </c>
      <c r="K41" s="148">
        <f>+'(令和6年11月)'!K22</f>
        <v>3301</v>
      </c>
      <c r="L41" s="149">
        <f>+'(令和6年11月)'!L22</f>
        <v>6364573</v>
      </c>
      <c r="M41" s="148">
        <f>+'(令和6年11月)'!M22</f>
        <v>14097.367999999999</v>
      </c>
      <c r="N41" s="149">
        <f>+'(令和6年11月)'!N22</f>
        <v>2909430.6529999999</v>
      </c>
      <c r="O41" s="148">
        <f>+'(令和6年11月)'!O22</f>
        <v>4600</v>
      </c>
      <c r="P41" s="149">
        <f>+'(令和6年11月)'!P22</f>
        <v>1412008.4</v>
      </c>
      <c r="Q41" s="148">
        <f>+'(令和6年11月)'!Q22</f>
        <v>57341.9</v>
      </c>
      <c r="R41" s="149">
        <f>+'(令和6年11月)'!R22</f>
        <v>11308170.8376</v>
      </c>
      <c r="S41" s="144">
        <f>+'(令和6年11月)'!S22</f>
        <v>33990.199999999997</v>
      </c>
      <c r="T41" s="145">
        <f>+'(令和6年11月)'!T22</f>
        <v>3145484.8</v>
      </c>
      <c r="U41" s="148">
        <f>+'(令和6年11月)'!U22</f>
        <v>4292.3999999999996</v>
      </c>
      <c r="V41" s="149">
        <f>+'(令和6年11月)'!V22</f>
        <v>1286510.2860465117</v>
      </c>
      <c r="W41" s="148">
        <f>+'(令和6年11月)'!W22</f>
        <v>6844.5567000000001</v>
      </c>
      <c r="X41" s="149">
        <f>+'(令和6年11月)'!X22</f>
        <v>1093017</v>
      </c>
      <c r="Y41" s="150">
        <f>+'(令和6年11月)'!Y22</f>
        <v>131083.79570000002</v>
      </c>
      <c r="Z41" s="151">
        <f>+'(令和6年11月)'!Z22</f>
        <v>31553899.785737418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+'(令和6年11月)'!E23</f>
        <v>54.911685814059418</v>
      </c>
      <c r="F42" s="160">
        <f>+'(令和5年12月)'!F23</f>
        <v>0</v>
      </c>
      <c r="G42" s="159">
        <f>+'(令和6年11月)'!G23</f>
        <v>65.612516468341084</v>
      </c>
      <c r="H42" s="160">
        <f>+'(令和5年12月)'!H23</f>
        <v>0</v>
      </c>
      <c r="I42" s="159">
        <f>+'(令和6年11月)'!I23</f>
        <v>60.402112796047028</v>
      </c>
      <c r="J42" s="160">
        <f>+'(令和5年12月)'!J23</f>
        <v>0</v>
      </c>
      <c r="K42" s="159">
        <f>+'(令和6年11月)'!K23</f>
        <v>66.503153468815697</v>
      </c>
      <c r="L42" s="160">
        <f>+'(令和5年12月)'!L23</f>
        <v>0</v>
      </c>
      <c r="M42" s="159">
        <f>+'(令和6年11月)'!M23</f>
        <v>47.554847294036726</v>
      </c>
      <c r="N42" s="160">
        <f>+'(令和5年12月)'!N23</f>
        <v>0</v>
      </c>
      <c r="O42" s="159">
        <f>+'(令和6年11月)'!O23</f>
        <v>90.920966688438938</v>
      </c>
      <c r="P42" s="160">
        <f>+'(令和5年12月)'!P23</f>
        <v>0</v>
      </c>
      <c r="Q42" s="159">
        <f>+'(令和6年11月)'!Q23</f>
        <v>41.959600779493542</v>
      </c>
      <c r="R42" s="160">
        <f>+'(令和5年12月)'!R23</f>
        <v>0</v>
      </c>
      <c r="S42" s="159">
        <f>+'(令和6年11月)'!S23</f>
        <v>87.99069951110549</v>
      </c>
      <c r="T42" s="160">
        <f>+'(令和5年12月)'!T23</f>
        <v>0</v>
      </c>
      <c r="U42" s="159">
        <f>+'(令和6年11月)'!U23</f>
        <v>86.838376789528226</v>
      </c>
      <c r="V42" s="160">
        <f>+'(令和5年12月)'!V23</f>
        <v>0</v>
      </c>
      <c r="W42" s="159">
        <f>+'(令和6年11月)'!W23</f>
        <v>69.044396649990475</v>
      </c>
      <c r="X42" s="160">
        <f>+'(令和5年12月)'!X23</f>
        <v>0</v>
      </c>
      <c r="Y42" s="159">
        <f>+'(令和6年11月)'!Y23</f>
        <v>60.647044059421376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-371</v>
      </c>
      <c r="F43" s="93">
        <f t="shared" si="18"/>
        <v>-34724.800000000003</v>
      </c>
      <c r="G43" s="90">
        <f t="shared" si="18"/>
        <v>137.81899999999996</v>
      </c>
      <c r="H43" s="91">
        <f t="shared" si="18"/>
        <v>24902</v>
      </c>
      <c r="I43" s="92">
        <f t="shared" si="18"/>
        <v>216.20000000000005</v>
      </c>
      <c r="J43" s="93">
        <f t="shared" si="18"/>
        <v>203614.1272727272</v>
      </c>
      <c r="K43" s="90">
        <f t="shared" si="18"/>
        <v>-402</v>
      </c>
      <c r="L43" s="91">
        <f t="shared" si="18"/>
        <v>-828775</v>
      </c>
      <c r="M43" s="92">
        <f t="shared" si="18"/>
        <v>1230.0640000000003</v>
      </c>
      <c r="N43" s="93">
        <f t="shared" si="18"/>
        <v>113124</v>
      </c>
      <c r="O43" s="90">
        <f t="shared" si="18"/>
        <v>442</v>
      </c>
      <c r="P43" s="91">
        <f t="shared" si="18"/>
        <v>101245</v>
      </c>
      <c r="Q43" s="92">
        <f t="shared" si="18"/>
        <v>179.59999999999854</v>
      </c>
      <c r="R43" s="93">
        <f t="shared" si="18"/>
        <v>16998.799999999814</v>
      </c>
      <c r="S43" s="90">
        <f t="shared" si="18"/>
        <v>1478.5999999999985</v>
      </c>
      <c r="T43" s="91">
        <f t="shared" si="18"/>
        <v>773822.20000000019</v>
      </c>
      <c r="U43" s="92">
        <f t="shared" si="18"/>
        <v>-546</v>
      </c>
      <c r="V43" s="93">
        <f t="shared" si="18"/>
        <v>-308157.16279069777</v>
      </c>
      <c r="W43" s="90">
        <f t="shared" si="18"/>
        <v>636.91100000000006</v>
      </c>
      <c r="X43" s="91">
        <f t="shared" si="18"/>
        <v>73510</v>
      </c>
      <c r="Y43" s="90">
        <f t="shared" si="18"/>
        <v>3002.1940000000031</v>
      </c>
      <c r="Z43" s="91">
        <f t="shared" si="18"/>
        <v>135559.16448202729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-86</v>
      </c>
      <c r="F44" s="97">
        <f t="shared" si="18"/>
        <v>-7551.1999999999971</v>
      </c>
      <c r="G44" s="94">
        <f t="shared" si="18"/>
        <v>28.682999999999993</v>
      </c>
      <c r="H44" s="95">
        <f t="shared" si="18"/>
        <v>3106</v>
      </c>
      <c r="I44" s="96">
        <f t="shared" si="18"/>
        <v>165</v>
      </c>
      <c r="J44" s="97">
        <f t="shared" si="18"/>
        <v>34062.818181818351</v>
      </c>
      <c r="K44" s="94">
        <f t="shared" si="18"/>
        <v>-39</v>
      </c>
      <c r="L44" s="95">
        <f t="shared" si="18"/>
        <v>-105433</v>
      </c>
      <c r="M44" s="96">
        <f t="shared" si="18"/>
        <v>-75.987999999999374</v>
      </c>
      <c r="N44" s="97">
        <f t="shared" si="18"/>
        <v>92813.90000000014</v>
      </c>
      <c r="O44" s="94">
        <f t="shared" si="18"/>
        <v>622</v>
      </c>
      <c r="P44" s="95">
        <f t="shared" si="18"/>
        <v>146329.00000000023</v>
      </c>
      <c r="Q44" s="96">
        <f t="shared" si="18"/>
        <v>-1955</v>
      </c>
      <c r="R44" s="97">
        <f t="shared" si="18"/>
        <v>-297446.60000000009</v>
      </c>
      <c r="S44" s="94">
        <f t="shared" si="18"/>
        <v>657</v>
      </c>
      <c r="T44" s="95">
        <f t="shared" si="18"/>
        <v>597172.09999999963</v>
      </c>
      <c r="U44" s="96">
        <f t="shared" si="18"/>
        <v>-989</v>
      </c>
      <c r="V44" s="97">
        <f t="shared" si="18"/>
        <v>-1011113.0186046511</v>
      </c>
      <c r="W44" s="94">
        <f t="shared" si="18"/>
        <v>721.0010000000002</v>
      </c>
      <c r="X44" s="95">
        <f t="shared" si="18"/>
        <v>45727</v>
      </c>
      <c r="Y44" s="94">
        <f t="shared" si="18"/>
        <v>-951.30400000000373</v>
      </c>
      <c r="Z44" s="95">
        <f t="shared" si="18"/>
        <v>-502333.00042283162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-55</v>
      </c>
      <c r="F45" s="97">
        <f t="shared" si="18"/>
        <v>-9927.7999999999884</v>
      </c>
      <c r="G45" s="94">
        <f t="shared" si="18"/>
        <v>41.095000000000027</v>
      </c>
      <c r="H45" s="95">
        <f t="shared" si="18"/>
        <v>-16367</v>
      </c>
      <c r="I45" s="96">
        <f t="shared" si="18"/>
        <v>88.199999999999818</v>
      </c>
      <c r="J45" s="97">
        <f t="shared" si="18"/>
        <v>149795.12727272697</v>
      </c>
      <c r="K45" s="94">
        <f t="shared" si="18"/>
        <v>531</v>
      </c>
      <c r="L45" s="95">
        <f t="shared" si="18"/>
        <v>1056300</v>
      </c>
      <c r="M45" s="96">
        <f t="shared" si="18"/>
        <v>620.05600000000049</v>
      </c>
      <c r="N45" s="97">
        <f t="shared" si="18"/>
        <v>59168.900000000373</v>
      </c>
      <c r="O45" s="94">
        <f t="shared" si="18"/>
        <v>-166</v>
      </c>
      <c r="P45" s="95">
        <f t="shared" si="18"/>
        <v>-41654.699999999953</v>
      </c>
      <c r="Q45" s="96">
        <f t="shared" si="18"/>
        <v>1974.5999999999985</v>
      </c>
      <c r="R45" s="97">
        <f t="shared" si="18"/>
        <v>383721</v>
      </c>
      <c r="S45" s="94">
        <f t="shared" si="18"/>
        <v>934.60000000000582</v>
      </c>
      <c r="T45" s="95">
        <f t="shared" si="18"/>
        <v>160587.40000000037</v>
      </c>
      <c r="U45" s="96">
        <f t="shared" si="18"/>
        <v>-429.99999999999955</v>
      </c>
      <c r="V45" s="97">
        <f t="shared" si="18"/>
        <v>-133727.98139534891</v>
      </c>
      <c r="W45" s="94">
        <f t="shared" si="18"/>
        <v>-377.90999999999985</v>
      </c>
      <c r="X45" s="95">
        <f t="shared" si="18"/>
        <v>-9637</v>
      </c>
      <c r="Y45" s="94">
        <f t="shared" si="18"/>
        <v>3160.6409999999742</v>
      </c>
      <c r="Z45" s="95">
        <f t="shared" si="18"/>
        <v>1598257.9458773807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-13.402526174629351</v>
      </c>
      <c r="F46" s="160"/>
      <c r="G46" s="159">
        <f>G23-G42</f>
        <v>5.7809105383132646</v>
      </c>
      <c r="H46" s="160"/>
      <c r="I46" s="159">
        <f>I23-I42</f>
        <v>5.0978705211595994</v>
      </c>
      <c r="J46" s="160"/>
      <c r="K46" s="159">
        <f>K23-K42</f>
        <v>-19.468245295536569</v>
      </c>
      <c r="L46" s="160"/>
      <c r="M46" s="159">
        <f>M23-M42</f>
        <v>4.1139761352630586</v>
      </c>
      <c r="N46" s="160"/>
      <c r="O46" s="159">
        <f t="shared" si="18"/>
        <v>13.307503535160791</v>
      </c>
      <c r="P46" s="160"/>
      <c r="Q46" s="159">
        <f t="shared" si="18"/>
        <v>-2.1745531532617406</v>
      </c>
      <c r="R46" s="160"/>
      <c r="S46" s="159">
        <f t="shared" si="18"/>
        <v>1.7613138386732174</v>
      </c>
      <c r="T46" s="160"/>
      <c r="U46" s="159">
        <f t="shared" si="18"/>
        <v>-4.9479564236087583</v>
      </c>
      <c r="V46" s="160"/>
      <c r="W46" s="159">
        <f t="shared" si="18"/>
        <v>13.685493872154197</v>
      </c>
      <c r="X46" s="160"/>
      <c r="Y46" s="159">
        <f t="shared" si="18"/>
        <v>0.23175030743094283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69.083333333333329</v>
      </c>
      <c r="F47" s="72">
        <f t="shared" si="19"/>
        <v>68.472355385107065</v>
      </c>
      <c r="G47" s="71">
        <f t="shared" si="19"/>
        <v>113.51115006387009</v>
      </c>
      <c r="H47" s="73">
        <f t="shared" si="19"/>
        <v>105.38097018231166</v>
      </c>
      <c r="I47" s="74">
        <f t="shared" si="19"/>
        <v>112.071468453378</v>
      </c>
      <c r="J47" s="72">
        <f t="shared" si="19"/>
        <v>115.52750267486975</v>
      </c>
      <c r="K47" s="71">
        <f t="shared" si="19"/>
        <v>82.857142857142861</v>
      </c>
      <c r="L47" s="73">
        <f t="shared" si="19"/>
        <v>81.993247698735857</v>
      </c>
      <c r="M47" s="74">
        <f t="shared" si="19"/>
        <v>118.85416768851962</v>
      </c>
      <c r="N47" s="72">
        <f t="shared" si="19"/>
        <v>108.26418749808234</v>
      </c>
      <c r="O47" s="71">
        <f t="shared" si="19"/>
        <v>110.56657901027971</v>
      </c>
      <c r="P47" s="73">
        <f t="shared" si="19"/>
        <v>107.18095379407853</v>
      </c>
      <c r="Q47" s="74">
        <f t="shared" si="19"/>
        <v>100.7478970600483</v>
      </c>
      <c r="R47" s="72">
        <f t="shared" si="19"/>
        <v>100.38059347622553</v>
      </c>
      <c r="S47" s="71">
        <f t="shared" si="19"/>
        <v>104.94267090088584</v>
      </c>
      <c r="T47" s="73">
        <f t="shared" si="19"/>
        <v>110.51950537394274</v>
      </c>
      <c r="U47" s="74">
        <f t="shared" si="19"/>
        <v>85.12261580381471</v>
      </c>
      <c r="V47" s="72">
        <f t="shared" si="19"/>
        <v>80.00949713319396</v>
      </c>
      <c r="W47" s="71">
        <f t="shared" si="19"/>
        <v>113.60831962696456</v>
      </c>
      <c r="X47" s="73">
        <f t="shared" si="19"/>
        <v>113.28144337906225</v>
      </c>
      <c r="Y47" s="71">
        <f t="shared" si="19"/>
        <v>103.78384375645817</v>
      </c>
      <c r="Z47" s="73">
        <f t="shared" si="19"/>
        <v>100.58473451466719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91.134020618556704</v>
      </c>
      <c r="F48" s="66">
        <f t="shared" si="19"/>
        <v>91.871252489369724</v>
      </c>
      <c r="G48" s="63">
        <f t="shared" si="19"/>
        <v>102.63611131534446</v>
      </c>
      <c r="H48" s="64">
        <f t="shared" si="19"/>
        <v>100.62003185997581</v>
      </c>
      <c r="I48" s="65">
        <f t="shared" si="19"/>
        <v>109.40706955530217</v>
      </c>
      <c r="J48" s="66">
        <f t="shared" si="19"/>
        <v>102.55905735257787</v>
      </c>
      <c r="K48" s="63">
        <f t="shared" si="19"/>
        <v>97.312198483804266</v>
      </c>
      <c r="L48" s="64">
        <f t="shared" si="19"/>
        <v>96.26513096112312</v>
      </c>
      <c r="M48" s="65">
        <f t="shared" si="19"/>
        <v>98.946088343949015</v>
      </c>
      <c r="N48" s="66">
        <f t="shared" si="19"/>
        <v>106.9785558838461</v>
      </c>
      <c r="O48" s="63">
        <f t="shared" si="19"/>
        <v>114.91964499880068</v>
      </c>
      <c r="P48" s="64">
        <f t="shared" si="19"/>
        <v>110.40390950207714</v>
      </c>
      <c r="Q48" s="65">
        <f t="shared" si="19"/>
        <v>91.91279887482419</v>
      </c>
      <c r="R48" s="66">
        <f t="shared" si="19"/>
        <v>93.23541812268688</v>
      </c>
      <c r="S48" s="63">
        <f t="shared" si="19"/>
        <v>102.20455003019933</v>
      </c>
      <c r="T48" s="64">
        <f t="shared" si="19"/>
        <v>108.10039791876243</v>
      </c>
      <c r="U48" s="65">
        <f t="shared" si="19"/>
        <v>78.230244331939247</v>
      </c>
      <c r="V48" s="66">
        <f t="shared" si="19"/>
        <v>57.484134362185792</v>
      </c>
      <c r="W48" s="63">
        <f t="shared" si="19"/>
        <v>114.49502887542455</v>
      </c>
      <c r="X48" s="64">
        <f t="shared" si="19"/>
        <v>107.73854753519636</v>
      </c>
      <c r="Y48" s="63">
        <f t="shared" si="19"/>
        <v>98.812877690927152</v>
      </c>
      <c r="Z48" s="64">
        <f t="shared" si="19"/>
        <v>97.739546223810819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97.36955378066861</v>
      </c>
      <c r="F49" s="70">
        <f t="shared" si="19"/>
        <v>97.32242503421206</v>
      </c>
      <c r="G49" s="67">
        <f t="shared" si="19"/>
        <v>102.61340272729991</v>
      </c>
      <c r="H49" s="68">
        <f t="shared" si="19"/>
        <v>97.772048444027604</v>
      </c>
      <c r="I49" s="69">
        <f t="shared" si="19"/>
        <v>102.98679309177108</v>
      </c>
      <c r="J49" s="70">
        <f t="shared" si="19"/>
        <v>105.11366939932051</v>
      </c>
      <c r="K49" s="67">
        <f t="shared" si="19"/>
        <v>116.08603453498941</v>
      </c>
      <c r="L49" s="68">
        <f t="shared" si="19"/>
        <v>116.59655722387032</v>
      </c>
      <c r="M49" s="69">
        <f t="shared" si="19"/>
        <v>104.39838131486671</v>
      </c>
      <c r="N49" s="70">
        <f t="shared" si="19"/>
        <v>102.03369342860913</v>
      </c>
      <c r="O49" s="67">
        <f t="shared" si="19"/>
        <v>96.391304347826093</v>
      </c>
      <c r="P49" s="68">
        <f t="shared" si="19"/>
        <v>97.049967974694766</v>
      </c>
      <c r="Q49" s="69">
        <f t="shared" si="19"/>
        <v>103.44355523622342</v>
      </c>
      <c r="R49" s="70">
        <f t="shared" si="19"/>
        <v>103.39330741912845</v>
      </c>
      <c r="S49" s="67">
        <f t="shared" si="19"/>
        <v>102.74961606580722</v>
      </c>
      <c r="T49" s="68">
        <f t="shared" si="19"/>
        <v>105.10533066317791</v>
      </c>
      <c r="U49" s="69">
        <f t="shared" si="19"/>
        <v>89.982294287578057</v>
      </c>
      <c r="V49" s="70">
        <f t="shared" si="19"/>
        <v>89.605370213844211</v>
      </c>
      <c r="W49" s="67">
        <f t="shared" si="19"/>
        <v>94.478678217392812</v>
      </c>
      <c r="X49" s="68">
        <f t="shared" si="19"/>
        <v>99.118311975019608</v>
      </c>
      <c r="Y49" s="67">
        <f t="shared" si="19"/>
        <v>102.41116072594774</v>
      </c>
      <c r="Z49" s="68">
        <f t="shared" si="19"/>
        <v>105.06516771850751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54.911685814059418</v>
      </c>
      <c r="F23" s="176"/>
      <c r="G23" s="175">
        <f>(G20+G21)/(G22+G41)*100</f>
        <v>65.612516468341084</v>
      </c>
      <c r="H23" s="176"/>
      <c r="I23" s="175">
        <f>(I20+I21)/(I22+I41)*100</f>
        <v>60.402112796047028</v>
      </c>
      <c r="J23" s="176"/>
      <c r="K23" s="175">
        <f>(K20+K21)/(K22+K41)*100</f>
        <v>66.503153468815697</v>
      </c>
      <c r="L23" s="176"/>
      <c r="M23" s="175">
        <f>(M20+M21)/(M22+M41)*100</f>
        <v>47.554847294036726</v>
      </c>
      <c r="N23" s="176"/>
      <c r="O23" s="175">
        <f>(O20+O21)/(O22+O41)*100</f>
        <v>90.920966688438938</v>
      </c>
      <c r="P23" s="176"/>
      <c r="Q23" s="175">
        <f>(Q20+Q21)/(Q22+Q41)*100</f>
        <v>41.959600779493542</v>
      </c>
      <c r="R23" s="176"/>
      <c r="S23" s="175">
        <f>(S20+S21)/(S22+S41)*100</f>
        <v>87.99069951110549</v>
      </c>
      <c r="T23" s="176"/>
      <c r="U23" s="175">
        <f>(U20+U21)/(U22+U41)*100</f>
        <v>86.838376789528226</v>
      </c>
      <c r="V23" s="176"/>
      <c r="W23" s="175">
        <f>(W20+W21)/(W22+W41)*100</f>
        <v>69.044396649990475</v>
      </c>
      <c r="X23" s="176"/>
      <c r="Y23" s="175">
        <f>(Y20+Y21)/(Y22+Y41)*100</f>
        <v>60.647044059421376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177328.32751446744</v>
      </c>
      <c r="F24" s="178"/>
      <c r="G24" s="171">
        <f>H22/G22*1000</f>
        <v>467176.18321736931</v>
      </c>
      <c r="H24" s="172"/>
      <c r="I24" s="173">
        <f>J22/I22*1000</f>
        <v>991976.97564880096</v>
      </c>
      <c r="J24" s="174"/>
      <c r="K24" s="171">
        <f>L22/K22*1000</f>
        <v>1928074.2199333536</v>
      </c>
      <c r="L24" s="172"/>
      <c r="M24" s="173">
        <f>N22/M22*1000</f>
        <v>206381.12398002238</v>
      </c>
      <c r="N24" s="174"/>
      <c r="O24" s="171">
        <f>P22/O22*1000</f>
        <v>306958.34782608692</v>
      </c>
      <c r="P24" s="172"/>
      <c r="Q24" s="173">
        <f>R22/Q22*1000</f>
        <v>197206.07160906773</v>
      </c>
      <c r="R24" s="174"/>
      <c r="S24" s="171">
        <f>T22/S22*1000</f>
        <v>92540.932386393732</v>
      </c>
      <c r="T24" s="172"/>
      <c r="U24" s="173">
        <f>V22/U22*1000</f>
        <v>299718.17306087783</v>
      </c>
      <c r="V24" s="174"/>
      <c r="W24" s="171">
        <f>X22/W22*1000</f>
        <v>159691.42311290954</v>
      </c>
      <c r="X24" s="172"/>
      <c r="Y24" s="173">
        <f>Z22/Y22*1000</f>
        <v>240715.48750352074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+'(令和5年11月)'!E23</f>
        <v>53.524556605763273</v>
      </c>
      <c r="F30" s="167">
        <f>+'(令和5年1月)'!F23</f>
        <v>0</v>
      </c>
      <c r="G30" s="166">
        <f>+'(令和5年11月)'!G23</f>
        <v>61.688612730837512</v>
      </c>
      <c r="H30" s="167">
        <f>+'(令和5年1月)'!H23</f>
        <v>0</v>
      </c>
      <c r="I30" s="166">
        <f>+'(令和5年11月)'!I23</f>
        <v>62.322049984182229</v>
      </c>
      <c r="J30" s="167">
        <f>+'(令和5年1月)'!J23</f>
        <v>0</v>
      </c>
      <c r="K30" s="166">
        <f>+'(令和5年11月)'!K23</f>
        <v>34.773218142548593</v>
      </c>
      <c r="L30" s="167">
        <f>+'(令和5年1月)'!L23</f>
        <v>0</v>
      </c>
      <c r="M30" s="166">
        <f>+'(令和5年11月)'!M23</f>
        <v>49.329362878104405</v>
      </c>
      <c r="N30" s="167">
        <f>+'(令和5年1月)'!N23</f>
        <v>0</v>
      </c>
      <c r="O30" s="166">
        <f>+'(令和5年11月)'!O23</f>
        <v>90.558115719406047</v>
      </c>
      <c r="P30" s="167">
        <f>+'(令和5年1月)'!P23</f>
        <v>0</v>
      </c>
      <c r="Q30" s="166">
        <f>+'(令和5年11月)'!Q23</f>
        <v>46.131483611650999</v>
      </c>
      <c r="R30" s="167">
        <f>+'(令和5年1月)'!R23</f>
        <v>0</v>
      </c>
      <c r="S30" s="166">
        <f>+'(令和5年11月)'!S23</f>
        <v>121.8072601838857</v>
      </c>
      <c r="T30" s="167">
        <f>+'(令和5年1月)'!T23</f>
        <v>0</v>
      </c>
      <c r="U30" s="166">
        <f>+'(令和5年11月)'!U23</f>
        <v>98.547575480329357</v>
      </c>
      <c r="V30" s="167">
        <f>+'(令和5年1月)'!V23</f>
        <v>0</v>
      </c>
      <c r="W30" s="166">
        <f>+'(令和5年11月)'!W23</f>
        <v>83.889772839519182</v>
      </c>
      <c r="X30" s="167">
        <f>+'(令和5年1月)'!X23</f>
        <v>0</v>
      </c>
      <c r="Y30" s="166">
        <f>+'(令和5年11月)'!Y23</f>
        <v>72.344269193969836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1.3871292082961446</v>
      </c>
      <c r="F34" s="162"/>
      <c r="G34" s="161">
        <f t="shared" ref="G34" si="7">+G23-G30</f>
        <v>3.9239037375035721</v>
      </c>
      <c r="H34" s="162"/>
      <c r="I34" s="161">
        <f t="shared" ref="I34" si="8">+I23-I30</f>
        <v>-1.9199371881352008</v>
      </c>
      <c r="J34" s="162"/>
      <c r="K34" s="161">
        <f t="shared" ref="K34" si="9">+K23-K30</f>
        <v>31.729935326267103</v>
      </c>
      <c r="L34" s="162"/>
      <c r="M34" s="161">
        <f t="shared" ref="M34" si="10">+M23-M30</f>
        <v>-1.7745155840676787</v>
      </c>
      <c r="N34" s="162"/>
      <c r="O34" s="161">
        <f t="shared" ref="O34" si="11">+O23-O30</f>
        <v>0.36285096903289116</v>
      </c>
      <c r="P34" s="162"/>
      <c r="Q34" s="161">
        <f t="shared" ref="Q34" si="12">+Q23-Q30</f>
        <v>-4.1718828321574577</v>
      </c>
      <c r="R34" s="162"/>
      <c r="S34" s="161">
        <f t="shared" ref="S34" si="13">+S23-S30</f>
        <v>-33.816560672780213</v>
      </c>
      <c r="T34" s="162"/>
      <c r="U34" s="161">
        <f t="shared" ref="U34" si="14">+U23-U30</f>
        <v>-11.709198690801131</v>
      </c>
      <c r="V34" s="162"/>
      <c r="W34" s="161">
        <f t="shared" ref="W34" si="15">+W23-W30</f>
        <v>-14.845376189528707</v>
      </c>
      <c r="X34" s="162"/>
      <c r="Y34" s="161">
        <f t="shared" ref="Y34" si="16">+Y23-Y30</f>
        <v>-11.697225134548461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+'(令和6年10月)'!E23</f>
        <v>62.423329987732792</v>
      </c>
      <c r="F42" s="160">
        <f>+'(令和5年12月)'!F23</f>
        <v>0</v>
      </c>
      <c r="G42" s="159">
        <f>+'(令和6年10月)'!G23</f>
        <v>71.652891017695524</v>
      </c>
      <c r="H42" s="160">
        <f>+'(令和5年12月)'!H23</f>
        <v>0</v>
      </c>
      <c r="I42" s="159">
        <f>+'(令和6年10月)'!I23</f>
        <v>62.891082482850926</v>
      </c>
      <c r="J42" s="160">
        <f>+'(令和5年12月)'!J23</f>
        <v>0</v>
      </c>
      <c r="K42" s="159">
        <f>+'(令和6年10月)'!K23</f>
        <v>87.788073176526495</v>
      </c>
      <c r="L42" s="160">
        <f>+'(令和5年12月)'!L23</f>
        <v>0</v>
      </c>
      <c r="M42" s="159">
        <f>+'(令和6年10月)'!M23</f>
        <v>66.39241090368516</v>
      </c>
      <c r="N42" s="160">
        <f>+'(令和5年12月)'!N23</f>
        <v>0</v>
      </c>
      <c r="O42" s="159">
        <f>+'(令和6年10月)'!O23</f>
        <v>93.957569698989232</v>
      </c>
      <c r="P42" s="160">
        <f>+'(令和5年12月)'!P23</f>
        <v>0</v>
      </c>
      <c r="Q42" s="159">
        <f>+'(令和6年10月)'!Q23</f>
        <v>53.725188426389948</v>
      </c>
      <c r="R42" s="160">
        <f>+'(令和5年12月)'!R23</f>
        <v>0</v>
      </c>
      <c r="S42" s="159">
        <f>+'(令和6年10月)'!S23</f>
        <v>131.76369396272361</v>
      </c>
      <c r="T42" s="160">
        <f>+'(令和5年12月)'!T23</f>
        <v>0</v>
      </c>
      <c r="U42" s="159">
        <f>+'(令和6年10月)'!U23</f>
        <v>78.6372771964257</v>
      </c>
      <c r="V42" s="160">
        <f>+'(令和5年12月)'!V23</f>
        <v>0</v>
      </c>
      <c r="W42" s="159">
        <f>+'(令和6年10月)'!W23</f>
        <v>82.009892159624158</v>
      </c>
      <c r="X42" s="160">
        <f>+'(令和5年12月)'!X23</f>
        <v>0</v>
      </c>
      <c r="Y42" s="159">
        <f>+'(令和6年10月)'!Y23</f>
        <v>79.946386892106702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-7.5116441736733748</v>
      </c>
      <c r="F46" s="160"/>
      <c r="G46" s="159">
        <f>G23-G42</f>
        <v>-6.0403745493544392</v>
      </c>
      <c r="H46" s="160"/>
      <c r="I46" s="159">
        <f>I23-I42</f>
        <v>-2.4889696868038982</v>
      </c>
      <c r="J46" s="160"/>
      <c r="K46" s="159">
        <f>K23-K42</f>
        <v>-21.284919707710799</v>
      </c>
      <c r="L46" s="160"/>
      <c r="M46" s="159">
        <f>M23-M42</f>
        <v>-18.837563609648434</v>
      </c>
      <c r="N46" s="160"/>
      <c r="O46" s="159">
        <f t="shared" si="18"/>
        <v>-3.0366030105502944</v>
      </c>
      <c r="P46" s="160"/>
      <c r="Q46" s="159">
        <f t="shared" si="18"/>
        <v>-11.765587646896407</v>
      </c>
      <c r="R46" s="160"/>
      <c r="S46" s="159">
        <f t="shared" si="18"/>
        <v>-43.772994451618118</v>
      </c>
      <c r="T46" s="160"/>
      <c r="U46" s="159">
        <f t="shared" si="18"/>
        <v>8.2010995931025263</v>
      </c>
      <c r="V46" s="160"/>
      <c r="W46" s="159">
        <f t="shared" si="18"/>
        <v>-12.965495509633683</v>
      </c>
      <c r="X46" s="160"/>
      <c r="Y46" s="159">
        <f t="shared" si="18"/>
        <v>-19.299342832685326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62.423329987732792</v>
      </c>
      <c r="F23" s="176"/>
      <c r="G23" s="175">
        <f>(G20+G21)/(G22+G41)*100</f>
        <v>71.652891017695524</v>
      </c>
      <c r="H23" s="176"/>
      <c r="I23" s="175">
        <f>(I20+I21)/(I22+I41)*100</f>
        <v>62.891082482850926</v>
      </c>
      <c r="J23" s="176"/>
      <c r="K23" s="175">
        <f>(K20+K21)/(K22+K41)*100</f>
        <v>87.788073176526495</v>
      </c>
      <c r="L23" s="176"/>
      <c r="M23" s="175">
        <f>(M20+M21)/(M22+M41)*100</f>
        <v>66.39241090368516</v>
      </c>
      <c r="N23" s="176"/>
      <c r="O23" s="175">
        <f>(O20+O21)/(O22+O41)*100</f>
        <v>93.957569698989232</v>
      </c>
      <c r="P23" s="176"/>
      <c r="Q23" s="175">
        <f>(Q20+Q21)/(Q22+Q41)*100</f>
        <v>53.725188426389948</v>
      </c>
      <c r="R23" s="176"/>
      <c r="S23" s="175">
        <f>(S20+S21)/(S22+S41)*100</f>
        <v>131.76369396272361</v>
      </c>
      <c r="T23" s="176"/>
      <c r="U23" s="175">
        <f>(U20+U21)/(U22+U41)*100</f>
        <v>78.6372771964257</v>
      </c>
      <c r="V23" s="176"/>
      <c r="W23" s="175">
        <f>(W20+W21)/(W22+W41)*100</f>
        <v>82.009892159624158</v>
      </c>
      <c r="X23" s="176"/>
      <c r="Y23" s="175">
        <f>(Y20+Y21)/(Y22+Y41)*100</f>
        <v>79.946386892106702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189977.96765006179</v>
      </c>
      <c r="F24" s="178"/>
      <c r="G24" s="171">
        <f>H22/G22*1000</f>
        <v>471062.69262279093</v>
      </c>
      <c r="H24" s="172"/>
      <c r="I24" s="173">
        <f>J22/I22*1000</f>
        <v>1011338.8857712932</v>
      </c>
      <c r="J24" s="174"/>
      <c r="K24" s="171">
        <f>L22/K22*1000</f>
        <v>1904832.1562110512</v>
      </c>
      <c r="L24" s="172"/>
      <c r="M24" s="173">
        <f>N22/M22*1000</f>
        <v>194175.82175477786</v>
      </c>
      <c r="N24" s="174"/>
      <c r="O24" s="171">
        <f>P22/O22*1000</f>
        <v>307147.64500654169</v>
      </c>
      <c r="P24" s="172"/>
      <c r="Q24" s="173">
        <f>R22/Q22*1000</f>
        <v>195452.58917705328</v>
      </c>
      <c r="R24" s="174"/>
      <c r="S24" s="171">
        <f>T22/S22*1000</f>
        <v>93323.754619626183</v>
      </c>
      <c r="T24" s="172"/>
      <c r="U24" s="173">
        <f>V22/U22*1000</f>
        <v>411041.56953107484</v>
      </c>
      <c r="V24" s="174"/>
      <c r="W24" s="171">
        <f>X22/W22*1000</f>
        <v>158360.51353243936</v>
      </c>
      <c r="X24" s="172"/>
      <c r="Y24" s="173">
        <f>Z22/Y22*1000</f>
        <v>231985.9761254382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+'(令和5年10月)'!E23</f>
        <v>52.197621536310322</v>
      </c>
      <c r="F30" s="167">
        <f>+'(令和5年1月)'!F23</f>
        <v>0</v>
      </c>
      <c r="G30" s="166">
        <f>+'(令和5年10月)'!G23</f>
        <v>62.082439222783279</v>
      </c>
      <c r="H30" s="167">
        <f>+'(令和5年1月)'!H23</f>
        <v>0</v>
      </c>
      <c r="I30" s="166">
        <f>+'(令和5年10月)'!I23</f>
        <v>62.674619369015851</v>
      </c>
      <c r="J30" s="167">
        <f>+'(令和5年1月)'!J23</f>
        <v>0</v>
      </c>
      <c r="K30" s="166">
        <f>+'(令和5年10月)'!K23</f>
        <v>32.005040163805326</v>
      </c>
      <c r="L30" s="167">
        <f>+'(令和5年1月)'!L23</f>
        <v>0</v>
      </c>
      <c r="M30" s="166">
        <f>+'(令和5年10月)'!M23</f>
        <v>40.98723885608424</v>
      </c>
      <c r="N30" s="167">
        <f>+'(令和5年1月)'!N23</f>
        <v>0</v>
      </c>
      <c r="O30" s="166">
        <f>+'(令和5年10月)'!O23</f>
        <v>83.058192323565834</v>
      </c>
      <c r="P30" s="167">
        <f>+'(令和5年1月)'!P23</f>
        <v>0</v>
      </c>
      <c r="Q30" s="166">
        <f>+'(令和5年10月)'!Q23</f>
        <v>47.012527246395187</v>
      </c>
      <c r="R30" s="167">
        <f>+'(令和5年1月)'!R23</f>
        <v>0</v>
      </c>
      <c r="S30" s="166">
        <f>+'(令和5年10月)'!S23</f>
        <v>126.28490451950765</v>
      </c>
      <c r="T30" s="167">
        <f>+'(令和5年1月)'!T23</f>
        <v>0</v>
      </c>
      <c r="U30" s="166">
        <f>+'(令和5年10月)'!U23</f>
        <v>74.251388004004738</v>
      </c>
      <c r="V30" s="167">
        <f>+'(令和5年1月)'!V23</f>
        <v>0</v>
      </c>
      <c r="W30" s="166">
        <f>+'(令和5年10月)'!W23</f>
        <v>83.47037907996355</v>
      </c>
      <c r="X30" s="167">
        <f>+'(令和5年1月)'!X23</f>
        <v>0</v>
      </c>
      <c r="Y30" s="166">
        <f>+'(令和5年10月)'!Y23</f>
        <v>70.494801098287923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10.22570845142247</v>
      </c>
      <c r="F34" s="162"/>
      <c r="G34" s="161">
        <f t="shared" ref="G34" si="7">+G23-G30</f>
        <v>9.5704517949122447</v>
      </c>
      <c r="H34" s="162"/>
      <c r="I34" s="161">
        <f t="shared" ref="I34" si="8">+I23-I30</f>
        <v>0.21646311383507566</v>
      </c>
      <c r="J34" s="162"/>
      <c r="K34" s="161">
        <f t="shared" ref="K34" si="9">+K23-K30</f>
        <v>55.78303301272117</v>
      </c>
      <c r="L34" s="162"/>
      <c r="M34" s="161">
        <f t="shared" ref="M34" si="10">+M23-M30</f>
        <v>25.405172047600921</v>
      </c>
      <c r="N34" s="162"/>
      <c r="O34" s="161">
        <f t="shared" ref="O34" si="11">+O23-O30</f>
        <v>10.899377375423398</v>
      </c>
      <c r="P34" s="162"/>
      <c r="Q34" s="161">
        <f t="shared" ref="Q34" si="12">+Q23-Q30</f>
        <v>6.7126611799947611</v>
      </c>
      <c r="R34" s="162"/>
      <c r="S34" s="161">
        <f t="shared" ref="S34" si="13">+S23-S30</f>
        <v>5.478789443215959</v>
      </c>
      <c r="T34" s="162"/>
      <c r="U34" s="161">
        <f t="shared" ref="U34" si="14">+U23-U30</f>
        <v>4.3858891924209615</v>
      </c>
      <c r="V34" s="162"/>
      <c r="W34" s="161">
        <f t="shared" ref="W34" si="15">+W23-W30</f>
        <v>-1.4604869203393918</v>
      </c>
      <c r="X34" s="162"/>
      <c r="Y34" s="161">
        <f t="shared" ref="Y34" si="16">+Y23-Y30</f>
        <v>9.4515857938187793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+'(令和6年9月)'!E23</f>
        <v>59.289243407345673</v>
      </c>
      <c r="F42" s="160">
        <f>+'(令和5年12月)'!F23</f>
        <v>0</v>
      </c>
      <c r="G42" s="159">
        <f>+'(令和6年9月)'!G23</f>
        <v>67.983544759694254</v>
      </c>
      <c r="H42" s="160">
        <f>+'(令和5年12月)'!H23</f>
        <v>0</v>
      </c>
      <c r="I42" s="159">
        <f>+'(令和6年9月)'!I23</f>
        <v>53.819167596874507</v>
      </c>
      <c r="J42" s="160">
        <f>+'(令和5年12月)'!J23</f>
        <v>0</v>
      </c>
      <c r="K42" s="159">
        <f>+'(令和6年9月)'!K23</f>
        <v>122.17043941411451</v>
      </c>
      <c r="L42" s="160">
        <f>+'(令和5年12月)'!L23</f>
        <v>0</v>
      </c>
      <c r="M42" s="159">
        <f>+'(令和6年9月)'!M23</f>
        <v>52.6505789226864</v>
      </c>
      <c r="N42" s="160">
        <f>+'(令和5年12月)'!N23</f>
        <v>0</v>
      </c>
      <c r="O42" s="159">
        <f>+'(令和6年9月)'!O23</f>
        <v>87.923848146896475</v>
      </c>
      <c r="P42" s="160">
        <f>+'(令和5年12月)'!P23</f>
        <v>0</v>
      </c>
      <c r="Q42" s="159">
        <f>+'(令和6年9月)'!Q23</f>
        <v>45.831830909614766</v>
      </c>
      <c r="R42" s="160">
        <f>+'(令和5年12月)'!R23</f>
        <v>0</v>
      </c>
      <c r="S42" s="159">
        <f>+'(令和6年9月)'!S23</f>
        <v>131.97734278994074</v>
      </c>
      <c r="T42" s="160">
        <f>+'(令和5年12月)'!T23</f>
        <v>0</v>
      </c>
      <c r="U42" s="159">
        <f>+'(令和6年9月)'!U23</f>
        <v>69.720144549962185</v>
      </c>
      <c r="V42" s="160">
        <f>+'(令和5年12月)'!V23</f>
        <v>0</v>
      </c>
      <c r="W42" s="159">
        <f>+'(令和6年9月)'!W23</f>
        <v>52.952147296127251</v>
      </c>
      <c r="X42" s="160">
        <f>+'(令和5年12月)'!X23</f>
        <v>0</v>
      </c>
      <c r="Y42" s="159">
        <f>+'(令和6年9月)'!Y23</f>
        <v>73.01172412033489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3.1340865803871196</v>
      </c>
      <c r="F46" s="160"/>
      <c r="G46" s="159">
        <f>G23-G42</f>
        <v>3.6693462580012692</v>
      </c>
      <c r="H46" s="160"/>
      <c r="I46" s="159">
        <f>I23-I42</f>
        <v>9.0719148859764189</v>
      </c>
      <c r="J46" s="160"/>
      <c r="K46" s="159">
        <f>K23-K42</f>
        <v>-34.382366237588016</v>
      </c>
      <c r="L46" s="160"/>
      <c r="M46" s="159">
        <f>M23-M42</f>
        <v>13.741831980998761</v>
      </c>
      <c r="N46" s="160"/>
      <c r="O46" s="159">
        <f t="shared" si="18"/>
        <v>6.0337215520927572</v>
      </c>
      <c r="P46" s="160"/>
      <c r="Q46" s="159">
        <f t="shared" si="18"/>
        <v>7.8933575167751826</v>
      </c>
      <c r="R46" s="160"/>
      <c r="S46" s="159">
        <f t="shared" si="18"/>
        <v>-0.21364882721712775</v>
      </c>
      <c r="T46" s="160"/>
      <c r="U46" s="159">
        <f t="shared" si="18"/>
        <v>8.9171326464635143</v>
      </c>
      <c r="V46" s="160"/>
      <c r="W46" s="159">
        <f t="shared" si="18"/>
        <v>29.057744863496907</v>
      </c>
      <c r="X46" s="160"/>
      <c r="Y46" s="159">
        <f t="shared" si="18"/>
        <v>6.9346627717718121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59.289243407345673</v>
      </c>
      <c r="F23" s="176"/>
      <c r="G23" s="175">
        <f>(G20+G21)/(G22+G41)*100</f>
        <v>67.983544759694254</v>
      </c>
      <c r="H23" s="176"/>
      <c r="I23" s="175">
        <f>(I20+I21)/(I22+I41)*100</f>
        <v>53.819167596874507</v>
      </c>
      <c r="J23" s="176"/>
      <c r="K23" s="175">
        <f>(K20+K21)/(K22+K41)*100</f>
        <v>122.17043941411451</v>
      </c>
      <c r="L23" s="176"/>
      <c r="M23" s="175">
        <f>(M20+M21)/(M22+M41)*100</f>
        <v>52.6505789226864</v>
      </c>
      <c r="N23" s="176"/>
      <c r="O23" s="175">
        <f>(O20+O21)/(O22+O41)*100</f>
        <v>87.923848146896475</v>
      </c>
      <c r="P23" s="176"/>
      <c r="Q23" s="175">
        <f>(Q20+Q21)/(Q22+Q41)*100</f>
        <v>45.831830909614766</v>
      </c>
      <c r="R23" s="176"/>
      <c r="S23" s="175">
        <f>(S20+S21)/(S22+S41)*100</f>
        <v>131.97734278994074</v>
      </c>
      <c r="T23" s="176"/>
      <c r="U23" s="175">
        <f>(U20+U21)/(U22+U41)*100</f>
        <v>69.720144549962185</v>
      </c>
      <c r="V23" s="176"/>
      <c r="W23" s="175">
        <f>(W20+W21)/(W22+W41)*100</f>
        <v>52.952147296127251</v>
      </c>
      <c r="X23" s="176"/>
      <c r="Y23" s="175">
        <f>(Y20+Y21)/(Y22+Y41)*100</f>
        <v>73.01172412033489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176164.32006489366</v>
      </c>
      <c r="F24" s="178"/>
      <c r="G24" s="171">
        <f>H22/G22*1000</f>
        <v>471854.88656884443</v>
      </c>
      <c r="H24" s="172"/>
      <c r="I24" s="173">
        <f>J22/I22*1000</f>
        <v>968303.89355825493</v>
      </c>
      <c r="J24" s="174"/>
      <c r="K24" s="171">
        <f>L22/K22*1000</f>
        <v>1988498.8901220865</v>
      </c>
      <c r="L24" s="172"/>
      <c r="M24" s="173">
        <f>N22/M22*1000</f>
        <v>202794.26393053815</v>
      </c>
      <c r="N24" s="174"/>
      <c r="O24" s="171">
        <f>P22/O22*1000</f>
        <v>302572.83223907632</v>
      </c>
      <c r="P24" s="172"/>
      <c r="Q24" s="173">
        <f>R22/Q22*1000</f>
        <v>193284.94631991518</v>
      </c>
      <c r="R24" s="174"/>
      <c r="S24" s="171">
        <f>T22/S22*1000</f>
        <v>91948.1268190751</v>
      </c>
      <c r="T24" s="172"/>
      <c r="U24" s="173">
        <f>V22/U22*1000</f>
        <v>450376.94453065639</v>
      </c>
      <c r="V24" s="174"/>
      <c r="W24" s="171">
        <f>X22/W22*1000</f>
        <v>154074.31508006086</v>
      </c>
      <c r="X24" s="172"/>
      <c r="Y24" s="173">
        <f>Z22/Y22*1000</f>
        <v>228355.32212518997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+'(令和5年9月)'!E23</f>
        <v>51.802754318281295</v>
      </c>
      <c r="F30" s="167">
        <f>+'(令和5年1月)'!F23</f>
        <v>0</v>
      </c>
      <c r="G30" s="166">
        <f>+'(令和5年9月)'!G23</f>
        <v>67.873944507966073</v>
      </c>
      <c r="H30" s="167">
        <f>+'(令和5年1月)'!H23</f>
        <v>0</v>
      </c>
      <c r="I30" s="166">
        <f>+'(令和5年9月)'!I23</f>
        <v>62.046511627906973</v>
      </c>
      <c r="J30" s="167">
        <f>+'(令和5年1月)'!J23</f>
        <v>0</v>
      </c>
      <c r="K30" s="166">
        <f>+'(令和5年9月)'!K23</f>
        <v>28.432215534537114</v>
      </c>
      <c r="L30" s="167">
        <f>+'(令和5年1月)'!L23</f>
        <v>0</v>
      </c>
      <c r="M30" s="166">
        <f>+'(令和5年9月)'!M23</f>
        <v>48.788764003462312</v>
      </c>
      <c r="N30" s="167">
        <f>+'(令和5年1月)'!N23</f>
        <v>0</v>
      </c>
      <c r="O30" s="166">
        <f>+'(令和5年9月)'!O23</f>
        <v>83.788762665029168</v>
      </c>
      <c r="P30" s="167">
        <f>+'(令和5年1月)'!P23</f>
        <v>0</v>
      </c>
      <c r="Q30" s="166">
        <f>+'(令和5年9月)'!Q23</f>
        <v>44.317812892190354</v>
      </c>
      <c r="R30" s="167">
        <f>+'(令和5年1月)'!R23</f>
        <v>0</v>
      </c>
      <c r="S30" s="166">
        <f>+'(令和5年9月)'!S23</f>
        <v>155.38966223298809</v>
      </c>
      <c r="T30" s="167">
        <f>+'(令和5年1月)'!T23</f>
        <v>0</v>
      </c>
      <c r="U30" s="166">
        <f>+'(令和5年9月)'!U23</f>
        <v>63.897156084656082</v>
      </c>
      <c r="V30" s="167">
        <f>+'(令和5年1月)'!V23</f>
        <v>0</v>
      </c>
      <c r="W30" s="166">
        <f>+'(令和5年9月)'!W23</f>
        <v>79.063693058011069</v>
      </c>
      <c r="X30" s="167">
        <f>+'(令和5年1月)'!X23</f>
        <v>0</v>
      </c>
      <c r="Y30" s="166">
        <f>+'(令和5年9月)'!Y23</f>
        <v>76.504956345975614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7.4864890890643778</v>
      </c>
      <c r="F34" s="162"/>
      <c r="G34" s="161">
        <f t="shared" ref="G34" si="7">+G23-G30</f>
        <v>0.10960025172818177</v>
      </c>
      <c r="H34" s="162"/>
      <c r="I34" s="161">
        <f t="shared" ref="I34" si="8">+I23-I30</f>
        <v>-8.2273440310324659</v>
      </c>
      <c r="J34" s="162"/>
      <c r="K34" s="161">
        <f t="shared" ref="K34" si="9">+K23-K30</f>
        <v>93.73822387957739</v>
      </c>
      <c r="L34" s="162"/>
      <c r="M34" s="161">
        <f t="shared" ref="M34" si="10">+M23-M30</f>
        <v>3.8618149192240878</v>
      </c>
      <c r="N34" s="162"/>
      <c r="O34" s="161">
        <f t="shared" ref="O34" si="11">+O23-O30</f>
        <v>4.1350854818673071</v>
      </c>
      <c r="P34" s="162"/>
      <c r="Q34" s="161">
        <f t="shared" ref="Q34" si="12">+Q23-Q30</f>
        <v>1.5140180174244122</v>
      </c>
      <c r="R34" s="162"/>
      <c r="S34" s="161">
        <f t="shared" ref="S34" si="13">+S23-S30</f>
        <v>-23.412319443047352</v>
      </c>
      <c r="T34" s="162"/>
      <c r="U34" s="161">
        <f t="shared" ref="U34" si="14">+U23-U30</f>
        <v>5.8229884653061035</v>
      </c>
      <c r="V34" s="162"/>
      <c r="W34" s="161">
        <f t="shared" ref="W34" si="15">+W23-W30</f>
        <v>-26.111545761883818</v>
      </c>
      <c r="X34" s="162"/>
      <c r="Y34" s="161">
        <f t="shared" ref="Y34" si="16">+Y23-Y30</f>
        <v>-3.4932322256407247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+'(令和6年8月)'!E23</f>
        <v>48.102250957854402</v>
      </c>
      <c r="F42" s="160">
        <f>+'(令和5年12月)'!F23</f>
        <v>0</v>
      </c>
      <c r="G42" s="159">
        <f>+'(令和6年8月)'!G23</f>
        <v>66.836609278853189</v>
      </c>
      <c r="H42" s="160">
        <f>+'(令和5年12月)'!H23</f>
        <v>0</v>
      </c>
      <c r="I42" s="159">
        <f>+'(令和6年8月)'!I23</f>
        <v>54.876319521033558</v>
      </c>
      <c r="J42" s="160">
        <f>+'(令和5年12月)'!J23</f>
        <v>0</v>
      </c>
      <c r="K42" s="159">
        <f>+'(令和6年8月)'!K23</f>
        <v>110.80672586434915</v>
      </c>
      <c r="L42" s="160">
        <f>+'(令和5年12月)'!L23</f>
        <v>0</v>
      </c>
      <c r="M42" s="159">
        <f>+'(令和6年8月)'!M23</f>
        <v>40.724749264631747</v>
      </c>
      <c r="N42" s="160">
        <f>+'(令和5年12月)'!N23</f>
        <v>0</v>
      </c>
      <c r="O42" s="159">
        <f>+'(令和6年8月)'!O23</f>
        <v>88.248337028824835</v>
      </c>
      <c r="P42" s="160">
        <f>+'(令和5年12月)'!P23</f>
        <v>0</v>
      </c>
      <c r="Q42" s="159">
        <f>+'(令和6年8月)'!Q23</f>
        <v>43.175615297760473</v>
      </c>
      <c r="R42" s="160">
        <f>+'(令和5年12月)'!R23</f>
        <v>0</v>
      </c>
      <c r="S42" s="159">
        <f>+'(令和6年8月)'!S23</f>
        <v>137.55729550640049</v>
      </c>
      <c r="T42" s="160">
        <f>+'(令和5年12月)'!T23</f>
        <v>0</v>
      </c>
      <c r="U42" s="159">
        <f>+'(令和6年8月)'!U23</f>
        <v>37.151067323481115</v>
      </c>
      <c r="V42" s="160">
        <f>+'(令和5年12月)'!V23</f>
        <v>0</v>
      </c>
      <c r="W42" s="159">
        <f>+'(令和6年8月)'!W23</f>
        <v>45.470398896171147</v>
      </c>
      <c r="X42" s="160">
        <f>+'(令和5年12月)'!X23</f>
        <v>0</v>
      </c>
      <c r="Y42" s="159">
        <f>+'(令和6年8月)'!Y23</f>
        <v>70.910690534351247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11.186992449491271</v>
      </c>
      <c r="F46" s="160"/>
      <c r="G46" s="159">
        <f>G23-G42</f>
        <v>1.1469354808410657</v>
      </c>
      <c r="H46" s="160"/>
      <c r="I46" s="159">
        <f>I23-I42</f>
        <v>-1.0571519241590508</v>
      </c>
      <c r="J46" s="160"/>
      <c r="K46" s="159">
        <f>K23-K42</f>
        <v>11.363713549765365</v>
      </c>
      <c r="L46" s="160"/>
      <c r="M46" s="159">
        <f>M23-M42</f>
        <v>11.925829658054653</v>
      </c>
      <c r="N46" s="160"/>
      <c r="O46" s="159">
        <f t="shared" si="18"/>
        <v>-0.32448888192836023</v>
      </c>
      <c r="P46" s="160"/>
      <c r="Q46" s="159">
        <f t="shared" si="18"/>
        <v>2.656215611854293</v>
      </c>
      <c r="R46" s="160"/>
      <c r="S46" s="159">
        <f t="shared" si="18"/>
        <v>-5.5799527164597578</v>
      </c>
      <c r="T46" s="160"/>
      <c r="U46" s="159">
        <f t="shared" si="18"/>
        <v>32.56907722648107</v>
      </c>
      <c r="V46" s="160"/>
      <c r="W46" s="159">
        <f t="shared" si="18"/>
        <v>7.4817483999561034</v>
      </c>
      <c r="X46" s="160"/>
      <c r="Y46" s="159">
        <f t="shared" si="18"/>
        <v>2.1010335859836431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90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48.102250957854402</v>
      </c>
      <c r="F23" s="176"/>
      <c r="G23" s="175">
        <f>(G20+G21)/(G22+G41)*100</f>
        <v>66.836609278853189</v>
      </c>
      <c r="H23" s="176"/>
      <c r="I23" s="175">
        <f>(I20+I21)/(I22+I41)*100</f>
        <v>54.876319521033558</v>
      </c>
      <c r="J23" s="176"/>
      <c r="K23" s="175">
        <f>(K20+K21)/(K22+K41)*100</f>
        <v>110.80672586434915</v>
      </c>
      <c r="L23" s="176"/>
      <c r="M23" s="175">
        <f>(M20+M21)/(M22+M41)*100</f>
        <v>40.724749264631747</v>
      </c>
      <c r="N23" s="176"/>
      <c r="O23" s="175">
        <f>(O20+O21)/(O22+O41)*100</f>
        <v>88.248337028824835</v>
      </c>
      <c r="P23" s="176"/>
      <c r="Q23" s="175">
        <f>(Q20+Q21)/(Q22+Q41)*100</f>
        <v>43.175615297760473</v>
      </c>
      <c r="R23" s="176"/>
      <c r="S23" s="175">
        <f>(S20+S21)/(S22+S41)*100</f>
        <v>137.55729550640049</v>
      </c>
      <c r="T23" s="176"/>
      <c r="U23" s="175">
        <f>(U20+U21)/(U22+U41)*100</f>
        <v>37.151067323481115</v>
      </c>
      <c r="V23" s="176"/>
      <c r="W23" s="175">
        <f>(W20+W21)/(W22+W41)*100</f>
        <v>45.470398896171147</v>
      </c>
      <c r="X23" s="176"/>
      <c r="Y23" s="175">
        <f>(Y20+Y21)/(Y22+Y41)*100</f>
        <v>70.910690534351247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176931.26874349714</v>
      </c>
      <c r="F24" s="178"/>
      <c r="G24" s="171">
        <f>H22/G22*1000</f>
        <v>472567.80866325804</v>
      </c>
      <c r="H24" s="172"/>
      <c r="I24" s="173">
        <f>J22/I22*1000</f>
        <v>954420.55225148681</v>
      </c>
      <c r="J24" s="174"/>
      <c r="K24" s="171">
        <f>L22/K22*1000</f>
        <v>1793974.2096505824</v>
      </c>
      <c r="L24" s="172"/>
      <c r="M24" s="173">
        <f>N22/M22*1000</f>
        <v>213968.45991229959</v>
      </c>
      <c r="N24" s="174"/>
      <c r="O24" s="171">
        <f>P22/O22*1000</f>
        <v>302208.78923766821</v>
      </c>
      <c r="P24" s="172"/>
      <c r="Q24" s="173">
        <f>R22/Q22*1000</f>
        <v>190035.953218421</v>
      </c>
      <c r="R24" s="174"/>
      <c r="S24" s="171">
        <f>T22/S22*1000</f>
        <v>98341.682267122858</v>
      </c>
      <c r="T24" s="172"/>
      <c r="U24" s="173">
        <f>V22/U22*1000</f>
        <v>466395.13952948916</v>
      </c>
      <c r="V24" s="174"/>
      <c r="W24" s="171">
        <f>X22/W22*1000</f>
        <v>154845.00978679871</v>
      </c>
      <c r="X24" s="172"/>
      <c r="Y24" s="173">
        <f>Z22/Y22*1000</f>
        <v>220913.49683015887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+'(令和5年8月)'!E23</f>
        <v>46.72151783903233</v>
      </c>
      <c r="F30" s="167">
        <f>+'(令和5年1月)'!F23</f>
        <v>0</v>
      </c>
      <c r="G30" s="166">
        <f>+'(令和5年8月)'!G23</f>
        <v>58.966284575994287</v>
      </c>
      <c r="H30" s="167">
        <f>+'(令和5年1月)'!H23</f>
        <v>0</v>
      </c>
      <c r="I30" s="166">
        <f>+'(令和5年8月)'!I23</f>
        <v>54.073123797305968</v>
      </c>
      <c r="J30" s="167">
        <f>+'(令和5年1月)'!J23</f>
        <v>0</v>
      </c>
      <c r="K30" s="166">
        <f>+'(令和5年8月)'!K23</f>
        <v>30.857236425250779</v>
      </c>
      <c r="L30" s="167">
        <f>+'(令和5年1月)'!L23</f>
        <v>0</v>
      </c>
      <c r="M30" s="166">
        <f>+'(令和5年8月)'!M23</f>
        <v>49.528030711959801</v>
      </c>
      <c r="N30" s="167">
        <f>+'(令和5年1月)'!N23</f>
        <v>0</v>
      </c>
      <c r="O30" s="166">
        <f>+'(令和5年8月)'!O23</f>
        <v>85.972897486293576</v>
      </c>
      <c r="P30" s="167">
        <f>+'(令和5年1月)'!P23</f>
        <v>0</v>
      </c>
      <c r="Q30" s="166">
        <f>+'(令和5年8月)'!Q23</f>
        <v>39.591651527891401</v>
      </c>
      <c r="R30" s="167">
        <f>+'(令和5年1月)'!R23</f>
        <v>0</v>
      </c>
      <c r="S30" s="166">
        <f>+'(令和5年8月)'!S23</f>
        <v>120.04508173735616</v>
      </c>
      <c r="T30" s="167">
        <f>+'(令和5年1月)'!T23</f>
        <v>0</v>
      </c>
      <c r="U30" s="166">
        <f>+'(令和5年8月)'!U23</f>
        <v>54.407432191679625</v>
      </c>
      <c r="V30" s="167">
        <f>+'(令和5年1月)'!V23</f>
        <v>0</v>
      </c>
      <c r="W30" s="166">
        <f>+'(令和5年8月)'!W23</f>
        <v>84.451058930168159</v>
      </c>
      <c r="X30" s="167">
        <f>+'(令和5年1月)'!X23</f>
        <v>0</v>
      </c>
      <c r="Y30" s="166">
        <f>+'(令和5年8月)'!Y23</f>
        <v>66.011697205535512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1.3807331188220715</v>
      </c>
      <c r="F34" s="162"/>
      <c r="G34" s="161">
        <f t="shared" ref="G34" si="7">+G23-G30</f>
        <v>7.8703247028589018</v>
      </c>
      <c r="H34" s="162"/>
      <c r="I34" s="161">
        <f t="shared" ref="I34" si="8">+I23-I30</f>
        <v>0.8031957237275904</v>
      </c>
      <c r="J34" s="162"/>
      <c r="K34" s="161">
        <f t="shared" ref="K34" si="9">+K23-K30</f>
        <v>79.949489439098372</v>
      </c>
      <c r="L34" s="162"/>
      <c r="M34" s="161">
        <f t="shared" ref="M34" si="10">+M23-M30</f>
        <v>-8.8032814473280538</v>
      </c>
      <c r="N34" s="162"/>
      <c r="O34" s="161">
        <f t="shared" ref="O34" si="11">+O23-O30</f>
        <v>2.2754395425312595</v>
      </c>
      <c r="P34" s="162"/>
      <c r="Q34" s="161">
        <f t="shared" ref="Q34" si="12">+Q23-Q30</f>
        <v>3.5839637698690723</v>
      </c>
      <c r="R34" s="162"/>
      <c r="S34" s="161">
        <f t="shared" ref="S34" si="13">+S23-S30</f>
        <v>17.512213769044337</v>
      </c>
      <c r="T34" s="162"/>
      <c r="U34" s="161">
        <f t="shared" ref="U34" si="14">+U23-U30</f>
        <v>-17.25636486819851</v>
      </c>
      <c r="V34" s="162"/>
      <c r="W34" s="161">
        <f t="shared" ref="W34" si="15">+W23-W30</f>
        <v>-38.980660033997012</v>
      </c>
      <c r="X34" s="162"/>
      <c r="Y34" s="161">
        <f t="shared" ref="Y34" si="16">+Y23-Y30</f>
        <v>4.8989933288157346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+'(令和6年7月)'!E23</f>
        <v>56.038818865021597</v>
      </c>
      <c r="F42" s="160">
        <f>+'(令和5年12月)'!F23</f>
        <v>0</v>
      </c>
      <c r="G42" s="159">
        <f>+'(令和6年7月)'!G23</f>
        <v>75.381316776571197</v>
      </c>
      <c r="H42" s="160">
        <f>+'(令和5年12月)'!H23</f>
        <v>0</v>
      </c>
      <c r="I42" s="159">
        <f>+'(令和6年7月)'!I23</f>
        <v>58.520392032880174</v>
      </c>
      <c r="J42" s="160">
        <f>+'(令和5年12月)'!J23</f>
        <v>0</v>
      </c>
      <c r="K42" s="159">
        <f>+'(令和6年7月)'!K23</f>
        <v>56.226415094339622</v>
      </c>
      <c r="L42" s="160">
        <f>+'(令和5年12月)'!L23</f>
        <v>0</v>
      </c>
      <c r="M42" s="159">
        <f>+'(令和6年7月)'!M23</f>
        <v>44.160619119554447</v>
      </c>
      <c r="N42" s="160">
        <f>+'(令和5年12月)'!N23</f>
        <v>0</v>
      </c>
      <c r="O42" s="159">
        <f>+'(令和6年7月)'!O23</f>
        <v>97.394136807817588</v>
      </c>
      <c r="P42" s="160">
        <f>+'(令和5年12月)'!P23</f>
        <v>0</v>
      </c>
      <c r="Q42" s="159">
        <f>+'(令和6年7月)'!Q23</f>
        <v>49.687767485540618</v>
      </c>
      <c r="R42" s="160">
        <f>+'(令和5年12月)'!R23</f>
        <v>0</v>
      </c>
      <c r="S42" s="159">
        <f>+'(令和6年7月)'!S23</f>
        <v>149.65404073314932</v>
      </c>
      <c r="T42" s="160">
        <f>+'(令和5年12月)'!T23</f>
        <v>0</v>
      </c>
      <c r="U42" s="159">
        <f>+'(令和6年7月)'!U23</f>
        <v>59.655674986336308</v>
      </c>
      <c r="V42" s="160">
        <f>+'(令和5年12月)'!V23</f>
        <v>0</v>
      </c>
      <c r="W42" s="159">
        <f>+'(令和6年7月)'!W23</f>
        <v>53.082449706049971</v>
      </c>
      <c r="X42" s="160">
        <f>+'(令和5年12月)'!X23</f>
        <v>0</v>
      </c>
      <c r="Y42" s="159">
        <f>+'(令和6年7月)'!Y23</f>
        <v>77.501899217650376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-7.9365679071671948</v>
      </c>
      <c r="F46" s="160"/>
      <c r="G46" s="159">
        <f>G23-G42</f>
        <v>-8.544707497718008</v>
      </c>
      <c r="H46" s="160"/>
      <c r="I46" s="159">
        <f>I23-I42</f>
        <v>-3.6440725118466162</v>
      </c>
      <c r="J46" s="160"/>
      <c r="K46" s="159">
        <f>K23-K42</f>
        <v>54.580310770009525</v>
      </c>
      <c r="L46" s="160"/>
      <c r="M46" s="159">
        <f>M23-M42</f>
        <v>-3.4358698549227</v>
      </c>
      <c r="N46" s="160"/>
      <c r="O46" s="159">
        <f t="shared" si="18"/>
        <v>-9.1457997789927532</v>
      </c>
      <c r="P46" s="160"/>
      <c r="Q46" s="159">
        <f t="shared" si="18"/>
        <v>-6.5121521877801456</v>
      </c>
      <c r="R46" s="160"/>
      <c r="S46" s="159">
        <f t="shared" si="18"/>
        <v>-12.096745226748823</v>
      </c>
      <c r="T46" s="160"/>
      <c r="U46" s="159">
        <f t="shared" si="18"/>
        <v>-22.504607662855193</v>
      </c>
      <c r="V46" s="160"/>
      <c r="W46" s="159">
        <f t="shared" si="18"/>
        <v>-7.6120508098788235</v>
      </c>
      <c r="X46" s="160"/>
      <c r="Y46" s="159">
        <f t="shared" si="18"/>
        <v>-6.5912086832991292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56.038818865021597</v>
      </c>
      <c r="F23" s="176"/>
      <c r="G23" s="175">
        <f>(G20+G21)/(G22+G41)*100</f>
        <v>75.381316776571197</v>
      </c>
      <c r="H23" s="176"/>
      <c r="I23" s="175">
        <f>(I20+I21)/(I22+I41)*100</f>
        <v>58.520392032880174</v>
      </c>
      <c r="J23" s="176"/>
      <c r="K23" s="175">
        <f>(K20+K21)/(K22+K41)*100</f>
        <v>56.226415094339622</v>
      </c>
      <c r="L23" s="176"/>
      <c r="M23" s="175">
        <f>(M20+M21)/(M22+M41)*100</f>
        <v>44.160619119554447</v>
      </c>
      <c r="N23" s="176"/>
      <c r="O23" s="175">
        <f>(O20+O21)/(O22+O41)*100</f>
        <v>97.394136807817588</v>
      </c>
      <c r="P23" s="176"/>
      <c r="Q23" s="175">
        <f>(Q20+Q21)/(Q22+Q41)*100</f>
        <v>49.687767485540618</v>
      </c>
      <c r="R23" s="176"/>
      <c r="S23" s="175">
        <f>(S20+S21)/(S22+S41)*100</f>
        <v>149.65404073314932</v>
      </c>
      <c r="T23" s="176"/>
      <c r="U23" s="175">
        <f>(U20+U21)/(U22+U41)*100</f>
        <v>59.655674986336308</v>
      </c>
      <c r="V23" s="176"/>
      <c r="W23" s="175">
        <f>(W20+W21)/(W22+W41)*100</f>
        <v>53.082449706049971</v>
      </c>
      <c r="X23" s="176"/>
      <c r="Y23" s="175">
        <f>(Y20+Y21)/(Y22+Y41)*100</f>
        <v>77.501899217650376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172115.53107973517</v>
      </c>
      <c r="F24" s="178"/>
      <c r="G24" s="171">
        <f>H22/G22*1000</f>
        <v>461580.62933465099</v>
      </c>
      <c r="H24" s="172"/>
      <c r="I24" s="173">
        <f>J22/I22*1000</f>
        <v>952492.21027617576</v>
      </c>
      <c r="J24" s="174"/>
      <c r="K24" s="171">
        <f>L22/K22*1000</f>
        <v>1956175.9960889758</v>
      </c>
      <c r="L24" s="172"/>
      <c r="M24" s="173">
        <f>N22/M22*1000</f>
        <v>216464.39109543353</v>
      </c>
      <c r="N24" s="174"/>
      <c r="O24" s="171">
        <f>P22/O22*1000</f>
        <v>305059.10087719298</v>
      </c>
      <c r="P24" s="172"/>
      <c r="Q24" s="173">
        <f>R22/Q22*1000</f>
        <v>188187.43477113123</v>
      </c>
      <c r="R24" s="174"/>
      <c r="S24" s="171">
        <f>T22/S22*1000</f>
        <v>102387.56540260222</v>
      </c>
      <c r="T24" s="172"/>
      <c r="U24" s="173">
        <f>V22/U22*1000</f>
        <v>445134.07576099847</v>
      </c>
      <c r="V24" s="174"/>
      <c r="W24" s="171">
        <f>X22/W22*1000</f>
        <v>159802.01825533796</v>
      </c>
      <c r="X24" s="172"/>
      <c r="Y24" s="173">
        <f>Z22/Y22*1000</f>
        <v>257745.89072043408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+'(令和5年7月)'!E23</f>
        <v>55.874771076180643</v>
      </c>
      <c r="F30" s="167">
        <f>+'(令和5年1月)'!F23</f>
        <v>0</v>
      </c>
      <c r="G30" s="166">
        <f>+'(令和5年7月)'!G23</f>
        <v>68.066022303495274</v>
      </c>
      <c r="H30" s="167">
        <f>+'(令和5年1月)'!H23</f>
        <v>0</v>
      </c>
      <c r="I30" s="166">
        <f>+'(令和5年7月)'!I23</f>
        <v>56.577645895153317</v>
      </c>
      <c r="J30" s="167">
        <f>+'(令和5年1月)'!J23</f>
        <v>0</v>
      </c>
      <c r="K30" s="166">
        <f>+'(令和5年7月)'!K23</f>
        <v>29.657362959556181</v>
      </c>
      <c r="L30" s="167">
        <f>+'(令和5年1月)'!L23</f>
        <v>0</v>
      </c>
      <c r="M30" s="166">
        <f>+'(令和5年7月)'!M23</f>
        <v>44.917486137295391</v>
      </c>
      <c r="N30" s="167">
        <f>+'(令和5年1月)'!N23</f>
        <v>0</v>
      </c>
      <c r="O30" s="166">
        <f>+'(令和5年7月)'!O23</f>
        <v>88.771633600675386</v>
      </c>
      <c r="P30" s="167">
        <f>+'(令和5年1月)'!P23</f>
        <v>0</v>
      </c>
      <c r="Q30" s="166">
        <f>+'(令和5年7月)'!Q23</f>
        <v>45.179458044117283</v>
      </c>
      <c r="R30" s="167">
        <f>+'(令和5年1月)'!R23</f>
        <v>0</v>
      </c>
      <c r="S30" s="166">
        <f>+'(令和5年7月)'!S23</f>
        <v>174.04669314168717</v>
      </c>
      <c r="T30" s="167">
        <f>+'(令和5年1月)'!T23</f>
        <v>0</v>
      </c>
      <c r="U30" s="166">
        <f>+'(令和5年7月)'!U23</f>
        <v>58.694902643947231</v>
      </c>
      <c r="V30" s="167">
        <f>+'(令和5年1月)'!V23</f>
        <v>0</v>
      </c>
      <c r="W30" s="166">
        <f>+'(令和5年7月)'!W23</f>
        <v>80.522915327410331</v>
      </c>
      <c r="X30" s="167">
        <f>+'(令和5年1月)'!X23</f>
        <v>0</v>
      </c>
      <c r="Y30" s="166">
        <f>+'(令和5年7月)'!Y23</f>
        <v>81.246845037872745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0.1640477888409535</v>
      </c>
      <c r="F34" s="162"/>
      <c r="G34" s="161">
        <f t="shared" ref="G34" si="7">+G23-G30</f>
        <v>7.3152944730759231</v>
      </c>
      <c r="H34" s="162"/>
      <c r="I34" s="161">
        <f t="shared" ref="I34" si="8">+I23-I30</f>
        <v>1.9427461377268571</v>
      </c>
      <c r="J34" s="162"/>
      <c r="K34" s="161">
        <f t="shared" ref="K34" si="9">+K23-K30</f>
        <v>26.569052134783441</v>
      </c>
      <c r="L34" s="162"/>
      <c r="M34" s="161">
        <f t="shared" ref="M34" si="10">+M23-M30</f>
        <v>-0.75686701774094445</v>
      </c>
      <c r="N34" s="162"/>
      <c r="O34" s="161">
        <f t="shared" ref="O34" si="11">+O23-O30</f>
        <v>8.6225032071422021</v>
      </c>
      <c r="P34" s="162"/>
      <c r="Q34" s="161">
        <f t="shared" ref="Q34" si="12">+Q23-Q30</f>
        <v>4.5083094414233358</v>
      </c>
      <c r="R34" s="162"/>
      <c r="S34" s="161">
        <f t="shared" ref="S34" si="13">+S23-S30</f>
        <v>-24.392652408537856</v>
      </c>
      <c r="T34" s="162"/>
      <c r="U34" s="161">
        <f t="shared" ref="U34" si="14">+U23-U30</f>
        <v>0.96077234238907749</v>
      </c>
      <c r="V34" s="162"/>
      <c r="W34" s="161">
        <f t="shared" ref="W34" si="15">+W23-W30</f>
        <v>-27.44046562136036</v>
      </c>
      <c r="X34" s="162"/>
      <c r="Y34" s="161">
        <f t="shared" ref="Y34" si="16">+Y23-Y30</f>
        <v>-3.7449458202223695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+'(令和6年6月)'!E23</f>
        <v>55.958328256366521</v>
      </c>
      <c r="F42" s="160">
        <f>+'(令和5年12月)'!F23</f>
        <v>0</v>
      </c>
      <c r="G42" s="159">
        <f>+'(令和6年6月)'!G23</f>
        <v>69.460573383793871</v>
      </c>
      <c r="H42" s="160">
        <f>+'(令和5年12月)'!H23</f>
        <v>0</v>
      </c>
      <c r="I42" s="159">
        <f>+'(令和6年6月)'!I23</f>
        <v>47.731016923768159</v>
      </c>
      <c r="J42" s="160">
        <f>+'(令和5年12月)'!J23</f>
        <v>0</v>
      </c>
      <c r="K42" s="159">
        <f>+'(令和6年6月)'!K23</f>
        <v>58.246346555323591</v>
      </c>
      <c r="L42" s="160">
        <f>+'(令和5年12月)'!L23</f>
        <v>0</v>
      </c>
      <c r="M42" s="159">
        <f>+'(令和6年6月)'!M23</f>
        <v>42.214072155644956</v>
      </c>
      <c r="N42" s="160">
        <f>+'(令和5年12月)'!N23</f>
        <v>0</v>
      </c>
      <c r="O42" s="159">
        <f>+'(令和6年6月)'!O23</f>
        <v>79.574822842851191</v>
      </c>
      <c r="P42" s="160">
        <f>+'(令和5年12月)'!P23</f>
        <v>0</v>
      </c>
      <c r="Q42" s="159">
        <f>+'(令和6年6月)'!Q23</f>
        <v>45.800125477434747</v>
      </c>
      <c r="R42" s="160">
        <f>+'(令和5年12月)'!R23</f>
        <v>0</v>
      </c>
      <c r="S42" s="159">
        <f>+'(令和6年6月)'!S23</f>
        <v>132.91934411360037</v>
      </c>
      <c r="T42" s="160">
        <f>+'(令和5年12月)'!T23</f>
        <v>0</v>
      </c>
      <c r="U42" s="159">
        <f>+'(令和6年6月)'!U23</f>
        <v>60.500870237865016</v>
      </c>
      <c r="V42" s="160">
        <f>+'(令和5年12月)'!V23</f>
        <v>0</v>
      </c>
      <c r="W42" s="159">
        <f>+'(令和6年6月)'!W23</f>
        <v>49.173955345879399</v>
      </c>
      <c r="X42" s="160">
        <f>+'(令和5年12月)'!X23</f>
        <v>0</v>
      </c>
      <c r="Y42" s="159">
        <f>+'(令和6年6月)'!Y23</f>
        <v>69.504035475125761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8.0490608655075846E-2</v>
      </c>
      <c r="F46" s="160"/>
      <c r="G46" s="159">
        <f>G23-G42</f>
        <v>5.9207433927773252</v>
      </c>
      <c r="H46" s="160"/>
      <c r="I46" s="159">
        <f>I23-I42</f>
        <v>10.789375109112015</v>
      </c>
      <c r="J46" s="160"/>
      <c r="K46" s="159">
        <f>K23-K42</f>
        <v>-2.0199314609839689</v>
      </c>
      <c r="L46" s="160"/>
      <c r="M46" s="159">
        <f>M23-M42</f>
        <v>1.9465469639094906</v>
      </c>
      <c r="N46" s="160"/>
      <c r="O46" s="159">
        <f t="shared" si="18"/>
        <v>17.819313964966398</v>
      </c>
      <c r="P46" s="160"/>
      <c r="Q46" s="159">
        <f t="shared" si="18"/>
        <v>3.8876420081058711</v>
      </c>
      <c r="R46" s="160"/>
      <c r="S46" s="159">
        <f t="shared" si="18"/>
        <v>16.734696619548941</v>
      </c>
      <c r="T46" s="160"/>
      <c r="U46" s="159">
        <f t="shared" si="18"/>
        <v>-0.84519525152870756</v>
      </c>
      <c r="V46" s="160"/>
      <c r="W46" s="159">
        <f t="shared" si="18"/>
        <v>3.9084943601705717</v>
      </c>
      <c r="X46" s="160"/>
      <c r="Y46" s="159">
        <f t="shared" si="18"/>
        <v>7.9978637425246148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55.958328256366521</v>
      </c>
      <c r="F23" s="176"/>
      <c r="G23" s="175">
        <f>(G20+G21)/(G22+G41)*100</f>
        <v>69.460573383793871</v>
      </c>
      <c r="H23" s="176"/>
      <c r="I23" s="175">
        <f>(I20+I21)/(I22+I41)*100</f>
        <v>47.731016923768159</v>
      </c>
      <c r="J23" s="176"/>
      <c r="K23" s="175">
        <f>(K20+K21)/(K22+K41)*100</f>
        <v>58.246346555323591</v>
      </c>
      <c r="L23" s="176"/>
      <c r="M23" s="175">
        <f>(M20+M21)/(M22+M41)*100</f>
        <v>42.214072155644956</v>
      </c>
      <c r="N23" s="176"/>
      <c r="O23" s="175">
        <f>(O20+O21)/(O22+O41)*100</f>
        <v>79.574822842851191</v>
      </c>
      <c r="P23" s="176"/>
      <c r="Q23" s="175">
        <f>(Q20+Q21)/(Q22+Q41)*100</f>
        <v>45.800125477434747</v>
      </c>
      <c r="R23" s="176"/>
      <c r="S23" s="175">
        <f>(S20+S21)/(S22+S41)*100</f>
        <v>132.91934411360037</v>
      </c>
      <c r="T23" s="176"/>
      <c r="U23" s="175">
        <f>(U20+U21)/(U22+U41)*100</f>
        <v>60.500870237865016</v>
      </c>
      <c r="V23" s="176"/>
      <c r="W23" s="175">
        <f>(W20+W21)/(W22+W41)*100</f>
        <v>49.173955345879399</v>
      </c>
      <c r="X23" s="176"/>
      <c r="Y23" s="175">
        <f>(Y20+Y21)/(Y22+Y41)*100</f>
        <v>69.504035475125761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174615.69729212741</v>
      </c>
      <c r="F24" s="178"/>
      <c r="G24" s="171">
        <f>H22/G22*1000</f>
        <v>459440.61300130212</v>
      </c>
      <c r="H24" s="172"/>
      <c r="I24" s="173">
        <f>J22/I22*1000</f>
        <v>941244.32566492772</v>
      </c>
      <c r="J24" s="174"/>
      <c r="K24" s="171">
        <f>L22/K22*1000</f>
        <v>1946936.2269641126</v>
      </c>
      <c r="L24" s="172"/>
      <c r="M24" s="173">
        <f>N22/M22*1000</f>
        <v>218891.50428002287</v>
      </c>
      <c r="N24" s="174"/>
      <c r="O24" s="171">
        <f>P22/O22*1000</f>
        <v>303928.34408602153</v>
      </c>
      <c r="P24" s="172"/>
      <c r="Q24" s="173">
        <f>R22/Q22*1000</f>
        <v>186050.6859936901</v>
      </c>
      <c r="R24" s="174"/>
      <c r="S24" s="171">
        <f>T22/S22*1000</f>
        <v>104189.05457545682</v>
      </c>
      <c r="T24" s="172"/>
      <c r="U24" s="173">
        <f>V22/U22*1000</f>
        <v>433770.87291577854</v>
      </c>
      <c r="V24" s="174"/>
      <c r="W24" s="171">
        <f>X22/W22*1000</f>
        <v>161060.00382504251</v>
      </c>
      <c r="X24" s="172"/>
      <c r="Y24" s="173">
        <f>Z22/Y22*1000</f>
        <v>257336.57214266641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+'(令和5年6月)'!E23</f>
        <v>68.630409984864684</v>
      </c>
      <c r="F30" s="167">
        <f>+'(令和5年1月)'!F23</f>
        <v>0</v>
      </c>
      <c r="G30" s="166">
        <f>+'(令和5年6月)'!G23</f>
        <v>68.761800764955339</v>
      </c>
      <c r="H30" s="167">
        <f>+'(令和5年1月)'!H23</f>
        <v>0</v>
      </c>
      <c r="I30" s="166">
        <f>+'(令和5年6月)'!I23</f>
        <v>49.056603773584904</v>
      </c>
      <c r="J30" s="167">
        <f>+'(令和5年1月)'!J23</f>
        <v>0</v>
      </c>
      <c r="K30" s="166">
        <f>+'(令和5年6月)'!K23</f>
        <v>32.919430131973684</v>
      </c>
      <c r="L30" s="167">
        <f>+'(令和5年1月)'!L23</f>
        <v>0</v>
      </c>
      <c r="M30" s="166">
        <f>+'(令和5年6月)'!M23</f>
        <v>37.42417019505227</v>
      </c>
      <c r="N30" s="167">
        <f>+'(令和5年1月)'!N23</f>
        <v>0</v>
      </c>
      <c r="O30" s="166">
        <f>+'(令和5年6月)'!O23</f>
        <v>83.908528270219236</v>
      </c>
      <c r="P30" s="167">
        <f>+'(令和5年1月)'!P23</f>
        <v>0</v>
      </c>
      <c r="Q30" s="166">
        <f>+'(令和5年6月)'!Q23</f>
        <v>47.999244067573784</v>
      </c>
      <c r="R30" s="167">
        <f>+'(令和5年1月)'!R23</f>
        <v>0</v>
      </c>
      <c r="S30" s="166">
        <f>+'(令和5年6月)'!S23</f>
        <v>151.90194911687445</v>
      </c>
      <c r="T30" s="167">
        <f>+'(令和5年1月)'!T23</f>
        <v>0</v>
      </c>
      <c r="U30" s="166">
        <f>+'(令和5年6月)'!U23</f>
        <v>83.439932750995951</v>
      </c>
      <c r="V30" s="167">
        <f>+'(令和5年1月)'!V23</f>
        <v>0</v>
      </c>
      <c r="W30" s="166">
        <f>+'(令和5年6月)'!W23</f>
        <v>80.579333512796296</v>
      </c>
      <c r="X30" s="167">
        <f>+'(令和5年1月)'!X23</f>
        <v>0</v>
      </c>
      <c r="Y30" s="166">
        <f>+'(令和5年6月)'!Y23</f>
        <v>75.408499567928374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-12.672081728498163</v>
      </c>
      <c r="F34" s="162"/>
      <c r="G34" s="161">
        <f t="shared" ref="G34" si="7">+G23-G30</f>
        <v>0.69877261883853237</v>
      </c>
      <c r="H34" s="162"/>
      <c r="I34" s="161">
        <f t="shared" ref="I34" si="8">+I23-I30</f>
        <v>-1.3255868498167445</v>
      </c>
      <c r="J34" s="162"/>
      <c r="K34" s="161">
        <f t="shared" ref="K34" si="9">+K23-K30</f>
        <v>25.326916423349907</v>
      </c>
      <c r="L34" s="162"/>
      <c r="M34" s="161">
        <f t="shared" ref="M34" si="10">+M23-M30</f>
        <v>4.7899019605926867</v>
      </c>
      <c r="N34" s="162"/>
      <c r="O34" s="161">
        <f t="shared" ref="O34" si="11">+O23-O30</f>
        <v>-4.3337054273680451</v>
      </c>
      <c r="P34" s="162"/>
      <c r="Q34" s="161">
        <f t="shared" ref="Q34" si="12">+Q23-Q30</f>
        <v>-2.1991185901390367</v>
      </c>
      <c r="R34" s="162"/>
      <c r="S34" s="161">
        <f t="shared" ref="S34" si="13">+S23-S30</f>
        <v>-18.982605003274074</v>
      </c>
      <c r="T34" s="162"/>
      <c r="U34" s="161">
        <f t="shared" ref="U34" si="14">+U23-U30</f>
        <v>-22.939062513130935</v>
      </c>
      <c r="V34" s="162"/>
      <c r="W34" s="161">
        <f t="shared" ref="W34" si="15">+W23-W30</f>
        <v>-31.405378166916897</v>
      </c>
      <c r="X34" s="162"/>
      <c r="Y34" s="161">
        <f t="shared" ref="Y34" si="16">+Y23-Y30</f>
        <v>-5.9044640928026126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+'(令和6年5月)'!E23</f>
        <v>54.653778345188151</v>
      </c>
      <c r="F42" s="160">
        <f>+'(令和5年12月)'!F23</f>
        <v>0</v>
      </c>
      <c r="G42" s="159">
        <f>+'(令和6年5月)'!G23</f>
        <v>71.992476823794078</v>
      </c>
      <c r="H42" s="160">
        <f>+'(令和5年12月)'!H23</f>
        <v>0</v>
      </c>
      <c r="I42" s="159">
        <f>+'(令和6年5月)'!I23</f>
        <v>44.256610316428265</v>
      </c>
      <c r="J42" s="160">
        <f>+'(令和5年12月)'!J23</f>
        <v>0</v>
      </c>
      <c r="K42" s="159">
        <f>+'(令和6年5月)'!K23</f>
        <v>42.100238663484483</v>
      </c>
      <c r="L42" s="160">
        <f>+'(令和5年12月)'!L23</f>
        <v>0</v>
      </c>
      <c r="M42" s="159">
        <f>+'(令和6年5月)'!M23</f>
        <v>49.316326861754852</v>
      </c>
      <c r="N42" s="160">
        <f>+'(令和5年12月)'!N23</f>
        <v>0</v>
      </c>
      <c r="O42" s="159">
        <f>+'(令和6年5月)'!O23</f>
        <v>79.923939151321051</v>
      </c>
      <c r="P42" s="160">
        <f>+'(令和5年12月)'!P23</f>
        <v>0</v>
      </c>
      <c r="Q42" s="159">
        <f>+'(令和6年5月)'!Q23</f>
        <v>46.074422267274997</v>
      </c>
      <c r="R42" s="160">
        <f>+'(令和5年12月)'!R23</f>
        <v>0</v>
      </c>
      <c r="S42" s="159">
        <f>+'(令和6年5月)'!S23</f>
        <v>127.8190725568038</v>
      </c>
      <c r="T42" s="160">
        <f>+'(令和5年12月)'!T23</f>
        <v>0</v>
      </c>
      <c r="U42" s="159">
        <f>+'(令和6年5月)'!U23</f>
        <v>52.199211045364891</v>
      </c>
      <c r="V42" s="160">
        <f>+'(令和5年12月)'!V23</f>
        <v>0</v>
      </c>
      <c r="W42" s="159">
        <f>+'(令和6年5月)'!W23</f>
        <v>46.921439861003194</v>
      </c>
      <c r="X42" s="160">
        <f>+'(令和5年12月)'!X23</f>
        <v>0</v>
      </c>
      <c r="Y42" s="159">
        <f>+'(令和6年5月)'!Y23</f>
        <v>68.424313986980721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1.3045499111783698</v>
      </c>
      <c r="F46" s="160"/>
      <c r="G46" s="159">
        <f>G23-G42</f>
        <v>-2.5319034400002067</v>
      </c>
      <c r="H46" s="160"/>
      <c r="I46" s="159">
        <f>I23-I42</f>
        <v>3.474406607339894</v>
      </c>
      <c r="J46" s="160"/>
      <c r="K46" s="159">
        <f>K23-K42</f>
        <v>16.146107891839108</v>
      </c>
      <c r="L46" s="160"/>
      <c r="M46" s="159">
        <f>M23-M42</f>
        <v>-7.1022547061098962</v>
      </c>
      <c r="N46" s="160"/>
      <c r="O46" s="159">
        <f t="shared" si="18"/>
        <v>-0.34911630846985986</v>
      </c>
      <c r="P46" s="160"/>
      <c r="Q46" s="159">
        <f t="shared" si="18"/>
        <v>-0.27429678984024974</v>
      </c>
      <c r="R46" s="160"/>
      <c r="S46" s="159">
        <f t="shared" si="18"/>
        <v>5.1002715567965708</v>
      </c>
      <c r="T46" s="160"/>
      <c r="U46" s="159">
        <f t="shared" si="18"/>
        <v>8.3016591925001251</v>
      </c>
      <c r="V46" s="160"/>
      <c r="W46" s="159">
        <f t="shared" si="18"/>
        <v>2.2525154848762057</v>
      </c>
      <c r="X46" s="160"/>
      <c r="Y46" s="159">
        <f t="shared" si="18"/>
        <v>1.0797214881450401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54.653778345188151</v>
      </c>
      <c r="F23" s="176"/>
      <c r="G23" s="175">
        <f>(G20+G21)/(G22+G41)*100</f>
        <v>71.992476823794078</v>
      </c>
      <c r="H23" s="176"/>
      <c r="I23" s="175">
        <f>(I20+I21)/(I22+I41)*100</f>
        <v>44.256610316428265</v>
      </c>
      <c r="J23" s="176"/>
      <c r="K23" s="175">
        <f>(K20+K21)/(K22+K41)*100</f>
        <v>42.100238663484483</v>
      </c>
      <c r="L23" s="176"/>
      <c r="M23" s="175">
        <f>(M20+M21)/(M22+M41)*100</f>
        <v>49.316326861754852</v>
      </c>
      <c r="N23" s="176"/>
      <c r="O23" s="175">
        <f>(O20+O21)/(O22+O41)*100</f>
        <v>79.923939151321051</v>
      </c>
      <c r="P23" s="176"/>
      <c r="Q23" s="175">
        <f>(Q20+Q21)/(Q22+Q41)*100</f>
        <v>46.074422267274997</v>
      </c>
      <c r="R23" s="176"/>
      <c r="S23" s="175">
        <f>(S20+S21)/(S22+S41)*100</f>
        <v>127.8190725568038</v>
      </c>
      <c r="T23" s="176"/>
      <c r="U23" s="175">
        <f>(U20+U21)/(U22+U41)*100</f>
        <v>52.199211045364891</v>
      </c>
      <c r="V23" s="176"/>
      <c r="W23" s="175">
        <f>(W20+W21)/(W22+W41)*100</f>
        <v>46.921439861003194</v>
      </c>
      <c r="X23" s="176"/>
      <c r="Y23" s="175">
        <f>(Y20+Y21)/(Y22+Y41)*100</f>
        <v>68.424313986980721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179342.56786135782</v>
      </c>
      <c r="F24" s="178"/>
      <c r="G24" s="171">
        <f>H22/G22*1000</f>
        <v>452661.73431559687</v>
      </c>
      <c r="H24" s="172"/>
      <c r="I24" s="173">
        <f>J22/I22*1000</f>
        <v>902151.88177648047</v>
      </c>
      <c r="J24" s="174"/>
      <c r="K24" s="171">
        <f>L22/K22*1000</f>
        <v>1945503.1102264244</v>
      </c>
      <c r="L24" s="172"/>
      <c r="M24" s="173">
        <f>N22/M22*1000</f>
        <v>208624.18022248772</v>
      </c>
      <c r="N24" s="174"/>
      <c r="O24" s="171">
        <f>P22/O22*1000</f>
        <v>306939.9919126567</v>
      </c>
      <c r="P24" s="172"/>
      <c r="Q24" s="173">
        <f>R22/Q22*1000</f>
        <v>187356.20337341228</v>
      </c>
      <c r="R24" s="174"/>
      <c r="S24" s="171">
        <f>T22/S22*1000</f>
        <v>97725.370121547225</v>
      </c>
      <c r="T24" s="172"/>
      <c r="U24" s="173">
        <f>V22/U22*1000</f>
        <v>324347.64728109649</v>
      </c>
      <c r="V24" s="174"/>
      <c r="W24" s="171">
        <f>X22/W22*1000</f>
        <v>155737.91892338378</v>
      </c>
      <c r="X24" s="172"/>
      <c r="Y24" s="173">
        <f>Z22/Y22*1000</f>
        <v>250549.22502681985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+'(令和5年5月)'!E23</f>
        <v>51.815171736332225</v>
      </c>
      <c r="F30" s="167">
        <f>+'(令和5年1月)'!F23</f>
        <v>0</v>
      </c>
      <c r="G30" s="166">
        <f>+'(令和5年5月)'!G23</f>
        <v>62.728390242765677</v>
      </c>
      <c r="H30" s="167">
        <f>+'(令和5年1月)'!H23</f>
        <v>0</v>
      </c>
      <c r="I30" s="166">
        <f>+'(令和5年5月)'!I23</f>
        <v>46.167603474706183</v>
      </c>
      <c r="J30" s="167">
        <f>+'(令和5年1月)'!J23</f>
        <v>0</v>
      </c>
      <c r="K30" s="166">
        <f>+'(令和5年5月)'!K23</f>
        <v>23.860839401629836</v>
      </c>
      <c r="L30" s="167">
        <f>+'(令和5年1月)'!L23</f>
        <v>0</v>
      </c>
      <c r="M30" s="166">
        <f>+'(令和5年5月)'!M23</f>
        <v>46.058201851016896</v>
      </c>
      <c r="N30" s="167">
        <f>+'(令和5年1月)'!N23</f>
        <v>0</v>
      </c>
      <c r="O30" s="166">
        <f>+'(令和5年5月)'!O23</f>
        <v>84.528063905823004</v>
      </c>
      <c r="P30" s="167">
        <f>+'(令和5年1月)'!P23</f>
        <v>0</v>
      </c>
      <c r="Q30" s="166">
        <f>+'(令和5年5月)'!Q23</f>
        <v>43.398456284487047</v>
      </c>
      <c r="R30" s="167">
        <f>+'(令和5年1月)'!R23</f>
        <v>0</v>
      </c>
      <c r="S30" s="166">
        <f>+'(令和5年5月)'!S23</f>
        <v>133.7923916248894</v>
      </c>
      <c r="T30" s="167">
        <f>+'(令和5年1月)'!T23</f>
        <v>0</v>
      </c>
      <c r="U30" s="166">
        <f>+'(令和5年5月)'!U23</f>
        <v>58.040858130475335</v>
      </c>
      <c r="V30" s="167">
        <f>+'(令和5年1月)'!V23</f>
        <v>0</v>
      </c>
      <c r="W30" s="166">
        <f>+'(令和5年5月)'!W23</f>
        <v>74.396187990410795</v>
      </c>
      <c r="X30" s="167">
        <f>+'(令和5年1月)'!X23</f>
        <v>0</v>
      </c>
      <c r="Y30" s="166">
        <f>+'(令和5年5月)'!Y23</f>
        <v>67.555007032801271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2.8386066088559261</v>
      </c>
      <c r="F34" s="162"/>
      <c r="G34" s="161">
        <f t="shared" ref="G34" si="7">+G23-G30</f>
        <v>9.2640865810284012</v>
      </c>
      <c r="H34" s="162"/>
      <c r="I34" s="161">
        <f t="shared" ref="I34" si="8">+I23-I30</f>
        <v>-1.9109931582779183</v>
      </c>
      <c r="J34" s="162"/>
      <c r="K34" s="161">
        <f t="shared" ref="K34" si="9">+K23-K30</f>
        <v>18.239399261854647</v>
      </c>
      <c r="L34" s="162"/>
      <c r="M34" s="161">
        <f t="shared" ref="M34" si="10">+M23-M30</f>
        <v>3.258125010737956</v>
      </c>
      <c r="N34" s="162"/>
      <c r="O34" s="161">
        <f t="shared" ref="O34" si="11">+O23-O30</f>
        <v>-4.604124754501953</v>
      </c>
      <c r="P34" s="162"/>
      <c r="Q34" s="161">
        <f t="shared" ref="Q34" si="12">+Q23-Q30</f>
        <v>2.6759659827879503</v>
      </c>
      <c r="R34" s="162"/>
      <c r="S34" s="161">
        <f t="shared" ref="S34" si="13">+S23-S30</f>
        <v>-5.9733190680856012</v>
      </c>
      <c r="T34" s="162"/>
      <c r="U34" s="161">
        <f t="shared" ref="U34" si="14">+U23-U30</f>
        <v>-5.8416470851104449</v>
      </c>
      <c r="V34" s="162"/>
      <c r="W34" s="161">
        <f t="shared" ref="W34" si="15">+W23-W30</f>
        <v>-27.474748129407601</v>
      </c>
      <c r="X34" s="162"/>
      <c r="Y34" s="161">
        <f t="shared" ref="Y34" si="16">+Y23-Y30</f>
        <v>0.86930695417945003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+'(令和6年4月)'!E23</f>
        <v>56.351194037465277</v>
      </c>
      <c r="F42" s="160">
        <f>+'(令和5年12月)'!F23</f>
        <v>0</v>
      </c>
      <c r="G42" s="159">
        <f>+'(令和6年4月)'!G23</f>
        <v>70.83083826076664</v>
      </c>
      <c r="H42" s="160">
        <f>+'(令和5年12月)'!H23</f>
        <v>0</v>
      </c>
      <c r="I42" s="159">
        <f>+'(令和6年4月)'!I23</f>
        <v>50.094517958412098</v>
      </c>
      <c r="J42" s="160">
        <f>+'(令和5年12月)'!J23</f>
        <v>0</v>
      </c>
      <c r="K42" s="159">
        <f>+'(令和6年4月)'!K23</f>
        <v>33.490884537474678</v>
      </c>
      <c r="L42" s="160">
        <f>+'(令和5年12月)'!L23</f>
        <v>0</v>
      </c>
      <c r="M42" s="159">
        <f>+'(令和6年4月)'!M23</f>
        <v>49.149241204554087</v>
      </c>
      <c r="N42" s="160">
        <f>+'(令和5年12月)'!N23</f>
        <v>0</v>
      </c>
      <c r="O42" s="159">
        <f>+'(令和6年4月)'!O23</f>
        <v>96.049183632332188</v>
      </c>
      <c r="P42" s="160">
        <f>+'(令和5年12月)'!P23</f>
        <v>0</v>
      </c>
      <c r="Q42" s="159">
        <f>+'(令和6年4月)'!Q23</f>
        <v>48.740874515453299</v>
      </c>
      <c r="R42" s="160">
        <f>+'(令和5年12月)'!R23</f>
        <v>0</v>
      </c>
      <c r="S42" s="159">
        <f>+'(令和6年4月)'!S23</f>
        <v>143.09030561084072</v>
      </c>
      <c r="T42" s="160">
        <f>+'(令和5年12月)'!T23</f>
        <v>0</v>
      </c>
      <c r="U42" s="159">
        <f>+'(令和6年4月)'!U23</f>
        <v>63.903412871945996</v>
      </c>
      <c r="V42" s="160">
        <f>+'(令和5年12月)'!V23</f>
        <v>0</v>
      </c>
      <c r="W42" s="159">
        <f>+'(令和6年4月)'!W23</f>
        <v>57.016898737671958</v>
      </c>
      <c r="X42" s="160">
        <f>+'(令和5年12月)'!X23</f>
        <v>0</v>
      </c>
      <c r="Y42" s="159">
        <f>+'(令和6年4月)'!Y23</f>
        <v>74.600122557727971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-1.6974156922771257</v>
      </c>
      <c r="F46" s="160"/>
      <c r="G46" s="159">
        <f>G23-G42</f>
        <v>1.161638563027438</v>
      </c>
      <c r="H46" s="160"/>
      <c r="I46" s="159">
        <f>I23-I42</f>
        <v>-5.8379076419838327</v>
      </c>
      <c r="J46" s="160"/>
      <c r="K46" s="159">
        <f>K23-K42</f>
        <v>8.609354126009805</v>
      </c>
      <c r="L46" s="160"/>
      <c r="M46" s="159">
        <f>M23-M42</f>
        <v>0.16708565720076507</v>
      </c>
      <c r="N46" s="160"/>
      <c r="O46" s="159">
        <f t="shared" si="18"/>
        <v>-16.125244481011137</v>
      </c>
      <c r="P46" s="160"/>
      <c r="Q46" s="159">
        <f t="shared" si="18"/>
        <v>-2.6664522481783024</v>
      </c>
      <c r="R46" s="160"/>
      <c r="S46" s="159">
        <f t="shared" si="18"/>
        <v>-15.271233054036912</v>
      </c>
      <c r="T46" s="160"/>
      <c r="U46" s="159">
        <f t="shared" si="18"/>
        <v>-11.704201826581105</v>
      </c>
      <c r="V46" s="160"/>
      <c r="W46" s="159">
        <f t="shared" si="18"/>
        <v>-10.095458876668765</v>
      </c>
      <c r="X46" s="160"/>
      <c r="Y46" s="159">
        <f t="shared" si="18"/>
        <v>-6.1758085707472503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T22" sqref="T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56.351194037465277</v>
      </c>
      <c r="F23" s="176"/>
      <c r="G23" s="175">
        <f>(G20+G21)/(G22+G41)*100</f>
        <v>70.83083826076664</v>
      </c>
      <c r="H23" s="176"/>
      <c r="I23" s="175">
        <f>(I20+I21)/(I22+I41)*100</f>
        <v>50.094517958412098</v>
      </c>
      <c r="J23" s="176"/>
      <c r="K23" s="175">
        <f>(K20+K21)/(K22+K41)*100</f>
        <v>33.490884537474678</v>
      </c>
      <c r="L23" s="176"/>
      <c r="M23" s="175">
        <f>(M20+M21)/(M22+M41)*100</f>
        <v>49.149241204554087</v>
      </c>
      <c r="N23" s="176"/>
      <c r="O23" s="175">
        <f>(O20+O21)/(O22+O41)*100</f>
        <v>96.049183632332188</v>
      </c>
      <c r="P23" s="176"/>
      <c r="Q23" s="175">
        <f>(Q20+Q21)/(Q22+Q41)*100</f>
        <v>48.740874515453299</v>
      </c>
      <c r="R23" s="176"/>
      <c r="S23" s="175">
        <f>(S20+S21)/(S22+S41)*100</f>
        <v>143.09030561084072</v>
      </c>
      <c r="T23" s="176"/>
      <c r="U23" s="175">
        <f>(U20+U21)/(U22+U41)*100</f>
        <v>63.903412871945996</v>
      </c>
      <c r="V23" s="176"/>
      <c r="W23" s="175">
        <f>(W20+W21)/(W22+W41)*100</f>
        <v>57.016898737671958</v>
      </c>
      <c r="X23" s="176"/>
      <c r="Y23" s="175">
        <f>(Y20+Y21)/(Y22+Y41)*100</f>
        <v>74.600122557727971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176999.58330853024</v>
      </c>
      <c r="F24" s="178"/>
      <c r="G24" s="171">
        <f>H22/G22*1000</f>
        <v>448447.19872475951</v>
      </c>
      <c r="H24" s="172"/>
      <c r="I24" s="173">
        <f>J22/I22*1000</f>
        <v>870999.17379445489</v>
      </c>
      <c r="J24" s="174"/>
      <c r="K24" s="171">
        <f>L22/K22*1000</f>
        <v>1949549.1859665215</v>
      </c>
      <c r="L24" s="172"/>
      <c r="M24" s="173">
        <f>N22/M22*1000</f>
        <v>218512.30298382646</v>
      </c>
      <c r="N24" s="174"/>
      <c r="O24" s="171">
        <f>P22/O22*1000</f>
        <v>311655.09314308368</v>
      </c>
      <c r="P24" s="172"/>
      <c r="Q24" s="173">
        <f>R22/Q22*1000</f>
        <v>187376.96840384873</v>
      </c>
      <c r="R24" s="174"/>
      <c r="S24" s="171">
        <f>T22/S22*1000</f>
        <v>100012.49772046757</v>
      </c>
      <c r="T24" s="172"/>
      <c r="U24" s="173">
        <f>V22/U22*1000</f>
        <v>341412.10083261557</v>
      </c>
      <c r="V24" s="174"/>
      <c r="W24" s="171">
        <f>X22/W22*1000</f>
        <v>234128.97236302873</v>
      </c>
      <c r="X24" s="172"/>
      <c r="Y24" s="173">
        <f>Z22/Y22*1000</f>
        <v>259008.80347762894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+'(令和5年4月)'!E23</f>
        <v>48.050603090654313</v>
      </c>
      <c r="F30" s="167">
        <f>+'(令和5年1月)'!F23</f>
        <v>0</v>
      </c>
      <c r="G30" s="166">
        <f>+'(令和5年4月)'!G23</f>
        <v>74.435222303778573</v>
      </c>
      <c r="H30" s="167">
        <f>+'(令和5年1月)'!H23</f>
        <v>0</v>
      </c>
      <c r="I30" s="166">
        <f>+'(令和5年4月)'!I23</f>
        <v>45.367583834909716</v>
      </c>
      <c r="J30" s="167">
        <f>+'(令和5年1月)'!J23</f>
        <v>0</v>
      </c>
      <c r="K30" s="166">
        <f>+'(令和5年4月)'!K23</f>
        <v>24.226392362793504</v>
      </c>
      <c r="L30" s="167">
        <f>+'(令和5年1月)'!L23</f>
        <v>0</v>
      </c>
      <c r="M30" s="166">
        <f>+'(令和5年4月)'!M23</f>
        <v>45.784905555337012</v>
      </c>
      <c r="N30" s="167">
        <f>+'(令和5年1月)'!N23</f>
        <v>0</v>
      </c>
      <c r="O30" s="166">
        <f>+'(令和5年4月)'!O23</f>
        <v>81.943429704623739</v>
      </c>
      <c r="P30" s="167">
        <f>+'(令和5年1月)'!P23</f>
        <v>0</v>
      </c>
      <c r="Q30" s="166">
        <f>+'(令和5年4月)'!Q23</f>
        <v>45.148356054530872</v>
      </c>
      <c r="R30" s="167">
        <f>+'(令和5年1月)'!R23</f>
        <v>0</v>
      </c>
      <c r="S30" s="166">
        <f>+'(令和5年4月)'!S23</f>
        <v>159.69757970132486</v>
      </c>
      <c r="T30" s="167">
        <f>+'(令和5年1月)'!T23</f>
        <v>0</v>
      </c>
      <c r="U30" s="166">
        <f>+'(令和5年4月)'!U23</f>
        <v>70.884299177862445</v>
      </c>
      <c r="V30" s="167">
        <f>+'(令和5年1月)'!V23</f>
        <v>0</v>
      </c>
      <c r="W30" s="166">
        <f>+'(令和5年4月)'!W23</f>
        <v>74.071954443381145</v>
      </c>
      <c r="X30" s="167">
        <f>+'(令和5年1月)'!X23</f>
        <v>0</v>
      </c>
      <c r="Y30" s="166">
        <f>+'(令和5年4月)'!Y23</f>
        <v>73.76998399830417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8.3005909468109635</v>
      </c>
      <c r="F34" s="162"/>
      <c r="G34" s="161">
        <f t="shared" ref="G34" si="7">+G23-G30</f>
        <v>-3.6043840430119332</v>
      </c>
      <c r="H34" s="162"/>
      <c r="I34" s="161">
        <f t="shared" ref="I34" si="8">+I23-I30</f>
        <v>4.7269341235023816</v>
      </c>
      <c r="J34" s="162"/>
      <c r="K34" s="161">
        <f t="shared" ref="K34" si="9">+K23-K30</f>
        <v>9.2644921746811733</v>
      </c>
      <c r="L34" s="162"/>
      <c r="M34" s="161">
        <f t="shared" ref="M34" si="10">+M23-M30</f>
        <v>3.3643356492170753</v>
      </c>
      <c r="N34" s="162"/>
      <c r="O34" s="161">
        <f t="shared" ref="O34" si="11">+O23-O30</f>
        <v>14.105753927708449</v>
      </c>
      <c r="P34" s="162"/>
      <c r="Q34" s="161">
        <f t="shared" ref="Q34" si="12">+Q23-Q30</f>
        <v>3.5925184609224274</v>
      </c>
      <c r="R34" s="162"/>
      <c r="S34" s="161">
        <f t="shared" ref="S34" si="13">+S23-S30</f>
        <v>-16.60727409048414</v>
      </c>
      <c r="T34" s="162"/>
      <c r="U34" s="161">
        <f t="shared" ref="U34" si="14">+U23-U30</f>
        <v>-6.9808863059164494</v>
      </c>
      <c r="V34" s="162"/>
      <c r="W34" s="161">
        <f t="shared" ref="W34" si="15">+W23-W30</f>
        <v>-17.055055705709186</v>
      </c>
      <c r="X34" s="162"/>
      <c r="Y34" s="161">
        <f t="shared" ref="Y34" si="16">+Y23-Y30</f>
        <v>0.83013855942380133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+'(令和6年3月)'!E23</f>
        <v>60.831636540522851</v>
      </c>
      <c r="F42" s="160">
        <f>+'(令和5年12月)'!F23</f>
        <v>0</v>
      </c>
      <c r="G42" s="159">
        <f>+'(令和6年3月)'!G23</f>
        <v>83.279305426152078</v>
      </c>
      <c r="H42" s="160">
        <f>+'(令和5年12月)'!H23</f>
        <v>0</v>
      </c>
      <c r="I42" s="159">
        <f>+'(令和6年3月)'!I23</f>
        <v>62.521994134897362</v>
      </c>
      <c r="J42" s="160">
        <f>+'(令和5年12月)'!J23</f>
        <v>0</v>
      </c>
      <c r="K42" s="159">
        <f>+'(令和6年3月)'!K23</f>
        <v>40.187520206918848</v>
      </c>
      <c r="L42" s="160">
        <f>+'(令和5年12月)'!L23</f>
        <v>0</v>
      </c>
      <c r="M42" s="159">
        <f>+'(令和6年3月)'!M23</f>
        <v>35.83290489119166</v>
      </c>
      <c r="N42" s="160">
        <f>+'(令和5年12月)'!N23</f>
        <v>0</v>
      </c>
      <c r="O42" s="159">
        <f>+'(令和6年3月)'!O23</f>
        <v>90.273124175043151</v>
      </c>
      <c r="P42" s="160">
        <f>+'(令和5年12月)'!P23</f>
        <v>0</v>
      </c>
      <c r="Q42" s="159">
        <f>+'(令和6年3月)'!Q23</f>
        <v>43.273841327250558</v>
      </c>
      <c r="R42" s="160">
        <f>+'(令和5年12月)'!R23</f>
        <v>0</v>
      </c>
      <c r="S42" s="159">
        <f>+'(令和6年3月)'!S23</f>
        <v>124.92016543581923</v>
      </c>
      <c r="T42" s="160">
        <f>+'(令和5年12月)'!T23</f>
        <v>0</v>
      </c>
      <c r="U42" s="159">
        <f>+'(令和6年3月)'!U23</f>
        <v>74.234414874225294</v>
      </c>
      <c r="V42" s="160">
        <f>+'(令和5年12月)'!V23</f>
        <v>0</v>
      </c>
      <c r="W42" s="159">
        <f>+'(令和6年3月)'!W23</f>
        <v>59.036685773667507</v>
      </c>
      <c r="X42" s="160">
        <f>+'(令和5年12月)'!X23</f>
        <v>0</v>
      </c>
      <c r="Y42" s="159">
        <f>+'(令和6年3月)'!Y23</f>
        <v>66.647742459654182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-4.4804425030575743</v>
      </c>
      <c r="F46" s="160"/>
      <c r="G46" s="159">
        <f>G23-G42</f>
        <v>-12.448467165385438</v>
      </c>
      <c r="H46" s="160"/>
      <c r="I46" s="159">
        <f>I23-I42</f>
        <v>-12.427476176485264</v>
      </c>
      <c r="J46" s="160"/>
      <c r="K46" s="159">
        <f>K23-K42</f>
        <v>-6.69663566944417</v>
      </c>
      <c r="L46" s="160"/>
      <c r="M46" s="159">
        <f>M23-M42</f>
        <v>13.316336313362427</v>
      </c>
      <c r="N46" s="160"/>
      <c r="O46" s="159">
        <f t="shared" si="18"/>
        <v>5.7760594572890369</v>
      </c>
      <c r="P46" s="160"/>
      <c r="Q46" s="159">
        <f t="shared" si="18"/>
        <v>5.4670331882027412</v>
      </c>
      <c r="R46" s="160"/>
      <c r="S46" s="159">
        <f t="shared" si="18"/>
        <v>18.170140175021487</v>
      </c>
      <c r="T46" s="160"/>
      <c r="U46" s="159">
        <f t="shared" si="18"/>
        <v>-10.331002002279298</v>
      </c>
      <c r="V46" s="160"/>
      <c r="W46" s="159">
        <f t="shared" si="18"/>
        <v>-2.0197870359955488</v>
      </c>
      <c r="X46" s="160"/>
      <c r="Y46" s="159">
        <f t="shared" si="18"/>
        <v>7.9523800980737889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60.831636540522851</v>
      </c>
      <c r="F23" s="176"/>
      <c r="G23" s="175">
        <f>(G20+G21)/(G22+G41)*100</f>
        <v>83.279305426152078</v>
      </c>
      <c r="H23" s="176"/>
      <c r="I23" s="175">
        <f>(I20+I21)/(I22+I41)*100</f>
        <v>62.521994134897362</v>
      </c>
      <c r="J23" s="176"/>
      <c r="K23" s="175">
        <f>(K20+K21)/(K22+K41)*100</f>
        <v>40.187520206918848</v>
      </c>
      <c r="L23" s="176"/>
      <c r="M23" s="175">
        <f>(M20+M21)/(M22+M41)*100</f>
        <v>35.83290489119166</v>
      </c>
      <c r="N23" s="176"/>
      <c r="O23" s="175">
        <f>(O20+O21)/(O22+O41)*100</f>
        <v>90.273124175043151</v>
      </c>
      <c r="P23" s="176"/>
      <c r="Q23" s="175">
        <f>(Q20+Q21)/(Q22+Q41)*100</f>
        <v>43.273841327250558</v>
      </c>
      <c r="R23" s="176"/>
      <c r="S23" s="175">
        <f>(S20+S21)/(S22+S41)*100</f>
        <v>124.92016543581923</v>
      </c>
      <c r="T23" s="176"/>
      <c r="U23" s="175">
        <f>(U20+U21)/(U22+U41)*100</f>
        <v>74.234414874225294</v>
      </c>
      <c r="V23" s="176"/>
      <c r="W23" s="175">
        <f>(W20+W21)/(W22+W41)*100</f>
        <v>59.036685773667507</v>
      </c>
      <c r="X23" s="176"/>
      <c r="Y23" s="175">
        <f>(Y20+Y21)/(Y22+Y41)*100</f>
        <v>66.647742459654182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174585.34567898442</v>
      </c>
      <c r="F24" s="178"/>
      <c r="G24" s="171">
        <f>H22/G22*1000</f>
        <v>449964.85319704149</v>
      </c>
      <c r="H24" s="172"/>
      <c r="I24" s="173">
        <f>J22/I22*1000</f>
        <v>823581.89209164807</v>
      </c>
      <c r="J24" s="174"/>
      <c r="K24" s="171">
        <f>L22/K22*1000</f>
        <v>1934779.8895027624</v>
      </c>
      <c r="L24" s="172"/>
      <c r="M24" s="173">
        <f>N22/M22*1000</f>
        <v>212863.9513523737</v>
      </c>
      <c r="N24" s="174"/>
      <c r="O24" s="171">
        <f>P22/O22*1000</f>
        <v>305923.29778506974</v>
      </c>
      <c r="P24" s="172"/>
      <c r="Q24" s="173">
        <f>R22/Q22*1000</f>
        <v>185618.41756381598</v>
      </c>
      <c r="R24" s="174"/>
      <c r="S24" s="171">
        <f>T22/S22*1000</f>
        <v>88105.226873110441</v>
      </c>
      <c r="T24" s="172"/>
      <c r="U24" s="173">
        <f>V22/U22*1000</f>
        <v>401164.67238774325</v>
      </c>
      <c r="V24" s="174"/>
      <c r="W24" s="171">
        <f>X22/W22*1000</f>
        <v>236996.59421395449</v>
      </c>
      <c r="X24" s="172"/>
      <c r="Y24" s="173">
        <f>Z22/Y22*1000</f>
        <v>260585.62832390913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+'(令和5年3月)'!E23</f>
        <v>52.402938851879931</v>
      </c>
      <c r="F30" s="167">
        <f>+'(令和5年1月)'!F23</f>
        <v>0</v>
      </c>
      <c r="G30" s="166">
        <f>+'(令和5年3月)'!G23</f>
        <v>82.803013075276212</v>
      </c>
      <c r="H30" s="167">
        <f>+'(令和5年1月)'!H23</f>
        <v>0</v>
      </c>
      <c r="I30" s="166">
        <f>+'(令和5年3月)'!I23</f>
        <v>60.895262087007076</v>
      </c>
      <c r="J30" s="167">
        <f>+'(令和5年1月)'!J23</f>
        <v>0</v>
      </c>
      <c r="K30" s="166">
        <f>+'(令和5年3月)'!K23</f>
        <v>25.993363975087714</v>
      </c>
      <c r="L30" s="167">
        <f>+'(令和5年1月)'!L23</f>
        <v>0</v>
      </c>
      <c r="M30" s="166">
        <f>+'(令和5年3月)'!M23</f>
        <v>40.641582884392506</v>
      </c>
      <c r="N30" s="167">
        <f>+'(令和5年1月)'!N23</f>
        <v>0</v>
      </c>
      <c r="O30" s="166">
        <f>+'(令和5年3月)'!O23</f>
        <v>85.815173527037942</v>
      </c>
      <c r="P30" s="167">
        <f>+'(令和5年1月)'!P23</f>
        <v>0</v>
      </c>
      <c r="Q30" s="166">
        <f>+'(令和5年3月)'!Q23</f>
        <v>47.655409855198108</v>
      </c>
      <c r="R30" s="167">
        <f>+'(令和5年1月)'!R23</f>
        <v>0</v>
      </c>
      <c r="S30" s="166">
        <f>+'(令和5年3月)'!S23</f>
        <v>168.25551066332531</v>
      </c>
      <c r="T30" s="167">
        <f>+'(令和5年1月)'!T23</f>
        <v>0</v>
      </c>
      <c r="U30" s="166">
        <f>+'(令和5年3月)'!U23</f>
        <v>88.240532934345055</v>
      </c>
      <c r="V30" s="167">
        <f>+'(令和5年1月)'!V23</f>
        <v>0</v>
      </c>
      <c r="W30" s="166">
        <f>+'(令和5年3月)'!W23</f>
        <v>96.246271975322699</v>
      </c>
      <c r="X30" s="167">
        <f>+'(令和5年1月)'!X23</f>
        <v>0</v>
      </c>
      <c r="Y30" s="166">
        <f>+'(令和5年3月)'!Y23</f>
        <v>77.286070334585318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8.4286976886429201</v>
      </c>
      <c r="F34" s="162"/>
      <c r="G34" s="161">
        <f t="shared" ref="G34" si="7">+G23-G30</f>
        <v>0.47629235087586608</v>
      </c>
      <c r="H34" s="162"/>
      <c r="I34" s="161">
        <f t="shared" ref="I34" si="8">+I23-I30</f>
        <v>1.626732047890286</v>
      </c>
      <c r="J34" s="162"/>
      <c r="K34" s="161">
        <f t="shared" ref="K34" si="9">+K23-K30</f>
        <v>14.194156231831133</v>
      </c>
      <c r="L34" s="162"/>
      <c r="M34" s="161">
        <f t="shared" ref="M34" si="10">+M23-M30</f>
        <v>-4.8086779932008454</v>
      </c>
      <c r="N34" s="162"/>
      <c r="O34" s="161">
        <f t="shared" ref="O34" si="11">+O23-O30</f>
        <v>4.4579506480052089</v>
      </c>
      <c r="P34" s="162"/>
      <c r="Q34" s="161">
        <f t="shared" ref="Q34" si="12">+Q23-Q30</f>
        <v>-4.3815685279475503</v>
      </c>
      <c r="R34" s="162"/>
      <c r="S34" s="161">
        <f t="shared" ref="S34" si="13">+S23-S30</f>
        <v>-43.335345227506082</v>
      </c>
      <c r="T34" s="162"/>
      <c r="U34" s="161">
        <f t="shared" ref="U34" si="14">+U23-U30</f>
        <v>-14.006118060119761</v>
      </c>
      <c r="V34" s="162"/>
      <c r="W34" s="161">
        <f t="shared" ref="W34" si="15">+W23-W30</f>
        <v>-37.209586201655192</v>
      </c>
      <c r="X34" s="162"/>
      <c r="Y34" s="161">
        <f t="shared" ref="Y34" si="16">+Y23-Y30</f>
        <v>-10.638327874931136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+'(令和6年2月)'!E23</f>
        <v>53.374557670867077</v>
      </c>
      <c r="F42" s="160">
        <f>+'(令和5年12月)'!F23</f>
        <v>0</v>
      </c>
      <c r="G42" s="159">
        <f>+'(令和6年2月)'!G23</f>
        <v>74.038777564999805</v>
      </c>
      <c r="H42" s="160">
        <f>+'(令和5年12月)'!H23</f>
        <v>0</v>
      </c>
      <c r="I42" s="159">
        <f>+'(令和6年2月)'!I23</f>
        <v>52.735229759299784</v>
      </c>
      <c r="J42" s="160">
        <f>+'(令和5年12月)'!J23</f>
        <v>0</v>
      </c>
      <c r="K42" s="159">
        <f>+'(令和6年2月)'!K23</f>
        <v>34.767453440892346</v>
      </c>
      <c r="L42" s="160">
        <f>+'(令和5年12月)'!L23</f>
        <v>0</v>
      </c>
      <c r="M42" s="159">
        <f>+'(令和6年2月)'!M23</f>
        <v>38.876717229889792</v>
      </c>
      <c r="N42" s="160">
        <f>+'(令和5年12月)'!N23</f>
        <v>0</v>
      </c>
      <c r="O42" s="159">
        <f>+'(令和6年2月)'!O23</f>
        <v>74.194194194194196</v>
      </c>
      <c r="P42" s="160">
        <f>+'(令和5年12月)'!P23</f>
        <v>0</v>
      </c>
      <c r="Q42" s="159">
        <f>+'(令和6年2月)'!Q23</f>
        <v>42.829633476134838</v>
      </c>
      <c r="R42" s="160">
        <f>+'(令和5年12月)'!R23</f>
        <v>0</v>
      </c>
      <c r="S42" s="159">
        <f>+'(令和6年2月)'!S23</f>
        <v>112.19381913090305</v>
      </c>
      <c r="T42" s="160">
        <f>+'(令和5年12月)'!T23</f>
        <v>0</v>
      </c>
      <c r="U42" s="159">
        <f>+'(令和6年2月)'!U23</f>
        <v>70.662055335968375</v>
      </c>
      <c r="V42" s="160">
        <f>+'(令和5年12月)'!V23</f>
        <v>0</v>
      </c>
      <c r="W42" s="159">
        <f>+'(令和6年2月)'!W23</f>
        <v>61.201619354109496</v>
      </c>
      <c r="X42" s="160">
        <f>+'(令和5年12月)'!X23</f>
        <v>0</v>
      </c>
      <c r="Y42" s="159">
        <f>+'(令和6年2月)'!Y23</f>
        <v>63.036883528815544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7.4570788696557742</v>
      </c>
      <c r="F46" s="160"/>
      <c r="G46" s="159">
        <f>G23-G42</f>
        <v>9.2405278611522732</v>
      </c>
      <c r="H46" s="160"/>
      <c r="I46" s="159">
        <f>I23-I42</f>
        <v>9.7867643755975777</v>
      </c>
      <c r="J46" s="160"/>
      <c r="K46" s="159">
        <f>K23-K42</f>
        <v>5.4200667660265012</v>
      </c>
      <c r="L46" s="160"/>
      <c r="M46" s="159">
        <f>M23-M42</f>
        <v>-3.0438123386981317</v>
      </c>
      <c r="N46" s="160"/>
      <c r="O46" s="159">
        <f t="shared" si="18"/>
        <v>16.078929980848955</v>
      </c>
      <c r="P46" s="160"/>
      <c r="Q46" s="159">
        <f t="shared" si="18"/>
        <v>0.44420785111572059</v>
      </c>
      <c r="R46" s="160"/>
      <c r="S46" s="159">
        <f t="shared" si="18"/>
        <v>12.726346304916177</v>
      </c>
      <c r="T46" s="160"/>
      <c r="U46" s="159">
        <f t="shared" si="18"/>
        <v>3.5723595382569187</v>
      </c>
      <c r="V46" s="160"/>
      <c r="W46" s="159">
        <f t="shared" si="18"/>
        <v>-2.1649335804419891</v>
      </c>
      <c r="X46" s="160"/>
      <c r="Y46" s="159">
        <f t="shared" si="18"/>
        <v>3.6108589308386385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53.374557670867077</v>
      </c>
      <c r="F23" s="176"/>
      <c r="G23" s="175">
        <f>(G20+G21)/(G22+G41)*100</f>
        <v>74.038777564999805</v>
      </c>
      <c r="H23" s="176"/>
      <c r="I23" s="175">
        <f>(I20+I21)/(I22+I41)*100</f>
        <v>52.735229759299784</v>
      </c>
      <c r="J23" s="176"/>
      <c r="K23" s="175">
        <f>(K20+K21)/(K22+K41)*100</f>
        <v>34.767453440892346</v>
      </c>
      <c r="L23" s="176"/>
      <c r="M23" s="175">
        <f>(M20+M21)/(M22+M41)*100</f>
        <v>38.876717229889792</v>
      </c>
      <c r="N23" s="176"/>
      <c r="O23" s="175">
        <f>(O20+O21)/(O22+O41)*100</f>
        <v>74.194194194194196</v>
      </c>
      <c r="P23" s="176"/>
      <c r="Q23" s="175">
        <f>(Q20+Q21)/(Q22+Q41)*100</f>
        <v>42.829633476134838</v>
      </c>
      <c r="R23" s="176"/>
      <c r="S23" s="175">
        <f>(S20+S21)/(S22+S41)*100</f>
        <v>112.19381913090305</v>
      </c>
      <c r="T23" s="176"/>
      <c r="U23" s="175">
        <f>(U20+U21)/(U22+U41)*100</f>
        <v>70.662055335968375</v>
      </c>
      <c r="V23" s="176"/>
      <c r="W23" s="175">
        <f>(W20+W21)/(W22+W41)*100</f>
        <v>61.201619354109496</v>
      </c>
      <c r="X23" s="176"/>
      <c r="Y23" s="175">
        <f>(Y20+Y21)/(Y22+Y41)*100</f>
        <v>63.036883528815544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188101.33812178078</v>
      </c>
      <c r="F24" s="178"/>
      <c r="G24" s="171">
        <f>H22/G22*1000</f>
        <v>449442.59376180527</v>
      </c>
      <c r="H24" s="172"/>
      <c r="I24" s="173">
        <f>J22/I22*1000</f>
        <v>1010501.9495906936</v>
      </c>
      <c r="J24" s="174"/>
      <c r="K24" s="171">
        <f>L22/K22*1000</f>
        <v>572576.56710138824</v>
      </c>
      <c r="L24" s="172"/>
      <c r="M24" s="173">
        <f>N22/M22*1000</f>
        <v>199452.97197594971</v>
      </c>
      <c r="N24" s="174"/>
      <c r="O24" s="171">
        <f>P22/O22*1000</f>
        <v>304728.33299819025</v>
      </c>
      <c r="P24" s="172"/>
      <c r="Q24" s="173">
        <f>R22/Q22*1000</f>
        <v>183277.01917951065</v>
      </c>
      <c r="R24" s="174"/>
      <c r="S24" s="171">
        <f>T22/S22*1000</f>
        <v>87106.351407234426</v>
      </c>
      <c r="T24" s="172"/>
      <c r="U24" s="173">
        <f>V22/U22*1000</f>
        <v>425687.09956928995</v>
      </c>
      <c r="V24" s="174"/>
      <c r="W24" s="171">
        <f>X22/W22*1000</f>
        <v>228298.96036027683</v>
      </c>
      <c r="X24" s="172"/>
      <c r="Y24" s="173">
        <f>Z22/Y22*1000</f>
        <v>215256.17458614596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+'(令和5年2月)'!E23</f>
        <v>52.278059974731192</v>
      </c>
      <c r="F30" s="167">
        <f>+'(令和5年1月)'!F23</f>
        <v>0</v>
      </c>
      <c r="G30" s="166">
        <f>+'(令和5年2月)'!G23</f>
        <v>74.403960988682442</v>
      </c>
      <c r="H30" s="167">
        <f>+'(令和5年1月)'!H23</f>
        <v>0</v>
      </c>
      <c r="I30" s="166">
        <f>+'(令和5年2月)'!I23</f>
        <v>56.393601551139113</v>
      </c>
      <c r="J30" s="167">
        <f>+'(令和5年1月)'!J23</f>
        <v>0</v>
      </c>
      <c r="K30" s="166">
        <f>+'(令和5年2月)'!K23</f>
        <v>19.87087417901915</v>
      </c>
      <c r="L30" s="167">
        <f>+'(令和5年1月)'!L23</f>
        <v>0</v>
      </c>
      <c r="M30" s="166">
        <f>+'(令和5年2月)'!M23</f>
        <v>43.502764198936617</v>
      </c>
      <c r="N30" s="167">
        <f>+'(令和5年1月)'!N23</f>
        <v>0</v>
      </c>
      <c r="O30" s="166">
        <f>+'(令和5年2月)'!O23</f>
        <v>65.911063952927563</v>
      </c>
      <c r="P30" s="167">
        <f>+'(令和5年1月)'!P23</f>
        <v>0</v>
      </c>
      <c r="Q30" s="166">
        <f>+'(令和5年2月)'!Q23</f>
        <v>40.492332856266614</v>
      </c>
      <c r="R30" s="167">
        <f>+'(令和5年1月)'!R23</f>
        <v>0</v>
      </c>
      <c r="S30" s="166">
        <f>+'(令和5年2月)'!S23</f>
        <v>143.65136487316775</v>
      </c>
      <c r="T30" s="167">
        <f>+'(令和5年1月)'!T23</f>
        <v>0</v>
      </c>
      <c r="U30" s="166">
        <f>+'(令和5年2月)'!U23</f>
        <v>70.390247369917546</v>
      </c>
      <c r="V30" s="167">
        <f>+'(令和5年1月)'!V23</f>
        <v>0</v>
      </c>
      <c r="W30" s="166">
        <f>+'(令和5年2月)'!W23</f>
        <v>78.142994404230137</v>
      </c>
      <c r="X30" s="167">
        <f>+'(令和5年1月)'!X23</f>
        <v>0</v>
      </c>
      <c r="Y30" s="166">
        <f>+'(令和5年2月)'!Y23</f>
        <v>65.903262967620762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1.0964976961358843</v>
      </c>
      <c r="F34" s="162"/>
      <c r="G34" s="161">
        <f t="shared" ref="G34" si="7">+G23-G30</f>
        <v>-0.36518342368263745</v>
      </c>
      <c r="H34" s="162"/>
      <c r="I34" s="161">
        <f t="shared" ref="I34" si="8">+I23-I30</f>
        <v>-3.658371791839329</v>
      </c>
      <c r="J34" s="162"/>
      <c r="K34" s="161">
        <f t="shared" ref="K34" si="9">+K23-K30</f>
        <v>14.896579261873196</v>
      </c>
      <c r="L34" s="162"/>
      <c r="M34" s="161">
        <f t="shared" ref="M34" si="10">+M23-M30</f>
        <v>-4.6260469690468256</v>
      </c>
      <c r="N34" s="162"/>
      <c r="O34" s="161">
        <f t="shared" ref="O34" si="11">+O23-O30</f>
        <v>8.2831302412666332</v>
      </c>
      <c r="P34" s="162"/>
      <c r="Q34" s="161">
        <f t="shared" ref="Q34" si="12">+Q23-Q30</f>
        <v>2.3373006198682234</v>
      </c>
      <c r="R34" s="162"/>
      <c r="S34" s="161">
        <f t="shared" ref="S34" si="13">+S23-S30</f>
        <v>-31.457545742264699</v>
      </c>
      <c r="T34" s="162"/>
      <c r="U34" s="161">
        <f t="shared" ref="U34" si="14">+U23-U30</f>
        <v>0.27180796605082946</v>
      </c>
      <c r="V34" s="162"/>
      <c r="W34" s="161">
        <f t="shared" ref="W34" si="15">+W23-W30</f>
        <v>-16.941375050120641</v>
      </c>
      <c r="X34" s="162"/>
      <c r="Y34" s="161">
        <f t="shared" ref="Y34" si="16">+Y23-Y30</f>
        <v>-2.8663794388052182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+'(令和6年1月)'!E23</f>
        <v>41.819200485162973</v>
      </c>
      <c r="F42" s="160">
        <f>+'(令和5年12月)'!F23</f>
        <v>0</v>
      </c>
      <c r="G42" s="159">
        <f>+'(令和6年1月)'!G23</f>
        <v>64.650334251862901</v>
      </c>
      <c r="H42" s="160">
        <f>+'(令和5年12月)'!H23</f>
        <v>0</v>
      </c>
      <c r="I42" s="159">
        <f>+'(令和6年1月)'!I23</f>
        <v>49.097185342538502</v>
      </c>
      <c r="J42" s="160">
        <f>+'(令和5年12月)'!J23</f>
        <v>0</v>
      </c>
      <c r="K42" s="159">
        <f>+'(令和6年1月)'!K23</f>
        <v>20.209823557463043</v>
      </c>
      <c r="L42" s="160">
        <f>+'(令和5年12月)'!L23</f>
        <v>0</v>
      </c>
      <c r="M42" s="159">
        <f>+'(令和6年1月)'!M23</f>
        <v>30.826355214721186</v>
      </c>
      <c r="N42" s="160">
        <f>+'(令和5年12月)'!N23</f>
        <v>0</v>
      </c>
      <c r="O42" s="159">
        <f>+'(令和6年1月)'!O23</f>
        <v>73.808318996053032</v>
      </c>
      <c r="P42" s="160">
        <f>+'(令和5年12月)'!P23</f>
        <v>0</v>
      </c>
      <c r="Q42" s="159">
        <f>+'(令和6年1月)'!Q23</f>
        <v>34.566606195299833</v>
      </c>
      <c r="R42" s="160">
        <f>+'(令和5年12月)'!R23</f>
        <v>0</v>
      </c>
      <c r="S42" s="159">
        <f>+'(令和6年1月)'!S23</f>
        <v>95.575188398785571</v>
      </c>
      <c r="T42" s="160">
        <f>+'(令和5年12月)'!T23</f>
        <v>0</v>
      </c>
      <c r="U42" s="159">
        <f>+'(令和6年1月)'!U23</f>
        <v>58.055430374042359</v>
      </c>
      <c r="V42" s="160">
        <f>+'(令和5年12月)'!V23</f>
        <v>0</v>
      </c>
      <c r="W42" s="159">
        <f>+'(令和6年1月)'!W23</f>
        <v>54.528997252711243</v>
      </c>
      <c r="X42" s="160">
        <f>+'(令和5年12月)'!X23</f>
        <v>0</v>
      </c>
      <c r="Y42" s="159">
        <f>+'(令和6年1月)'!Y23</f>
        <v>53.13625414806026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11.555357185704104</v>
      </c>
      <c r="F46" s="160"/>
      <c r="G46" s="159">
        <f>G23-G42</f>
        <v>9.3884433131369036</v>
      </c>
      <c r="H46" s="160"/>
      <c r="I46" s="159">
        <f>I23-I42</f>
        <v>3.6380444167612822</v>
      </c>
      <c r="J46" s="160"/>
      <c r="K46" s="159">
        <f>K23-K42</f>
        <v>14.557629883429303</v>
      </c>
      <c r="L46" s="160"/>
      <c r="M46" s="159">
        <f>M23-M42</f>
        <v>8.0503620151686057</v>
      </c>
      <c r="N46" s="160"/>
      <c r="O46" s="159">
        <f t="shared" si="18"/>
        <v>0.38587519814116433</v>
      </c>
      <c r="P46" s="160"/>
      <c r="Q46" s="159">
        <f t="shared" si="18"/>
        <v>8.2630272808350043</v>
      </c>
      <c r="R46" s="160"/>
      <c r="S46" s="159">
        <f t="shared" si="18"/>
        <v>16.618630732117481</v>
      </c>
      <c r="T46" s="160"/>
      <c r="U46" s="159">
        <f t="shared" si="18"/>
        <v>12.606624961926016</v>
      </c>
      <c r="V46" s="160"/>
      <c r="W46" s="159">
        <f t="shared" si="18"/>
        <v>6.6726221013982538</v>
      </c>
      <c r="X46" s="160"/>
      <c r="Y46" s="159">
        <f t="shared" si="18"/>
        <v>9.9006293807552836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41.819200485162973</v>
      </c>
      <c r="F23" s="176"/>
      <c r="G23" s="175">
        <f>(G20+G21)/(G22+G41)*100</f>
        <v>64.650334251862901</v>
      </c>
      <c r="H23" s="176"/>
      <c r="I23" s="175">
        <f>(I20+I21)/(I22+I41)*100</f>
        <v>49.097185342538502</v>
      </c>
      <c r="J23" s="176"/>
      <c r="K23" s="175">
        <f>(K20+K21)/(K22+K41)*100</f>
        <v>20.209823557463043</v>
      </c>
      <c r="L23" s="176"/>
      <c r="M23" s="175">
        <f>(M20+M21)/(M22+M41)*100</f>
        <v>30.826355214721186</v>
      </c>
      <c r="N23" s="176"/>
      <c r="O23" s="175">
        <f>(O20+O21)/(O22+O41)*100</f>
        <v>73.808318996053032</v>
      </c>
      <c r="P23" s="176"/>
      <c r="Q23" s="175">
        <f>(Q20+Q21)/(Q22+Q41)*100</f>
        <v>34.566606195299833</v>
      </c>
      <c r="R23" s="176"/>
      <c r="S23" s="175">
        <f>(S20+S21)/(S22+S41)*100</f>
        <v>95.575188398785571</v>
      </c>
      <c r="T23" s="176"/>
      <c r="U23" s="175">
        <f>(U20+U21)/(U22+U41)*100</f>
        <v>58.055430374042359</v>
      </c>
      <c r="V23" s="176"/>
      <c r="W23" s="175">
        <f>(W20+W21)/(W22+W41)*100</f>
        <v>54.528997252711243</v>
      </c>
      <c r="X23" s="176"/>
      <c r="Y23" s="175">
        <f>(Y20+Y21)/(Y22+Y41)*100</f>
        <v>53.13625414806026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199134.84067352186</v>
      </c>
      <c r="F24" s="178"/>
      <c r="G24" s="171">
        <f>H22/G22*1000</f>
        <v>439675.02562965389</v>
      </c>
      <c r="H24" s="172"/>
      <c r="I24" s="173">
        <f>J22/I22*1000</f>
        <v>1055441.2291933417</v>
      </c>
      <c r="J24" s="174"/>
      <c r="K24" s="171">
        <f>L22/K22*1000</f>
        <v>721033.47834310564</v>
      </c>
      <c r="L24" s="172"/>
      <c r="M24" s="173">
        <f>N22/M22*1000</f>
        <v>183146.33129188832</v>
      </c>
      <c r="N24" s="174"/>
      <c r="O24" s="171">
        <f>P22/O22*1000</f>
        <v>303985.25014949171</v>
      </c>
      <c r="P24" s="172"/>
      <c r="Q24" s="173">
        <f>R22/Q22*1000</f>
        <v>182574.98893528423</v>
      </c>
      <c r="R24" s="174"/>
      <c r="S24" s="171">
        <f>T22/S22*1000</f>
        <v>104224.07767097591</v>
      </c>
      <c r="T24" s="172"/>
      <c r="U24" s="173">
        <f>V22/U22*1000</f>
        <v>381277.12020849169</v>
      </c>
      <c r="V24" s="174"/>
      <c r="W24" s="171">
        <f>X22/W22*1000</f>
        <v>230893.77256464324</v>
      </c>
      <c r="X24" s="172"/>
      <c r="Y24" s="173">
        <f>Z22/Y22*1000</f>
        <v>220529.10215299402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+'(令和5年1月)'!E23</f>
        <v>51.53986928104576</v>
      </c>
      <c r="F30" s="167">
        <f>+'(令和5年1月)'!F23</f>
        <v>0</v>
      </c>
      <c r="G30" s="166">
        <f>+'(令和5年1月)'!G23</f>
        <v>74.910816780936273</v>
      </c>
      <c r="H30" s="167">
        <f>+'(令和5年1月)'!H23</f>
        <v>0</v>
      </c>
      <c r="I30" s="166">
        <f>+'(令和5年1月)'!I23</f>
        <v>44.957587181903861</v>
      </c>
      <c r="J30" s="167">
        <f>+'(令和5年1月)'!J23</f>
        <v>0</v>
      </c>
      <c r="K30" s="166">
        <f>+'(令和5年1月)'!K23</f>
        <v>19.380185802425363</v>
      </c>
      <c r="L30" s="167">
        <f>+'(令和5年1月)'!L23</f>
        <v>0</v>
      </c>
      <c r="M30" s="166">
        <f>+'(令和5年1月)'!M23</f>
        <v>35.564373324898398</v>
      </c>
      <c r="N30" s="167">
        <f>+'(令和5年1月)'!N23</f>
        <v>0</v>
      </c>
      <c r="O30" s="166">
        <f>+'(令和5年1月)'!O23</f>
        <v>65.253532834580213</v>
      </c>
      <c r="P30" s="167">
        <f>+'(令和5年1月)'!P23</f>
        <v>0</v>
      </c>
      <c r="Q30" s="166">
        <f>+'(令和5年1月)'!Q23</f>
        <v>38.624055701280049</v>
      </c>
      <c r="R30" s="167">
        <f>+'(令和5年1月)'!R23</f>
        <v>0</v>
      </c>
      <c r="S30" s="166">
        <f>+'(令和5年1月)'!S23</f>
        <v>116.50069156293223</v>
      </c>
      <c r="T30" s="167">
        <f>+'(令和5年1月)'!T23</f>
        <v>0</v>
      </c>
      <c r="U30" s="166">
        <f>+'(令和5年1月)'!U23</f>
        <v>78.502249597737091</v>
      </c>
      <c r="V30" s="167">
        <f>+'(令和5年1月)'!V23</f>
        <v>0</v>
      </c>
      <c r="W30" s="166">
        <f>+'(令和5年1月)'!W23</f>
        <v>73.484916548228171</v>
      </c>
      <c r="X30" s="167">
        <f>+'(令和5年1月)'!X23</f>
        <v>0</v>
      </c>
      <c r="Y30" s="166">
        <f>+'(令和5年1月)'!Y23</f>
        <v>58.152616641328883</v>
      </c>
      <c r="Z30" s="167">
        <f>+'(令和5年1月)'!Z23</f>
        <v>0</v>
      </c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-9.7206687958827871</v>
      </c>
      <c r="F34" s="162"/>
      <c r="G34" s="161">
        <f t="shared" ref="G34" si="7">+G23-G30</f>
        <v>-10.260482529073371</v>
      </c>
      <c r="H34" s="162"/>
      <c r="I34" s="161">
        <f t="shared" ref="I34" si="8">+I23-I30</f>
        <v>4.139598160634641</v>
      </c>
      <c r="J34" s="162"/>
      <c r="K34" s="161">
        <f t="shared" ref="K34" si="9">+K23-K30</f>
        <v>0.82963775503768034</v>
      </c>
      <c r="L34" s="162"/>
      <c r="M34" s="161">
        <f t="shared" ref="M34" si="10">+M23-M30</f>
        <v>-4.7380181101772116</v>
      </c>
      <c r="N34" s="162"/>
      <c r="O34" s="161">
        <f t="shared" ref="O34" si="11">+O23-O30</f>
        <v>8.5547861614728191</v>
      </c>
      <c r="P34" s="162"/>
      <c r="Q34" s="161">
        <f t="shared" ref="Q34" si="12">+Q23-Q30</f>
        <v>-4.057449505980216</v>
      </c>
      <c r="R34" s="162"/>
      <c r="S34" s="161">
        <f t="shared" ref="S34" si="13">+S23-S30</f>
        <v>-20.925503164146662</v>
      </c>
      <c r="T34" s="162"/>
      <c r="U34" s="161">
        <f t="shared" ref="U34" si="14">+U23-U30</f>
        <v>-20.446819223694732</v>
      </c>
      <c r="V34" s="162"/>
      <c r="W34" s="161">
        <f t="shared" ref="W34" si="15">+W23-W30</f>
        <v>-18.955919295516928</v>
      </c>
      <c r="X34" s="162"/>
      <c r="Y34" s="161">
        <f t="shared" ref="Y34" si="16">+Y23-Y30</f>
        <v>-5.0163624932686233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+'(令和5年12月)'!E23</f>
        <v>52.954432582402603</v>
      </c>
      <c r="F42" s="160">
        <f>+'(令和5年12月)'!F23</f>
        <v>0</v>
      </c>
      <c r="G42" s="159">
        <f>+'(令和5年12月)'!G23</f>
        <v>61.298619237286786</v>
      </c>
      <c r="H42" s="160">
        <f>+'(令和5年12月)'!H23</f>
        <v>0</v>
      </c>
      <c r="I42" s="159">
        <f>+'(令和5年12月)'!I23</f>
        <v>58.929802785822652</v>
      </c>
      <c r="J42" s="160">
        <f>+'(令和5年12月)'!J23</f>
        <v>0</v>
      </c>
      <c r="K42" s="159">
        <f>+'(令和5年12月)'!K23</f>
        <v>44.205091685953356</v>
      </c>
      <c r="L42" s="160">
        <f>+'(令和5年12月)'!L23</f>
        <v>0</v>
      </c>
      <c r="M42" s="159">
        <f>+'(令和5年12月)'!M23</f>
        <v>61.437489381694043</v>
      </c>
      <c r="N42" s="160">
        <f>+'(令和5年12月)'!N23</f>
        <v>0</v>
      </c>
      <c r="O42" s="159">
        <f>+'(令和5年12月)'!O23</f>
        <v>97.897959183673464</v>
      </c>
      <c r="P42" s="160">
        <f>+'(令和5年12月)'!P23</f>
        <v>0</v>
      </c>
      <c r="Q42" s="159">
        <f>+'(令和5年12月)'!Q23</f>
        <v>43.863959265730479</v>
      </c>
      <c r="R42" s="160">
        <f>+'(令和5年12月)'!R23</f>
        <v>0</v>
      </c>
      <c r="S42" s="159">
        <f>+'(令和5年12月)'!S23</f>
        <v>140.70087532089946</v>
      </c>
      <c r="T42" s="160">
        <f>+'(令和5年12月)'!T23</f>
        <v>0</v>
      </c>
      <c r="U42" s="159">
        <f>+'(令和5年12月)'!U23</f>
        <v>81.993686255463814</v>
      </c>
      <c r="V42" s="160">
        <f>+'(令和5年12月)'!V23</f>
        <v>0</v>
      </c>
      <c r="W42" s="159">
        <f>+'(令和5年12月)'!W23</f>
        <v>83.801409669464917</v>
      </c>
      <c r="X42" s="160">
        <f>+'(令和5年12月)'!X23</f>
        <v>0</v>
      </c>
      <c r="Y42" s="159">
        <f>+'(令和5年12月)'!Y23</f>
        <v>77.615429235076121</v>
      </c>
      <c r="Z42" s="160">
        <f>+'(令和5年12月)'!Z23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-11.13523209723963</v>
      </c>
      <c r="F46" s="160"/>
      <c r="G46" s="159">
        <f>G23-G42</f>
        <v>3.351715014576115</v>
      </c>
      <c r="H46" s="160"/>
      <c r="I46" s="159">
        <f>I23-I42</f>
        <v>-9.8326174432841498</v>
      </c>
      <c r="J46" s="160"/>
      <c r="K46" s="159">
        <f>K23-K42</f>
        <v>-23.995268128490313</v>
      </c>
      <c r="L46" s="160"/>
      <c r="M46" s="159">
        <f>M23-M42</f>
        <v>-30.611134166972857</v>
      </c>
      <c r="N46" s="160"/>
      <c r="O46" s="159">
        <f t="shared" si="18"/>
        <v>-24.089640187620432</v>
      </c>
      <c r="P46" s="160"/>
      <c r="Q46" s="159">
        <f t="shared" si="18"/>
        <v>-9.2973530704306455</v>
      </c>
      <c r="R46" s="160"/>
      <c r="S46" s="159">
        <f t="shared" si="18"/>
        <v>-45.125686922113886</v>
      </c>
      <c r="T46" s="160"/>
      <c r="U46" s="159">
        <f t="shared" si="18"/>
        <v>-23.938255881421455</v>
      </c>
      <c r="V46" s="160"/>
      <c r="W46" s="159">
        <f t="shared" si="18"/>
        <v>-29.272412416753674</v>
      </c>
      <c r="X46" s="160"/>
      <c r="Y46" s="159">
        <f t="shared" si="18"/>
        <v>-24.479175087015861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52.954432582402603</v>
      </c>
      <c r="F23" s="176"/>
      <c r="G23" s="175">
        <f>(G20+G21)/(G22+G41)*100</f>
        <v>61.298619237286786</v>
      </c>
      <c r="H23" s="176"/>
      <c r="I23" s="175">
        <f>(I20+I21)/(I22+I41)*100</f>
        <v>58.929802785822652</v>
      </c>
      <c r="J23" s="176"/>
      <c r="K23" s="175">
        <f>(K20+K21)/(K22+K41)*100</f>
        <v>44.205091685953356</v>
      </c>
      <c r="L23" s="176"/>
      <c r="M23" s="175">
        <f>(M20+M21)/(M22+M41)*100</f>
        <v>61.437489381694043</v>
      </c>
      <c r="N23" s="176"/>
      <c r="O23" s="175">
        <f>(O20+O21)/(O22+O41)*100</f>
        <v>97.897959183673464</v>
      </c>
      <c r="P23" s="176"/>
      <c r="Q23" s="175">
        <f>(Q20+Q21)/(Q22+Q41)*100</f>
        <v>43.863959265730479</v>
      </c>
      <c r="R23" s="176"/>
      <c r="S23" s="175">
        <f>(S20+S21)/(S22+S41)*100</f>
        <v>140.70087532089946</v>
      </c>
      <c r="T23" s="176"/>
      <c r="U23" s="175">
        <f>(U20+U21)/(U22+U41)*100</f>
        <v>81.993686255463814</v>
      </c>
      <c r="V23" s="176"/>
      <c r="W23" s="175">
        <f>(W20+W21)/(W22+W41)*100</f>
        <v>83.801409669464917</v>
      </c>
      <c r="X23" s="176"/>
      <c r="Y23" s="175">
        <f>(Y20+Y21)/(Y22+Y41)*100</f>
        <v>77.615429235076121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188967.39344271508</v>
      </c>
      <c r="F24" s="178"/>
      <c r="G24" s="171">
        <f>H22/G22*1000</f>
        <v>441178.25763895304</v>
      </c>
      <c r="H24" s="172"/>
      <c r="I24" s="173">
        <f>J22/I22*1000</f>
        <v>1073416.1989996186</v>
      </c>
      <c r="J24" s="174"/>
      <c r="K24" s="171">
        <f>L22/K22*1000</f>
        <v>706485.37899192004</v>
      </c>
      <c r="L24" s="172"/>
      <c r="M24" s="173">
        <f>N22/M22*1000</f>
        <v>195473.6460785043</v>
      </c>
      <c r="N24" s="174"/>
      <c r="O24" s="171">
        <f>P22/O22*1000</f>
        <v>301599.71217105264</v>
      </c>
      <c r="P24" s="172"/>
      <c r="Q24" s="173">
        <f>R22/Q22*1000</f>
        <v>183834.88530169899</v>
      </c>
      <c r="R24" s="174"/>
      <c r="S24" s="171">
        <f>T22/S22*1000</f>
        <v>111512.40831195543</v>
      </c>
      <c r="T24" s="172"/>
      <c r="U24" s="173">
        <f>V22/U22*1000</f>
        <v>305686.79103522806</v>
      </c>
      <c r="V24" s="174"/>
      <c r="W24" s="171">
        <f>X22/W22*1000</f>
        <v>238426.94984378299</v>
      </c>
      <c r="X24" s="172"/>
      <c r="Y24" s="173">
        <f>Z22/Y22*1000</f>
        <v>224210.37017747108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v>56.460281629581857</v>
      </c>
      <c r="F30" s="167"/>
      <c r="G30" s="166">
        <v>92.881521078653137</v>
      </c>
      <c r="H30" s="167"/>
      <c r="I30" s="166">
        <v>57.402542818114952</v>
      </c>
      <c r="J30" s="167"/>
      <c r="K30" s="166">
        <v>27.11514713412247</v>
      </c>
      <c r="L30" s="167"/>
      <c r="M30" s="166">
        <v>54.74309881280206</v>
      </c>
      <c r="N30" s="167"/>
      <c r="O30" s="166">
        <v>86.270280408890557</v>
      </c>
      <c r="P30" s="167"/>
      <c r="Q30" s="166">
        <v>42.033134947333942</v>
      </c>
      <c r="R30" s="167"/>
      <c r="S30" s="166">
        <v>202.91650557245879</v>
      </c>
      <c r="T30" s="167"/>
      <c r="U30" s="166">
        <v>86.026027429265667</v>
      </c>
      <c r="V30" s="167"/>
      <c r="W30" s="166">
        <v>82.10004074961455</v>
      </c>
      <c r="X30" s="167"/>
      <c r="Y30" s="166">
        <v>83.368325845407682</v>
      </c>
      <c r="Z30" s="167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-3.5058490471792538</v>
      </c>
      <c r="F34" s="162"/>
      <c r="G34" s="161">
        <f t="shared" ref="G34" si="7">+G23-G30</f>
        <v>-31.58290184136635</v>
      </c>
      <c r="H34" s="162"/>
      <c r="I34" s="161">
        <f t="shared" ref="I34" si="8">+I23-I30</f>
        <v>1.5272599677076997</v>
      </c>
      <c r="J34" s="162"/>
      <c r="K34" s="161">
        <f t="shared" ref="K34" si="9">+K23-K30</f>
        <v>17.089944551830886</v>
      </c>
      <c r="L34" s="162"/>
      <c r="M34" s="161">
        <f t="shared" ref="M34" si="10">+M23-M30</f>
        <v>6.6943905688919827</v>
      </c>
      <c r="N34" s="162"/>
      <c r="O34" s="161">
        <f t="shared" ref="O34" si="11">+O23-O30</f>
        <v>11.627678774782908</v>
      </c>
      <c r="P34" s="162"/>
      <c r="Q34" s="161">
        <f t="shared" ref="Q34" si="12">+Q23-Q30</f>
        <v>1.8308243183965374</v>
      </c>
      <c r="R34" s="162"/>
      <c r="S34" s="161">
        <f t="shared" ref="S34" si="13">+S23-S30</f>
        <v>-62.215630251559332</v>
      </c>
      <c r="T34" s="162"/>
      <c r="U34" s="161">
        <f t="shared" ref="U34" si="14">+U23-U30</f>
        <v>-4.0323411738018535</v>
      </c>
      <c r="V34" s="162"/>
      <c r="W34" s="161">
        <f t="shared" ref="W34" si="15">+W23-W30</f>
        <v>1.701368919850367</v>
      </c>
      <c r="X34" s="162"/>
      <c r="Y34" s="161">
        <f t="shared" ref="Y34" si="16">+Y23-Y30</f>
        <v>-5.7528966103315611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+'(令和5年11月)'!E23</f>
        <v>53.524556605763273</v>
      </c>
      <c r="F42" s="160">
        <f>+'(令和5年11月)'!F23</f>
        <v>0</v>
      </c>
      <c r="G42" s="159">
        <f>+'(令和5年11月)'!G23</f>
        <v>61.688612730837512</v>
      </c>
      <c r="H42" s="160">
        <f>+'(令和5年11月)'!H23</f>
        <v>0</v>
      </c>
      <c r="I42" s="159">
        <f>+'(令和5年11月)'!I23</f>
        <v>62.322049984182229</v>
      </c>
      <c r="J42" s="160">
        <f>+'(令和5年11月)'!J23</f>
        <v>0</v>
      </c>
      <c r="K42" s="159">
        <f>+'(令和5年11月)'!K23</f>
        <v>34.773218142548593</v>
      </c>
      <c r="L42" s="160">
        <f>+'(令和5年11月)'!L23</f>
        <v>0</v>
      </c>
      <c r="M42" s="159">
        <f>+'(令和5年11月)'!M23</f>
        <v>49.329362878104405</v>
      </c>
      <c r="N42" s="160">
        <f>+'(令和5年11月)'!N23</f>
        <v>0</v>
      </c>
      <c r="O42" s="159">
        <f>+'(令和5年11月)'!O23</f>
        <v>90.558115719406047</v>
      </c>
      <c r="P42" s="160">
        <f>+'(令和5年11月)'!P23</f>
        <v>0</v>
      </c>
      <c r="Q42" s="159">
        <f>+'(令和5年11月)'!Q23</f>
        <v>46.131483611650999</v>
      </c>
      <c r="R42" s="160">
        <f>+'(令和5年11月)'!R23</f>
        <v>0</v>
      </c>
      <c r="S42" s="159">
        <f>+'(令和5年11月)'!S23</f>
        <v>121.8072601838857</v>
      </c>
      <c r="T42" s="160">
        <f>+'(令和5年11月)'!T23</f>
        <v>0</v>
      </c>
      <c r="U42" s="159">
        <f>+'(令和5年11月)'!U23</f>
        <v>98.547575480329357</v>
      </c>
      <c r="V42" s="160">
        <f>+'(令和5年11月)'!V23</f>
        <v>0</v>
      </c>
      <c r="W42" s="159">
        <f>+'(令和5年11月)'!W23</f>
        <v>83.889772839519182</v>
      </c>
      <c r="X42" s="160">
        <f>+'(令和5年11月)'!X23</f>
        <v>0</v>
      </c>
      <c r="Y42" s="159">
        <f>+'(令和5年11月)'!Y23</f>
        <v>72.344269193969836</v>
      </c>
      <c r="Z42" s="160">
        <f>+'(令和5年11月)'!Z23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-0.5701240233606697</v>
      </c>
      <c r="F46" s="160"/>
      <c r="G46" s="159">
        <f>G23-G42</f>
        <v>-0.3899934935507261</v>
      </c>
      <c r="H46" s="160"/>
      <c r="I46" s="159">
        <f>I23-I42</f>
        <v>-3.392247198359577</v>
      </c>
      <c r="J46" s="160"/>
      <c r="K46" s="159">
        <f>K23-K42</f>
        <v>9.4318735434047625</v>
      </c>
      <c r="L46" s="160"/>
      <c r="M46" s="159">
        <f>M23-M42</f>
        <v>12.108126503589638</v>
      </c>
      <c r="N46" s="160"/>
      <c r="O46" s="159">
        <f t="shared" si="18"/>
        <v>7.3398434642674175</v>
      </c>
      <c r="P46" s="160"/>
      <c r="Q46" s="159">
        <f t="shared" si="18"/>
        <v>-2.2675243459205205</v>
      </c>
      <c r="R46" s="160"/>
      <c r="S46" s="159">
        <f t="shared" si="18"/>
        <v>18.893615137013754</v>
      </c>
      <c r="T46" s="160"/>
      <c r="U46" s="159">
        <f t="shared" si="18"/>
        <v>-16.553889224865543</v>
      </c>
      <c r="V46" s="160"/>
      <c r="W46" s="159">
        <f t="shared" si="18"/>
        <v>-8.8363170054265083E-2</v>
      </c>
      <c r="X46" s="160"/>
      <c r="Y46" s="159">
        <f t="shared" si="18"/>
        <v>5.2711600411062847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53.524556605763273</v>
      </c>
      <c r="F23" s="176"/>
      <c r="G23" s="175">
        <f>(G20+G21)/(G22+G41)*100</f>
        <v>61.688612730837512</v>
      </c>
      <c r="H23" s="176"/>
      <c r="I23" s="175">
        <f>(I20+I21)/(I22+I41)*100</f>
        <v>62.322049984182229</v>
      </c>
      <c r="J23" s="176"/>
      <c r="K23" s="175">
        <f>(K20+K21)/(K22+K41)*100</f>
        <v>34.773218142548593</v>
      </c>
      <c r="L23" s="176"/>
      <c r="M23" s="175">
        <f>(M20+M21)/(M22+M41)*100</f>
        <v>49.329362878104405</v>
      </c>
      <c r="N23" s="176"/>
      <c r="O23" s="175">
        <f>(O20+O21)/(O22+O41)*100</f>
        <v>90.558115719406047</v>
      </c>
      <c r="P23" s="176"/>
      <c r="Q23" s="175">
        <f>(Q20+Q21)/(Q22+Q41)*100</f>
        <v>46.131483611650999</v>
      </c>
      <c r="R23" s="176"/>
      <c r="S23" s="175">
        <f>(S20+S21)/(S22+S41)*100</f>
        <v>121.8072601838857</v>
      </c>
      <c r="T23" s="176"/>
      <c r="U23" s="175">
        <f>(U20+U21)/(U22+U41)*100</f>
        <v>98.547575480329357</v>
      </c>
      <c r="V23" s="176"/>
      <c r="W23" s="175">
        <f>(W20+W21)/(W22+W41)*100</f>
        <v>83.889772839519182</v>
      </c>
      <c r="X23" s="176"/>
      <c r="Y23" s="175">
        <f>(Y20+Y21)/(Y22+Y41)*100</f>
        <v>72.344269193969836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199002.00380667447</v>
      </c>
      <c r="F24" s="178"/>
      <c r="G24" s="171">
        <f>H22/G22*1000</f>
        <v>439583.49793938355</v>
      </c>
      <c r="H24" s="172"/>
      <c r="I24" s="173">
        <f>J22/I22*1000</f>
        <v>848433.50105179381</v>
      </c>
      <c r="J24" s="174"/>
      <c r="K24" s="171">
        <f>L22/K22*1000</f>
        <v>331684.22796554014</v>
      </c>
      <c r="L24" s="172"/>
      <c r="M24" s="173">
        <f>N22/M22*1000</f>
        <v>227188.62678889677</v>
      </c>
      <c r="N24" s="174"/>
      <c r="O24" s="171">
        <f>P22/O22*1000</f>
        <v>300286.26418152353</v>
      </c>
      <c r="P24" s="172"/>
      <c r="Q24" s="173">
        <f>R22/Q22*1000</f>
        <v>182022.92133030854</v>
      </c>
      <c r="R24" s="174"/>
      <c r="S24" s="171">
        <f>T22/S22*1000</f>
        <v>106301.96781882615</v>
      </c>
      <c r="T24" s="172"/>
      <c r="U24" s="173">
        <f>V22/U22*1000</f>
        <v>285734.33700839133</v>
      </c>
      <c r="V24" s="174"/>
      <c r="W24" s="171">
        <f>X22/W22*1000</f>
        <v>234715.17225969743</v>
      </c>
      <c r="X24" s="172"/>
      <c r="Y24" s="173">
        <f>Z22/Y22*1000</f>
        <v>198804.17138973437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v>87.122933001147999</v>
      </c>
      <c r="F30" s="167"/>
      <c r="G30" s="166">
        <v>90.067129131651328</v>
      </c>
      <c r="H30" s="167"/>
      <c r="I30" s="166">
        <v>49.055466237942127</v>
      </c>
      <c r="J30" s="167"/>
      <c r="K30" s="166">
        <v>32.900544022787685</v>
      </c>
      <c r="L30" s="167"/>
      <c r="M30" s="166">
        <v>51.645491604814353</v>
      </c>
      <c r="N30" s="167"/>
      <c r="O30" s="166">
        <v>85.092449922958409</v>
      </c>
      <c r="P30" s="167"/>
      <c r="Q30" s="166">
        <v>46.040457947285262</v>
      </c>
      <c r="R30" s="167"/>
      <c r="S30" s="166">
        <v>175.59725537988948</v>
      </c>
      <c r="T30" s="167"/>
      <c r="U30" s="166">
        <v>107.65726177127213</v>
      </c>
      <c r="V30" s="167"/>
      <c r="W30" s="166">
        <v>90.732372061308581</v>
      </c>
      <c r="X30" s="167"/>
      <c r="Y30" s="166">
        <v>81.144081613985009</v>
      </c>
      <c r="Z30" s="167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-33.598376395384726</v>
      </c>
      <c r="F34" s="162"/>
      <c r="G34" s="161">
        <f t="shared" ref="G34" si="7">+G23-G30</f>
        <v>-28.378516400813815</v>
      </c>
      <c r="H34" s="162"/>
      <c r="I34" s="161">
        <f t="shared" ref="I34" si="8">+I23-I30</f>
        <v>13.266583746240102</v>
      </c>
      <c r="J34" s="162"/>
      <c r="K34" s="161">
        <f t="shared" ref="K34" si="9">+K23-K30</f>
        <v>1.8726741197609087</v>
      </c>
      <c r="L34" s="162"/>
      <c r="M34" s="161">
        <f t="shared" ref="M34" si="10">+M23-M30</f>
        <v>-2.3161287267099482</v>
      </c>
      <c r="N34" s="162"/>
      <c r="O34" s="161">
        <f t="shared" ref="O34" si="11">+O23-O30</f>
        <v>5.4656657964476381</v>
      </c>
      <c r="P34" s="162"/>
      <c r="Q34" s="161">
        <f t="shared" ref="Q34" si="12">+Q23-Q30</f>
        <v>9.1025664365737669E-2</v>
      </c>
      <c r="R34" s="162"/>
      <c r="S34" s="161">
        <f t="shared" ref="S34" si="13">+S23-S30</f>
        <v>-53.789995196003773</v>
      </c>
      <c r="T34" s="162"/>
      <c r="U34" s="161">
        <f t="shared" ref="U34" si="14">+U23-U30</f>
        <v>-9.1096862909427756</v>
      </c>
      <c r="V34" s="162"/>
      <c r="W34" s="161">
        <f t="shared" ref="W34" si="15">+W23-W30</f>
        <v>-6.8425992217893992</v>
      </c>
      <c r="X34" s="162"/>
      <c r="Y34" s="161">
        <f t="shared" ref="Y34" si="16">+Y23-Y30</f>
        <v>-8.7998124200151722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+'(令和5年10月)'!E23</f>
        <v>52.197621536310322</v>
      </c>
      <c r="F42" s="160">
        <f>+'(令和5年10月)'!F23</f>
        <v>0</v>
      </c>
      <c r="G42" s="159">
        <f>+'(令和5年10月)'!G23</f>
        <v>62.082439222783279</v>
      </c>
      <c r="H42" s="160">
        <f>+'(令和5年10月)'!H23</f>
        <v>0</v>
      </c>
      <c r="I42" s="159">
        <f>+'(令和5年10月)'!I23</f>
        <v>62.674619369015851</v>
      </c>
      <c r="J42" s="160">
        <f>+'(令和5年10月)'!J23</f>
        <v>0</v>
      </c>
      <c r="K42" s="159">
        <f>+'(令和5年10月)'!K23</f>
        <v>32.005040163805326</v>
      </c>
      <c r="L42" s="160">
        <f>+'(令和5年10月)'!L23</f>
        <v>0</v>
      </c>
      <c r="M42" s="159">
        <f>+'(令和5年10月)'!M23</f>
        <v>40.98723885608424</v>
      </c>
      <c r="N42" s="160">
        <f>+'(令和5年10月)'!N23</f>
        <v>0</v>
      </c>
      <c r="O42" s="159">
        <f>+'(令和5年10月)'!O23</f>
        <v>83.058192323565834</v>
      </c>
      <c r="P42" s="160">
        <f>+'(令和5年10月)'!P23</f>
        <v>0</v>
      </c>
      <c r="Q42" s="159">
        <f>+'(令和5年10月)'!Q23</f>
        <v>47.012527246395187</v>
      </c>
      <c r="R42" s="160">
        <f>+'(令和5年10月)'!R23</f>
        <v>0</v>
      </c>
      <c r="S42" s="159">
        <f>+'(令和5年10月)'!S23</f>
        <v>126.28490451950765</v>
      </c>
      <c r="T42" s="160">
        <f>+'(令和5年10月)'!T23</f>
        <v>0</v>
      </c>
      <c r="U42" s="159">
        <f>+'(令和5年10月)'!U23</f>
        <v>74.251388004004738</v>
      </c>
      <c r="V42" s="160">
        <f>+'(令和5年10月)'!V23</f>
        <v>0</v>
      </c>
      <c r="W42" s="159">
        <f>+'(令和5年10月)'!W23</f>
        <v>83.47037907996355</v>
      </c>
      <c r="X42" s="160">
        <f>+'(令和5年10月)'!X23</f>
        <v>0</v>
      </c>
      <c r="Y42" s="159">
        <f>+'(令和5年10月)'!Y23</f>
        <v>70.494801098287923</v>
      </c>
      <c r="Z42" s="160">
        <f>+'(令和5年10月)'!Z23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1.3269350694529507</v>
      </c>
      <c r="F46" s="160"/>
      <c r="G46" s="159">
        <f>G23-G42</f>
        <v>-0.39382649194576658</v>
      </c>
      <c r="H46" s="160"/>
      <c r="I46" s="159">
        <f>I23-I42</f>
        <v>-0.35256938483362177</v>
      </c>
      <c r="J46" s="160"/>
      <c r="K46" s="159">
        <f>K23-K42</f>
        <v>2.7681779787432674</v>
      </c>
      <c r="L46" s="160"/>
      <c r="M46" s="159">
        <f>M23-M42</f>
        <v>8.3421240220201653</v>
      </c>
      <c r="N46" s="160"/>
      <c r="O46" s="159">
        <f t="shared" si="18"/>
        <v>7.4999233958402129</v>
      </c>
      <c r="P46" s="160"/>
      <c r="Q46" s="159">
        <f t="shared" si="18"/>
        <v>-0.8810436347441879</v>
      </c>
      <c r="R46" s="160"/>
      <c r="S46" s="159">
        <f t="shared" si="18"/>
        <v>-4.477644335621946</v>
      </c>
      <c r="T46" s="160"/>
      <c r="U46" s="159">
        <f t="shared" si="18"/>
        <v>24.296187476324619</v>
      </c>
      <c r="V46" s="160"/>
      <c r="W46" s="159">
        <f t="shared" si="18"/>
        <v>0.41939375955563207</v>
      </c>
      <c r="X46" s="160"/>
      <c r="Y46" s="159">
        <f t="shared" si="18"/>
        <v>1.8494680956819138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80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52.197621536310322</v>
      </c>
      <c r="F23" s="176"/>
      <c r="G23" s="175">
        <f>(G20+G21)/(G22+G41)*100</f>
        <v>62.082439222783279</v>
      </c>
      <c r="H23" s="176"/>
      <c r="I23" s="175">
        <f>(I20+I21)/(I22+I41)*100</f>
        <v>62.674619369015851</v>
      </c>
      <c r="J23" s="176"/>
      <c r="K23" s="175">
        <f>(K20+K21)/(K22+K41)*100</f>
        <v>32.005040163805326</v>
      </c>
      <c r="L23" s="176"/>
      <c r="M23" s="175">
        <f>(M20+M21)/(M22+M41)*100</f>
        <v>40.98723885608424</v>
      </c>
      <c r="N23" s="176"/>
      <c r="O23" s="175">
        <f>(O20+O21)/(O22+O41)*100</f>
        <v>83.058192323565834</v>
      </c>
      <c r="P23" s="176"/>
      <c r="Q23" s="175">
        <f>(Q20+Q21)/(Q22+Q41)*100</f>
        <v>47.012527246395187</v>
      </c>
      <c r="R23" s="176"/>
      <c r="S23" s="175">
        <f>(S20+S21)/(S22+S41)*100</f>
        <v>126.28490451950765</v>
      </c>
      <c r="T23" s="176"/>
      <c r="U23" s="175">
        <f>(U20+U21)/(U22+U41)*100</f>
        <v>74.251388004004738</v>
      </c>
      <c r="V23" s="176"/>
      <c r="W23" s="175">
        <f>(W20+W21)/(W22+W41)*100</f>
        <v>83.47037907996355</v>
      </c>
      <c r="X23" s="176"/>
      <c r="Y23" s="175">
        <f>(Y20+Y21)/(Y22+Y41)*100</f>
        <v>70.494801098287923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197166.30258030343</v>
      </c>
      <c r="F24" s="178"/>
      <c r="G24" s="171">
        <f>H22/G22*1000</f>
        <v>436505.7519323125</v>
      </c>
      <c r="H24" s="172"/>
      <c r="I24" s="173">
        <f>J22/I22*1000</f>
        <v>776470.49237574206</v>
      </c>
      <c r="J24" s="174"/>
      <c r="K24" s="171">
        <f>L22/K22*1000</f>
        <v>320965.51149616792</v>
      </c>
      <c r="L24" s="172"/>
      <c r="M24" s="173">
        <f>N22/M22*1000</f>
        <v>221262.25326709321</v>
      </c>
      <c r="N24" s="174"/>
      <c r="O24" s="171">
        <f>P22/O22*1000</f>
        <v>310477.73866224888</v>
      </c>
      <c r="P24" s="172"/>
      <c r="Q24" s="173">
        <f>R22/Q22*1000</f>
        <v>182520.40570859087</v>
      </c>
      <c r="R24" s="174"/>
      <c r="S24" s="171">
        <f>T22/S22*1000</f>
        <v>100961.97177221661</v>
      </c>
      <c r="T24" s="172"/>
      <c r="U24" s="173">
        <f>V22/U22*1000</f>
        <v>381636.59962485125</v>
      </c>
      <c r="V24" s="174"/>
      <c r="W24" s="171">
        <f>X22/W22*1000</f>
        <v>237178.09142536754</v>
      </c>
      <c r="X24" s="172"/>
      <c r="Y24" s="173">
        <f>Z22/Y22*1000</f>
        <v>200761.37173357647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v>37.848432055749129</v>
      </c>
      <c r="F30" s="167"/>
      <c r="G30" s="166">
        <v>88.743767797372229</v>
      </c>
      <c r="H30" s="167"/>
      <c r="I30" s="166">
        <v>52.460908804701432</v>
      </c>
      <c r="J30" s="167"/>
      <c r="K30" s="166">
        <v>30.308347956881427</v>
      </c>
      <c r="L30" s="167"/>
      <c r="M30" s="166">
        <v>66.431958935446062</v>
      </c>
      <c r="N30" s="167"/>
      <c r="O30" s="166">
        <v>83.059194326799954</v>
      </c>
      <c r="P30" s="167"/>
      <c r="Q30" s="166">
        <v>44.004718470152355</v>
      </c>
      <c r="R30" s="167"/>
      <c r="S30" s="166">
        <v>164.92576603137834</v>
      </c>
      <c r="T30" s="167"/>
      <c r="U30" s="166">
        <v>82.860530104157846</v>
      </c>
      <c r="V30" s="167"/>
      <c r="W30" s="166">
        <v>75.266228007128433</v>
      </c>
      <c r="X30" s="167"/>
      <c r="Y30" s="166">
        <v>76.351804426449334</v>
      </c>
      <c r="Z30" s="167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14.349189480561193</v>
      </c>
      <c r="F34" s="162"/>
      <c r="G34" s="161">
        <f t="shared" ref="G34" si="7">+G23-G30</f>
        <v>-26.66132857458895</v>
      </c>
      <c r="H34" s="162"/>
      <c r="I34" s="161">
        <f t="shared" ref="I34" si="8">+I23-I30</f>
        <v>10.213710564314418</v>
      </c>
      <c r="J34" s="162"/>
      <c r="K34" s="161">
        <f t="shared" ref="K34" si="9">+K23-K30</f>
        <v>1.696692206923899</v>
      </c>
      <c r="L34" s="162"/>
      <c r="M34" s="161">
        <f t="shared" ref="M34" si="10">+M23-M30</f>
        <v>-25.444720079361822</v>
      </c>
      <c r="N34" s="162"/>
      <c r="O34" s="161">
        <f t="shared" ref="O34" si="11">+O23-O30</f>
        <v>-1.0020032341202523E-3</v>
      </c>
      <c r="P34" s="162"/>
      <c r="Q34" s="161">
        <f t="shared" ref="Q34" si="12">+Q23-Q30</f>
        <v>3.0078087762428325</v>
      </c>
      <c r="R34" s="162"/>
      <c r="S34" s="161">
        <f t="shared" ref="S34" si="13">+S23-S30</f>
        <v>-38.640861511870696</v>
      </c>
      <c r="T34" s="162"/>
      <c r="U34" s="161">
        <f t="shared" ref="U34" si="14">+U23-U30</f>
        <v>-8.6091421001531074</v>
      </c>
      <c r="V34" s="162"/>
      <c r="W34" s="161">
        <f t="shared" ref="W34" si="15">+W23-W30</f>
        <v>8.204151072835117</v>
      </c>
      <c r="X34" s="162"/>
      <c r="Y34" s="161">
        <f t="shared" ref="Y34" si="16">+Y23-Y30</f>
        <v>-5.8570033281614116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+'(令和5年9月)'!E23</f>
        <v>51.802754318281295</v>
      </c>
      <c r="F42" s="160">
        <f>+'(令和5年9月)'!F23</f>
        <v>0</v>
      </c>
      <c r="G42" s="159">
        <f>+'(令和5年9月)'!G23</f>
        <v>67.873944507966073</v>
      </c>
      <c r="H42" s="160">
        <f>+'(令和5年9月)'!H23</f>
        <v>0</v>
      </c>
      <c r="I42" s="159">
        <f>+'(令和5年9月)'!I23</f>
        <v>62.046511627906973</v>
      </c>
      <c r="J42" s="160">
        <f>+'(令和5年9月)'!J23</f>
        <v>0</v>
      </c>
      <c r="K42" s="159">
        <f>+'(令和5年9月)'!K23</f>
        <v>28.432215534537114</v>
      </c>
      <c r="L42" s="160">
        <f>+'(令和5年9月)'!L23</f>
        <v>0</v>
      </c>
      <c r="M42" s="159">
        <f>+'(令和5年9月)'!M23</f>
        <v>48.788764003462312</v>
      </c>
      <c r="N42" s="160">
        <f>+'(令和5年9月)'!N23</f>
        <v>0</v>
      </c>
      <c r="O42" s="159">
        <f>+'(令和5年9月)'!O23</f>
        <v>83.788762665029168</v>
      </c>
      <c r="P42" s="160">
        <f>+'(令和5年9月)'!P23</f>
        <v>0</v>
      </c>
      <c r="Q42" s="159">
        <f>+'(令和5年9月)'!Q23</f>
        <v>44.317812892190354</v>
      </c>
      <c r="R42" s="160">
        <f>+'(令和5年9月)'!R23</f>
        <v>0</v>
      </c>
      <c r="S42" s="159">
        <f>+'(令和5年9月)'!S23</f>
        <v>155.38966223298809</v>
      </c>
      <c r="T42" s="160">
        <f>+'(令和5年9月)'!T23</f>
        <v>0</v>
      </c>
      <c r="U42" s="159">
        <f>+'(令和5年9月)'!U23</f>
        <v>63.897156084656082</v>
      </c>
      <c r="V42" s="160">
        <f>+'(令和5年9月)'!V23</f>
        <v>0</v>
      </c>
      <c r="W42" s="159">
        <f>+'(令和5年9月)'!W23</f>
        <v>79.063693058011069</v>
      </c>
      <c r="X42" s="160">
        <f>+'(令和5年9月)'!X23</f>
        <v>0</v>
      </c>
      <c r="Y42" s="159">
        <f>+'(令和5年9月)'!Y23</f>
        <v>76.504956345975614</v>
      </c>
      <c r="Z42" s="160">
        <f>+'(令和5年9月)'!Z23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0.39486721802902736</v>
      </c>
      <c r="F46" s="160"/>
      <c r="G46" s="159">
        <f>G23-G42</f>
        <v>-5.7915052851827937</v>
      </c>
      <c r="H46" s="160"/>
      <c r="I46" s="159">
        <f>I23-I42</f>
        <v>0.62810774110887735</v>
      </c>
      <c r="J46" s="160"/>
      <c r="K46" s="159">
        <f>K23-K42</f>
        <v>3.5728246292682115</v>
      </c>
      <c r="L46" s="160"/>
      <c r="M46" s="159">
        <f>M23-M42</f>
        <v>-7.8015251473780722</v>
      </c>
      <c r="N46" s="160"/>
      <c r="O46" s="159">
        <f t="shared" si="18"/>
        <v>-0.73057034146333422</v>
      </c>
      <c r="P46" s="160"/>
      <c r="Q46" s="159">
        <f t="shared" si="18"/>
        <v>2.6947143542048337</v>
      </c>
      <c r="R46" s="160"/>
      <c r="S46" s="159">
        <f t="shared" si="18"/>
        <v>-29.104757713480438</v>
      </c>
      <c r="T46" s="160"/>
      <c r="U46" s="159">
        <f t="shared" si="18"/>
        <v>10.354231919348656</v>
      </c>
      <c r="V46" s="160"/>
      <c r="W46" s="159">
        <f t="shared" si="18"/>
        <v>4.4066860219524813</v>
      </c>
      <c r="X46" s="160"/>
      <c r="Y46" s="159">
        <f t="shared" si="18"/>
        <v>-6.0101552476876918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51.802754318281295</v>
      </c>
      <c r="F23" s="176"/>
      <c r="G23" s="175">
        <f>(G20+G21)/(G22+G41)*100</f>
        <v>67.873944507966073</v>
      </c>
      <c r="H23" s="176"/>
      <c r="I23" s="175">
        <f>(I20+I21)/(I22+I41)*100</f>
        <v>62.046511627906973</v>
      </c>
      <c r="J23" s="176"/>
      <c r="K23" s="175">
        <f>(K20+K21)/(K22+K41)*100</f>
        <v>28.432215534537114</v>
      </c>
      <c r="L23" s="176"/>
      <c r="M23" s="175">
        <f>(M20+M21)/(M22+M41)*100</f>
        <v>48.788764003462312</v>
      </c>
      <c r="N23" s="176"/>
      <c r="O23" s="175">
        <f>(O20+O21)/(O22+O41)*100</f>
        <v>83.788762665029168</v>
      </c>
      <c r="P23" s="176"/>
      <c r="Q23" s="175">
        <f>(Q20+Q21)/(Q22+Q41)*100</f>
        <v>44.317812892190354</v>
      </c>
      <c r="R23" s="176"/>
      <c r="S23" s="175">
        <f>(S20+S21)/(S22+S41)*100</f>
        <v>155.38966223298809</v>
      </c>
      <c r="T23" s="176"/>
      <c r="U23" s="175">
        <f>(U20+U21)/(U22+U41)*100</f>
        <v>63.897156084656082</v>
      </c>
      <c r="V23" s="176"/>
      <c r="W23" s="175">
        <f>(W20+W21)/(W22+W41)*100</f>
        <v>79.063693058011069</v>
      </c>
      <c r="X23" s="176"/>
      <c r="Y23" s="175">
        <f>(Y20+Y21)/(Y22+Y41)*100</f>
        <v>76.504956345975614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190209.60570328674</v>
      </c>
      <c r="F24" s="178"/>
      <c r="G24" s="171">
        <f>H22/G22*1000</f>
        <v>431361.31091361563</v>
      </c>
      <c r="H24" s="172"/>
      <c r="I24" s="173">
        <f>J22/I22*1000</f>
        <v>780146.24128566217</v>
      </c>
      <c r="J24" s="174"/>
      <c r="K24" s="171">
        <f>L22/K22*1000</f>
        <v>489139.486260454</v>
      </c>
      <c r="L24" s="172"/>
      <c r="M24" s="173">
        <f>N22/M22*1000</f>
        <v>194536.26056939457</v>
      </c>
      <c r="N24" s="174"/>
      <c r="O24" s="171">
        <f>P22/O22*1000</f>
        <v>310368.70244704915</v>
      </c>
      <c r="P24" s="172"/>
      <c r="Q24" s="173">
        <f>R22/Q22*1000</f>
        <v>184099.39469677518</v>
      </c>
      <c r="R24" s="174"/>
      <c r="S24" s="171">
        <f>T22/S22*1000</f>
        <v>102967.32011911308</v>
      </c>
      <c r="T24" s="172"/>
      <c r="U24" s="173">
        <f>V22/U22*1000</f>
        <v>364819.72669969755</v>
      </c>
      <c r="V24" s="174"/>
      <c r="W24" s="171">
        <f>X22/W22*1000</f>
        <v>247227.94021289758</v>
      </c>
      <c r="X24" s="172"/>
      <c r="Y24" s="173">
        <f>Z22/Y22*1000</f>
        <v>209885.65923060983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f>+'(令和4年9月)'!E23:F23</f>
        <v>52.987622705932566</v>
      </c>
      <c r="F30" s="167"/>
      <c r="G30" s="166">
        <f>+'(令和4年9月)'!G23:H23</f>
        <v>84.084791386271874</v>
      </c>
      <c r="H30" s="167"/>
      <c r="I30" s="166">
        <f>+'(令和4年9月)'!I23:J23</f>
        <v>79.462679856115102</v>
      </c>
      <c r="J30" s="167"/>
      <c r="K30" s="166">
        <f>+'(令和4年9月)'!K23:L23</f>
        <v>38.569297082228118</v>
      </c>
      <c r="L30" s="167"/>
      <c r="M30" s="166">
        <f>+'(令和4年9月)'!M23:N23</f>
        <v>42.567467112686337</v>
      </c>
      <c r="N30" s="167"/>
      <c r="O30" s="166">
        <f>+'(令和4年9月)'!O23:P23</f>
        <v>88.559579202913213</v>
      </c>
      <c r="P30" s="167"/>
      <c r="Q30" s="166">
        <f>+'(令和4年9月)'!Q23:R23</f>
        <v>46.23276798395856</v>
      </c>
      <c r="R30" s="167"/>
      <c r="S30" s="166">
        <f>+'(令和4年9月)'!S23:T23</f>
        <v>191.79589156055022</v>
      </c>
      <c r="T30" s="167"/>
      <c r="U30" s="166">
        <f>+'(令和4年9月)'!U23:V23</f>
        <v>70.748891703609885</v>
      </c>
      <c r="V30" s="167"/>
      <c r="W30" s="166">
        <f>+'(令和4年9月)'!W23:X23</f>
        <v>90.514490824451016</v>
      </c>
      <c r="X30" s="167"/>
      <c r="Y30" s="166">
        <f>+'(令和4年9月)'!Y23:Z23</f>
        <v>80.091749959534852</v>
      </c>
      <c r="Z30" s="167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-1.1848683876512709</v>
      </c>
      <c r="F34" s="162"/>
      <c r="G34" s="161">
        <f t="shared" ref="G34" si="7">+G23-G30</f>
        <v>-16.210846878305802</v>
      </c>
      <c r="H34" s="162"/>
      <c r="I34" s="161">
        <f t="shared" ref="I34" si="8">+I23-I30</f>
        <v>-17.416168228208129</v>
      </c>
      <c r="J34" s="162"/>
      <c r="K34" s="161">
        <f t="shared" ref="K34" si="9">+K23-K30</f>
        <v>-10.137081547691004</v>
      </c>
      <c r="L34" s="162"/>
      <c r="M34" s="161">
        <f t="shared" ref="M34" si="10">+M23-M30</f>
        <v>6.2212968907759745</v>
      </c>
      <c r="N34" s="162"/>
      <c r="O34" s="161">
        <f t="shared" ref="O34" si="11">+O23-O30</f>
        <v>-4.7708165378840448</v>
      </c>
      <c r="P34" s="162"/>
      <c r="Q34" s="161">
        <f t="shared" ref="Q34" si="12">+Q23-Q30</f>
        <v>-1.9149550917682063</v>
      </c>
      <c r="R34" s="162"/>
      <c r="S34" s="161">
        <f t="shared" ref="S34" si="13">+S23-S30</f>
        <v>-36.40622932756213</v>
      </c>
      <c r="T34" s="162"/>
      <c r="U34" s="161">
        <f t="shared" ref="U34" si="14">+U23-U30</f>
        <v>-6.8517356189538035</v>
      </c>
      <c r="V34" s="162"/>
      <c r="W34" s="161">
        <f t="shared" ref="W34" si="15">+W23-W30</f>
        <v>-11.450797766439948</v>
      </c>
      <c r="X34" s="162"/>
      <c r="Y34" s="161">
        <f t="shared" ref="Y34" si="16">+Y23-Y30</f>
        <v>-3.5867936135592373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+'(令和5年8月)'!E23</f>
        <v>46.72151783903233</v>
      </c>
      <c r="F42" s="160">
        <f>+'(令和5年7月)'!F23</f>
        <v>0</v>
      </c>
      <c r="G42" s="159">
        <f>+'(令和5年8月)'!G23</f>
        <v>58.966284575994287</v>
      </c>
      <c r="H42" s="160">
        <f>+'(令和5年7月)'!H23</f>
        <v>0</v>
      </c>
      <c r="I42" s="159">
        <f>+'(令和5年8月)'!I23</f>
        <v>54.073123797305968</v>
      </c>
      <c r="J42" s="160">
        <f>+'(令和5年7月)'!J23</f>
        <v>0</v>
      </c>
      <c r="K42" s="159">
        <f>+'(令和5年8月)'!K23</f>
        <v>30.857236425250779</v>
      </c>
      <c r="L42" s="160">
        <f>+'(令和5年7月)'!L23</f>
        <v>0</v>
      </c>
      <c r="M42" s="159">
        <f>+'(令和5年8月)'!M23</f>
        <v>49.528030711959801</v>
      </c>
      <c r="N42" s="160">
        <f>+'(令和5年7月)'!N23</f>
        <v>0</v>
      </c>
      <c r="O42" s="159">
        <f>+'(令和5年8月)'!O23</f>
        <v>85.972897486293576</v>
      </c>
      <c r="P42" s="160">
        <f>+'(令和5年7月)'!P23</f>
        <v>0</v>
      </c>
      <c r="Q42" s="159">
        <f>+'(令和5年8月)'!Q23</f>
        <v>39.591651527891401</v>
      </c>
      <c r="R42" s="160">
        <f>+'(令和5年7月)'!R23</f>
        <v>0</v>
      </c>
      <c r="S42" s="159">
        <f>+'(令和5年8月)'!S23</f>
        <v>120.04508173735616</v>
      </c>
      <c r="T42" s="160">
        <f>+'(令和5年7月)'!T23</f>
        <v>0</v>
      </c>
      <c r="U42" s="159">
        <f>+'(令和5年8月)'!U23</f>
        <v>54.407432191679625</v>
      </c>
      <c r="V42" s="160">
        <f>+'(令和5年7月)'!V23</f>
        <v>0</v>
      </c>
      <c r="W42" s="159">
        <f>+'(令和5年8月)'!W23</f>
        <v>84.451058930168159</v>
      </c>
      <c r="X42" s="160">
        <f>+'(令和5年7月)'!X23</f>
        <v>0</v>
      </c>
      <c r="Y42" s="159">
        <f>+'(令和5年8月)'!Y23</f>
        <v>66.011697205535512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5.0812364792489646</v>
      </c>
      <c r="F46" s="160"/>
      <c r="G46" s="159">
        <f>G23-G42</f>
        <v>8.9076599319717857</v>
      </c>
      <c r="H46" s="160"/>
      <c r="I46" s="159">
        <f>I23-I42</f>
        <v>7.9733878306010055</v>
      </c>
      <c r="J46" s="160"/>
      <c r="K46" s="159">
        <f>K23-K42</f>
        <v>-2.4250208907136646</v>
      </c>
      <c r="L46" s="160"/>
      <c r="M46" s="159">
        <f>M23-M42</f>
        <v>-0.73926670849748888</v>
      </c>
      <c r="N46" s="160"/>
      <c r="O46" s="159">
        <f t="shared" si="18"/>
        <v>-2.1841348212644078</v>
      </c>
      <c r="P46" s="160"/>
      <c r="Q46" s="159">
        <f t="shared" si="18"/>
        <v>4.7261613642989531</v>
      </c>
      <c r="R46" s="160"/>
      <c r="S46" s="159">
        <f t="shared" si="18"/>
        <v>35.344580495631931</v>
      </c>
      <c r="T46" s="160"/>
      <c r="U46" s="159">
        <f t="shared" si="18"/>
        <v>9.4897238929764569</v>
      </c>
      <c r="V46" s="160"/>
      <c r="W46" s="159">
        <f t="shared" si="18"/>
        <v>-5.3873658721570905</v>
      </c>
      <c r="X46" s="160"/>
      <c r="Y46" s="159">
        <f t="shared" si="18"/>
        <v>10.493259140440102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46.72151783903233</v>
      </c>
      <c r="F23" s="176"/>
      <c r="G23" s="175">
        <f>(G20+G21)/(G22+G41)*100</f>
        <v>58.966284575994287</v>
      </c>
      <c r="H23" s="176"/>
      <c r="I23" s="175">
        <f>(I20+I21)/(I22+I41)*100</f>
        <v>54.073123797305968</v>
      </c>
      <c r="J23" s="176"/>
      <c r="K23" s="175">
        <f>(K20+K21)/(K22+K41)*100</f>
        <v>30.857236425250779</v>
      </c>
      <c r="L23" s="176"/>
      <c r="M23" s="175">
        <f>(M20+M21)/(M22+M41)*100</f>
        <v>49.528030711959801</v>
      </c>
      <c r="N23" s="176"/>
      <c r="O23" s="175">
        <f>(O20+O21)/(O22+O41)*100</f>
        <v>85.972897486293576</v>
      </c>
      <c r="P23" s="176"/>
      <c r="Q23" s="175">
        <f>(Q20+Q21)/(Q22+Q41)*100</f>
        <v>39.591651527891401</v>
      </c>
      <c r="R23" s="176"/>
      <c r="S23" s="175">
        <f>(S20+S21)/(S22+S41)*100</f>
        <v>120.04508173735616</v>
      </c>
      <c r="T23" s="176"/>
      <c r="U23" s="175">
        <f>(U20+U21)/(U22+U41)*100</f>
        <v>54.407432191679625</v>
      </c>
      <c r="V23" s="176"/>
      <c r="W23" s="175">
        <f>(W20+W21)/(W22+W41)*100</f>
        <v>84.451058930168159</v>
      </c>
      <c r="X23" s="176"/>
      <c r="Y23" s="175">
        <f>(Y20+Y21)/(Y22+Y41)*100</f>
        <v>66.011697205535512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182965.66948460811</v>
      </c>
      <c r="F24" s="178"/>
      <c r="G24" s="171">
        <f>H22/G22*1000</f>
        <v>437317.01860147686</v>
      </c>
      <c r="H24" s="172"/>
      <c r="I24" s="173">
        <f>J22/I22*1000</f>
        <v>814073.91649873694</v>
      </c>
      <c r="J24" s="174"/>
      <c r="K24" s="171">
        <f>L22/K22*1000</f>
        <v>599870.38567493123</v>
      </c>
      <c r="L24" s="172"/>
      <c r="M24" s="173">
        <f>N22/M22*1000</f>
        <v>211122.77457837202</v>
      </c>
      <c r="N24" s="174"/>
      <c r="O24" s="171">
        <f>P22/O22*1000</f>
        <v>305071.10839445802</v>
      </c>
      <c r="P24" s="172"/>
      <c r="Q24" s="173">
        <f>R22/Q22*1000</f>
        <v>185030.93011719576</v>
      </c>
      <c r="R24" s="174"/>
      <c r="S24" s="171">
        <f>T22/S22*1000</f>
        <v>100964.17792371757</v>
      </c>
      <c r="T24" s="172"/>
      <c r="U24" s="173">
        <f>V22/U22*1000</f>
        <v>346346.27407382545</v>
      </c>
      <c r="V24" s="174"/>
      <c r="W24" s="171">
        <f>X22/W22*1000</f>
        <v>238602.26113030512</v>
      </c>
      <c r="X24" s="172"/>
      <c r="Y24" s="173">
        <f>Z22/Y22*1000</f>
        <v>217246.74329696497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9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98">
        <v>47</v>
      </c>
      <c r="F30" s="200"/>
      <c r="G30" s="198">
        <v>81.8</v>
      </c>
      <c r="H30" s="200"/>
      <c r="I30" s="198">
        <v>72.900000000000006</v>
      </c>
      <c r="J30" s="200"/>
      <c r="K30" s="198">
        <v>33.200000000000003</v>
      </c>
      <c r="L30" s="200"/>
      <c r="M30" s="198">
        <v>42.3</v>
      </c>
      <c r="N30" s="200"/>
      <c r="O30" s="198">
        <v>94.7</v>
      </c>
      <c r="P30" s="200"/>
      <c r="Q30" s="198">
        <v>41.4</v>
      </c>
      <c r="R30" s="200"/>
      <c r="S30" s="198">
        <v>177.5</v>
      </c>
      <c r="T30" s="200"/>
      <c r="U30" s="198">
        <v>67.400000000000006</v>
      </c>
      <c r="V30" s="200"/>
      <c r="W30" s="198">
        <v>92.8</v>
      </c>
      <c r="X30" s="200"/>
      <c r="Y30" s="198">
        <v>77.3</v>
      </c>
      <c r="Z30" s="199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-0.27848216096766976</v>
      </c>
      <c r="F34" s="162"/>
      <c r="G34" s="161">
        <f t="shared" ref="G34" si="7">+G23-G30</f>
        <v>-22.83371542400571</v>
      </c>
      <c r="H34" s="162"/>
      <c r="I34" s="161">
        <f t="shared" ref="I34" si="8">+I23-I30</f>
        <v>-18.826876202694038</v>
      </c>
      <c r="J34" s="162"/>
      <c r="K34" s="161">
        <f t="shared" ref="K34" si="9">+K23-K30</f>
        <v>-2.3427635747492239</v>
      </c>
      <c r="L34" s="162"/>
      <c r="M34" s="161">
        <f t="shared" ref="M34" si="10">+M23-M30</f>
        <v>7.2280307119598035</v>
      </c>
      <c r="N34" s="162"/>
      <c r="O34" s="161">
        <f t="shared" ref="O34" si="11">+O23-O30</f>
        <v>-8.7271025137064271</v>
      </c>
      <c r="P34" s="162"/>
      <c r="Q34" s="161">
        <f t="shared" ref="Q34" si="12">+Q23-Q30</f>
        <v>-1.8083484721085981</v>
      </c>
      <c r="R34" s="162"/>
      <c r="S34" s="161">
        <f t="shared" ref="S34" si="13">+S23-S30</f>
        <v>-57.454918262643844</v>
      </c>
      <c r="T34" s="162"/>
      <c r="U34" s="161">
        <f t="shared" ref="U34" si="14">+U23-U30</f>
        <v>-12.992567808320381</v>
      </c>
      <c r="V34" s="162"/>
      <c r="W34" s="161">
        <f t="shared" ref="W34" si="15">+W23-W30</f>
        <v>-8.348941069831838</v>
      </c>
      <c r="X34" s="162"/>
      <c r="Y34" s="161">
        <f t="shared" ref="Y34" si="16">+Y23-Y30</f>
        <v>-11.288302794464485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+'(令和5年7月)'!E23</f>
        <v>55.874771076180643</v>
      </c>
      <c r="F42" s="160">
        <f>+'(令和5年7月)'!F23</f>
        <v>0</v>
      </c>
      <c r="G42" s="159">
        <f>+'(令和5年7月)'!G23</f>
        <v>68.066022303495274</v>
      </c>
      <c r="H42" s="160">
        <f>+'(令和5年7月)'!H23</f>
        <v>0</v>
      </c>
      <c r="I42" s="159">
        <f>+'(令和5年7月)'!I23</f>
        <v>56.577645895153317</v>
      </c>
      <c r="J42" s="160">
        <f>+'(令和5年7月)'!J23</f>
        <v>0</v>
      </c>
      <c r="K42" s="159">
        <f>+'(令和5年7月)'!K23</f>
        <v>29.657362959556181</v>
      </c>
      <c r="L42" s="160">
        <f>+'(令和5年7月)'!L23</f>
        <v>0</v>
      </c>
      <c r="M42" s="159">
        <f>+'(令和5年7月)'!M23</f>
        <v>44.917486137295391</v>
      </c>
      <c r="N42" s="160">
        <f>+'(令和5年7月)'!N23</f>
        <v>0</v>
      </c>
      <c r="O42" s="159">
        <f>+'(令和5年7月)'!O23</f>
        <v>88.771633600675386</v>
      </c>
      <c r="P42" s="160">
        <f>+'(令和5年7月)'!P23</f>
        <v>0</v>
      </c>
      <c r="Q42" s="159">
        <f>+'(令和5年7月)'!Q23</f>
        <v>45.179458044117283</v>
      </c>
      <c r="R42" s="160">
        <f>+'(令和5年7月)'!R23</f>
        <v>0</v>
      </c>
      <c r="S42" s="159">
        <f>+'(令和5年7月)'!S23</f>
        <v>174.04669314168717</v>
      </c>
      <c r="T42" s="160">
        <f>+'(令和5年7月)'!T23</f>
        <v>0</v>
      </c>
      <c r="U42" s="159">
        <f>+'(令和5年7月)'!U23</f>
        <v>58.694902643947231</v>
      </c>
      <c r="V42" s="160">
        <f>+'(令和5年7月)'!V23</f>
        <v>0</v>
      </c>
      <c r="W42" s="159">
        <f>+'(令和5年7月)'!W23</f>
        <v>80.522915327410331</v>
      </c>
      <c r="X42" s="160">
        <f>+'(令和5年7月)'!X23</f>
        <v>0</v>
      </c>
      <c r="Y42" s="159">
        <f>+'(令和5年7月)'!Y23</f>
        <v>81.246845037872745</v>
      </c>
      <c r="Z42" s="160">
        <f>+'(令和5年7月)'!Z23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-9.1532532371483128</v>
      </c>
      <c r="F46" s="160"/>
      <c r="G46" s="159">
        <f>G23-G42</f>
        <v>-9.0997377275009868</v>
      </c>
      <c r="H46" s="160"/>
      <c r="I46" s="159">
        <f>I23-I42</f>
        <v>-2.5045220978473495</v>
      </c>
      <c r="J46" s="160"/>
      <c r="K46" s="159">
        <f>K23-K42</f>
        <v>1.1998734656945977</v>
      </c>
      <c r="L46" s="160"/>
      <c r="M46" s="159">
        <f>M23-M42</f>
        <v>4.6105445746644094</v>
      </c>
      <c r="N46" s="160"/>
      <c r="O46" s="159">
        <f t="shared" si="18"/>
        <v>-2.7987361143818106</v>
      </c>
      <c r="P46" s="160"/>
      <c r="Q46" s="159">
        <f t="shared" si="18"/>
        <v>-5.5878065162258821</v>
      </c>
      <c r="R46" s="160"/>
      <c r="S46" s="159">
        <f t="shared" si="18"/>
        <v>-54.001611404331015</v>
      </c>
      <c r="T46" s="160"/>
      <c r="U46" s="159">
        <f t="shared" si="18"/>
        <v>-4.2874704522676055</v>
      </c>
      <c r="V46" s="160"/>
      <c r="W46" s="159">
        <f t="shared" si="18"/>
        <v>3.928143602757828</v>
      </c>
      <c r="X46" s="160"/>
      <c r="Y46" s="159">
        <f t="shared" si="18"/>
        <v>-15.235147832337233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55.874771076180643</v>
      </c>
      <c r="F23" s="176"/>
      <c r="G23" s="175">
        <f>(G20+G21)/(G22+G41)*100</f>
        <v>68.066022303495274</v>
      </c>
      <c r="H23" s="176"/>
      <c r="I23" s="175">
        <f>(I20+I21)/(I22+I41)*100</f>
        <v>56.577645895153317</v>
      </c>
      <c r="J23" s="176"/>
      <c r="K23" s="175">
        <f>(K20+K21)/(K22+K41)*100</f>
        <v>29.657362959556181</v>
      </c>
      <c r="L23" s="176"/>
      <c r="M23" s="175">
        <f>(M20+M21)/(M22+M41)*100</f>
        <v>44.917486137295391</v>
      </c>
      <c r="N23" s="176"/>
      <c r="O23" s="175">
        <f>(O20+O21)/(O22+O41)*100</f>
        <v>88.771633600675386</v>
      </c>
      <c r="P23" s="176"/>
      <c r="Q23" s="175">
        <f>(Q20+Q21)/(Q22+Q41)*100</f>
        <v>45.179458044117283</v>
      </c>
      <c r="R23" s="176"/>
      <c r="S23" s="175">
        <f>(S20+S21)/(S22+S41)*100</f>
        <v>174.04669314168717</v>
      </c>
      <c r="T23" s="176"/>
      <c r="U23" s="175">
        <f>(U20+U21)/(U22+U41)*100</f>
        <v>58.694902643947231</v>
      </c>
      <c r="V23" s="176"/>
      <c r="W23" s="175">
        <f>(W20+W21)/(W22+W41)*100</f>
        <v>80.522915327410331</v>
      </c>
      <c r="X23" s="176"/>
      <c r="Y23" s="175">
        <f>(Y20+Y21)/(Y22+Y41)*100</f>
        <v>81.246845037872745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180828.86106141919</v>
      </c>
      <c r="F24" s="178"/>
      <c r="G24" s="171">
        <f>H22/G22*1000</f>
        <v>437976.12958610948</v>
      </c>
      <c r="H24" s="172"/>
      <c r="I24" s="173">
        <f>J22/I22*1000</f>
        <v>819919.11099121789</v>
      </c>
      <c r="J24" s="174"/>
      <c r="K24" s="171">
        <f>L22/K22*1000</f>
        <v>505932.54055965703</v>
      </c>
      <c r="L24" s="172"/>
      <c r="M24" s="173">
        <f>N22/M22*1000</f>
        <v>215034.5156464999</v>
      </c>
      <c r="N24" s="174"/>
      <c r="O24" s="171">
        <f>P22/O22*1000</f>
        <v>292178.6089514604</v>
      </c>
      <c r="P24" s="172"/>
      <c r="Q24" s="173">
        <f>R22/Q22*1000</f>
        <v>183116.9148161184</v>
      </c>
      <c r="R24" s="174"/>
      <c r="S24" s="171">
        <f>T22/S22*1000</f>
        <v>108742.49526016432</v>
      </c>
      <c r="T24" s="172"/>
      <c r="U24" s="173">
        <f>V22/U22*1000</f>
        <v>345577.10489083239</v>
      </c>
      <c r="V24" s="174"/>
      <c r="W24" s="171">
        <f>X22/W22*1000</f>
        <v>239684.44048107034</v>
      </c>
      <c r="X24" s="172"/>
      <c r="Y24" s="173">
        <f>Z22/Y22*1000</f>
        <v>211323.75866657106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9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98">
        <v>51.9</v>
      </c>
      <c r="F30" s="200"/>
      <c r="G30" s="198">
        <v>88.1</v>
      </c>
      <c r="H30" s="200"/>
      <c r="I30" s="198">
        <v>94.1</v>
      </c>
      <c r="J30" s="200"/>
      <c r="K30" s="198">
        <v>57.6</v>
      </c>
      <c r="L30" s="200"/>
      <c r="M30" s="198">
        <v>53.4</v>
      </c>
      <c r="N30" s="200"/>
      <c r="O30" s="198">
        <v>79</v>
      </c>
      <c r="P30" s="200"/>
      <c r="Q30" s="198">
        <v>47.4</v>
      </c>
      <c r="R30" s="200"/>
      <c r="S30" s="198">
        <v>171.2</v>
      </c>
      <c r="T30" s="200"/>
      <c r="U30" s="198">
        <v>69.5</v>
      </c>
      <c r="V30" s="200"/>
      <c r="W30" s="198">
        <v>93.3</v>
      </c>
      <c r="X30" s="200"/>
      <c r="Y30" s="198">
        <v>81.099999999999994</v>
      </c>
      <c r="Z30" s="199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3.9747710761806445</v>
      </c>
      <c r="F34" s="162"/>
      <c r="G34" s="161">
        <f t="shared" ref="G34" si="7">+G23-G30</f>
        <v>-20.033977696504721</v>
      </c>
      <c r="H34" s="162"/>
      <c r="I34" s="161">
        <f t="shared" ref="I34" si="8">+I23-I30</f>
        <v>-37.522354104846677</v>
      </c>
      <c r="J34" s="162"/>
      <c r="K34" s="161">
        <f t="shared" ref="K34" si="9">+K23-K30</f>
        <v>-27.94263704044382</v>
      </c>
      <c r="L34" s="162"/>
      <c r="M34" s="161">
        <f t="shared" ref="M34" si="10">+M23-M30</f>
        <v>-8.4825138627046073</v>
      </c>
      <c r="N34" s="162"/>
      <c r="O34" s="161">
        <f t="shared" ref="O34" si="11">+O23-O30</f>
        <v>9.7716336006753863</v>
      </c>
      <c r="P34" s="162"/>
      <c r="Q34" s="161">
        <f t="shared" ref="Q34" si="12">+Q23-Q30</f>
        <v>-2.220541955882716</v>
      </c>
      <c r="R34" s="162"/>
      <c r="S34" s="161">
        <f t="shared" ref="S34" si="13">+S23-S30</f>
        <v>2.846693141687183</v>
      </c>
      <c r="T34" s="162"/>
      <c r="U34" s="161">
        <f t="shared" ref="U34" si="14">+U23-U30</f>
        <v>-10.805097356052769</v>
      </c>
      <c r="V34" s="162"/>
      <c r="W34" s="161">
        <f t="shared" ref="W34" si="15">+W23-W30</f>
        <v>-12.777084672589666</v>
      </c>
      <c r="X34" s="162"/>
      <c r="Y34" s="161">
        <f t="shared" ref="Y34" si="16">+Y23-Y30</f>
        <v>0.14684503787275105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+'(令和5年6月)'!E23</f>
        <v>68.630409984864684</v>
      </c>
      <c r="F42" s="160">
        <f>+'(令和5年6月)'!F23</f>
        <v>0</v>
      </c>
      <c r="G42" s="159">
        <f>+'(令和5年6月)'!G23</f>
        <v>68.761800764955339</v>
      </c>
      <c r="H42" s="160">
        <f>+'(令和5年6月)'!H23</f>
        <v>0</v>
      </c>
      <c r="I42" s="159">
        <f>+'(令和5年6月)'!I23</f>
        <v>49.056603773584904</v>
      </c>
      <c r="J42" s="160">
        <f>+'(令和5年6月)'!J23</f>
        <v>0</v>
      </c>
      <c r="K42" s="159">
        <f>+'(令和5年6月)'!K23</f>
        <v>32.919430131973684</v>
      </c>
      <c r="L42" s="160">
        <f>+'(令和5年6月)'!L23</f>
        <v>0</v>
      </c>
      <c r="M42" s="159">
        <f>+'(令和5年6月)'!M23</f>
        <v>37.42417019505227</v>
      </c>
      <c r="N42" s="160">
        <f>+'(令和5年6月)'!N23</f>
        <v>0</v>
      </c>
      <c r="O42" s="159">
        <f>+'(令和5年6月)'!O23</f>
        <v>83.908528270219236</v>
      </c>
      <c r="P42" s="160">
        <f>+'(令和5年6月)'!P23</f>
        <v>0</v>
      </c>
      <c r="Q42" s="159">
        <f>+'(令和5年6月)'!Q23</f>
        <v>47.999244067573784</v>
      </c>
      <c r="R42" s="160">
        <f>+'(令和5年6月)'!R23</f>
        <v>0</v>
      </c>
      <c r="S42" s="159">
        <f>+'(令和5年6月)'!S23</f>
        <v>151.90194911687445</v>
      </c>
      <c r="T42" s="160">
        <f>+'(令和5年6月)'!T23</f>
        <v>0</v>
      </c>
      <c r="U42" s="159">
        <f>+'(令和5年6月)'!U23</f>
        <v>83.439932750995951</v>
      </c>
      <c r="V42" s="160">
        <f>+'(令和5年6月)'!V23</f>
        <v>0</v>
      </c>
      <c r="W42" s="159">
        <f>+'(令和5年6月)'!W23</f>
        <v>80.579333512796296</v>
      </c>
      <c r="X42" s="160">
        <f>+'(令和5年6月)'!X23</f>
        <v>0</v>
      </c>
      <c r="Y42" s="159">
        <f>+'(令和5年6月)'!Y23</f>
        <v>75.408499567928374</v>
      </c>
      <c r="Z42" s="160">
        <f>+'(令和5年6月)'!Z23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-12.755638908684041</v>
      </c>
      <c r="F46" s="160"/>
      <c r="G46" s="159">
        <f>G23-G42</f>
        <v>-0.6957784614600655</v>
      </c>
      <c r="H46" s="160"/>
      <c r="I46" s="159">
        <f>I23-I42</f>
        <v>7.5210421215684136</v>
      </c>
      <c r="J46" s="160"/>
      <c r="K46" s="159">
        <f>K23-K42</f>
        <v>-3.2620671724175025</v>
      </c>
      <c r="L46" s="160"/>
      <c r="M46" s="159">
        <f>M23-M42</f>
        <v>7.4933159422431217</v>
      </c>
      <c r="N46" s="160"/>
      <c r="O46" s="159">
        <f t="shared" si="18"/>
        <v>4.8631053304561505</v>
      </c>
      <c r="P46" s="160"/>
      <c r="Q46" s="159">
        <f t="shared" si="18"/>
        <v>-2.8197860234565013</v>
      </c>
      <c r="R46" s="160"/>
      <c r="S46" s="159">
        <f t="shared" si="18"/>
        <v>22.144744024812724</v>
      </c>
      <c r="T46" s="160"/>
      <c r="U46" s="159">
        <f t="shared" si="18"/>
        <v>-24.74503010704872</v>
      </c>
      <c r="V46" s="160"/>
      <c r="W46" s="159">
        <f t="shared" si="18"/>
        <v>-5.6418185385965103E-2</v>
      </c>
      <c r="X46" s="160"/>
      <c r="Y46" s="159">
        <f t="shared" si="18"/>
        <v>5.8383454699443718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68.630409984864684</v>
      </c>
      <c r="F23" s="176"/>
      <c r="G23" s="175">
        <f>(G20+G21)/(G22+G41)*100</f>
        <v>68.761800764955339</v>
      </c>
      <c r="H23" s="176"/>
      <c r="I23" s="175">
        <f>(I20+I21)/(I22+I41)*100</f>
        <v>49.056603773584904</v>
      </c>
      <c r="J23" s="176"/>
      <c r="K23" s="175">
        <f>(K20+K21)/(K22+K41)*100</f>
        <v>32.919430131973684</v>
      </c>
      <c r="L23" s="176"/>
      <c r="M23" s="175">
        <f>(M20+M21)/(M22+M41)*100</f>
        <v>37.42417019505227</v>
      </c>
      <c r="N23" s="176"/>
      <c r="O23" s="175">
        <f>(O20+O21)/(O22+O41)*100</f>
        <v>83.908528270219236</v>
      </c>
      <c r="P23" s="176"/>
      <c r="Q23" s="175">
        <f>(Q20+Q21)/(Q22+Q41)*100</f>
        <v>47.999244067573784</v>
      </c>
      <c r="R23" s="176"/>
      <c r="S23" s="175">
        <f>(S20+S21)/(S22+S41)*100</f>
        <v>151.90194911687445</v>
      </c>
      <c r="T23" s="176"/>
      <c r="U23" s="175">
        <f>(U20+U21)/(U22+U41)*100</f>
        <v>83.439932750995951</v>
      </c>
      <c r="V23" s="176"/>
      <c r="W23" s="175">
        <f>(W20+W21)/(W22+W41)*100</f>
        <v>80.579333512796296</v>
      </c>
      <c r="X23" s="176"/>
      <c r="Y23" s="175">
        <f>(Y20+Y21)/(Y22+Y41)*100</f>
        <v>75.408499567928374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184274.01427911394</v>
      </c>
      <c r="F24" s="178"/>
      <c r="G24" s="171">
        <f>H22/G22*1000</f>
        <v>436530.05538052792</v>
      </c>
      <c r="H24" s="172"/>
      <c r="I24" s="173">
        <f>J22/I22*1000</f>
        <v>826035.04780745134</v>
      </c>
      <c r="J24" s="174"/>
      <c r="K24" s="171">
        <f>L22/K22*1000</f>
        <v>536017.2807989564</v>
      </c>
      <c r="L24" s="172"/>
      <c r="M24" s="173">
        <f>N22/M22*1000</f>
        <v>203063.51671678011</v>
      </c>
      <c r="N24" s="174"/>
      <c r="O24" s="171">
        <f>P22/O22*1000</f>
        <v>281865.16853932582</v>
      </c>
      <c r="P24" s="172"/>
      <c r="Q24" s="173">
        <f>R22/Q22*1000</f>
        <v>183620.18603957689</v>
      </c>
      <c r="R24" s="174"/>
      <c r="S24" s="171">
        <f>T22/S22*1000</f>
        <v>99531.683765841881</v>
      </c>
      <c r="T24" s="172"/>
      <c r="U24" s="173">
        <f>V22/U22*1000</f>
        <v>301085.00518211431</v>
      </c>
      <c r="V24" s="174"/>
      <c r="W24" s="171">
        <f>X22/W22*1000</f>
        <v>236452.19742403479</v>
      </c>
      <c r="X24" s="172"/>
      <c r="Y24" s="173">
        <f>Z22/Y22*1000</f>
        <v>210282.80876088107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9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66">
        <v>51.851077180506167</v>
      </c>
      <c r="F30" s="167"/>
      <c r="G30" s="166">
        <v>88.098236775818634</v>
      </c>
      <c r="H30" s="167"/>
      <c r="I30" s="166">
        <v>94.13566739606128</v>
      </c>
      <c r="J30" s="167"/>
      <c r="K30" s="166">
        <v>57.611419853982781</v>
      </c>
      <c r="L30" s="167"/>
      <c r="M30" s="166">
        <v>53.432125400894925</v>
      </c>
      <c r="N30" s="167"/>
      <c r="O30" s="166">
        <v>78.986904882753024</v>
      </c>
      <c r="P30" s="167"/>
      <c r="Q30" s="166">
        <v>47.41866814001105</v>
      </c>
      <c r="R30" s="167"/>
      <c r="S30" s="166">
        <v>171.16727123400176</v>
      </c>
      <c r="T30" s="167"/>
      <c r="U30" s="166">
        <v>69.492452417414128</v>
      </c>
      <c r="V30" s="167"/>
      <c r="W30" s="166">
        <v>93.298028832009422</v>
      </c>
      <c r="X30" s="167"/>
      <c r="Y30" s="166">
        <v>81.070359497200812</v>
      </c>
      <c r="Z30" s="167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16.779332804358518</v>
      </c>
      <c r="F34" s="162"/>
      <c r="G34" s="161">
        <f t="shared" ref="G34" si="7">+G23-G30</f>
        <v>-19.336436010863295</v>
      </c>
      <c r="H34" s="162"/>
      <c r="I34" s="161">
        <f t="shared" ref="I34" si="8">+I23-I30</f>
        <v>-45.079063622476376</v>
      </c>
      <c r="J34" s="162"/>
      <c r="K34" s="161">
        <f t="shared" ref="K34" si="9">+K23-K30</f>
        <v>-24.691989722009097</v>
      </c>
      <c r="L34" s="162"/>
      <c r="M34" s="161">
        <f t="shared" ref="M34" si="10">+M23-M30</f>
        <v>-16.007955205842656</v>
      </c>
      <c r="N34" s="162"/>
      <c r="O34" s="161">
        <f t="shared" ref="O34" si="11">+O23-O30</f>
        <v>4.9216233874662123</v>
      </c>
      <c r="P34" s="162"/>
      <c r="Q34" s="161">
        <f t="shared" ref="Q34" si="12">+Q23-Q30</f>
        <v>0.5805759275627338</v>
      </c>
      <c r="R34" s="162"/>
      <c r="S34" s="161">
        <f t="shared" ref="S34" si="13">+S23-S30</f>
        <v>-19.265322117127312</v>
      </c>
      <c r="T34" s="162"/>
      <c r="U34" s="161">
        <f t="shared" ref="U34" si="14">+U23-U30</f>
        <v>13.947480333581822</v>
      </c>
      <c r="V34" s="162"/>
      <c r="W34" s="161">
        <f t="shared" ref="W34" si="15">+W23-W30</f>
        <v>-12.718695319213126</v>
      </c>
      <c r="X34" s="162"/>
      <c r="Y34" s="161">
        <f t="shared" ref="Y34" si="16">+Y23-Y30</f>
        <v>-5.6618599292724383</v>
      </c>
      <c r="Z34" s="162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+'(令和5年5月)'!E23</f>
        <v>51.815171736332225</v>
      </c>
      <c r="F42" s="160"/>
      <c r="G42" s="159">
        <f>+'(令和5年5月)'!G23</f>
        <v>62.728390242765677</v>
      </c>
      <c r="H42" s="160"/>
      <c r="I42" s="159">
        <f>+'(令和5年5月)'!I23</f>
        <v>46.167603474706183</v>
      </c>
      <c r="J42" s="160"/>
      <c r="K42" s="159">
        <f>+'(令和5年5月)'!K23</f>
        <v>23.860839401629836</v>
      </c>
      <c r="L42" s="160"/>
      <c r="M42" s="159">
        <f>+'(令和5年5月)'!M23</f>
        <v>46.058201851016896</v>
      </c>
      <c r="N42" s="160"/>
      <c r="O42" s="159">
        <f>+'(令和5年5月)'!O23</f>
        <v>84.528063905823004</v>
      </c>
      <c r="P42" s="160"/>
      <c r="Q42" s="159">
        <f>+'(令和5年5月)'!Q23</f>
        <v>43.398456284487047</v>
      </c>
      <c r="R42" s="160">
        <f>+'(令和5年5月)'!R23</f>
        <v>0</v>
      </c>
      <c r="S42" s="159">
        <f>+'(令和5年5月)'!S23</f>
        <v>133.7923916248894</v>
      </c>
      <c r="T42" s="160">
        <f>+'(令和5年5月)'!T23</f>
        <v>0</v>
      </c>
      <c r="U42" s="159">
        <f>+'(令和5年5月)'!U23</f>
        <v>58.040858130475335</v>
      </c>
      <c r="V42" s="160">
        <f>+'(令和5年5月)'!V23</f>
        <v>0</v>
      </c>
      <c r="W42" s="159">
        <f>+'(令和5年5月)'!W23</f>
        <v>74.396187990410795</v>
      </c>
      <c r="X42" s="160"/>
      <c r="Y42" s="159">
        <f>+'(令和5年5月)'!Y23</f>
        <v>67.555007032801271</v>
      </c>
      <c r="Z42" s="160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16.815238248532459</v>
      </c>
      <c r="F46" s="160"/>
      <c r="G46" s="159">
        <f>G23-G42</f>
        <v>6.0334105221896621</v>
      </c>
      <c r="H46" s="160"/>
      <c r="I46" s="159">
        <f>I23-I42</f>
        <v>2.8890002988787202</v>
      </c>
      <c r="J46" s="160"/>
      <c r="K46" s="159">
        <f>K23-K42</f>
        <v>9.0585907303438482</v>
      </c>
      <c r="L46" s="160"/>
      <c r="M46" s="159">
        <f>M23-M42</f>
        <v>-8.6340316559646269</v>
      </c>
      <c r="N46" s="160"/>
      <c r="O46" s="159">
        <f t="shared" si="18"/>
        <v>-0.61953563560376779</v>
      </c>
      <c r="P46" s="160"/>
      <c r="Q46" s="159">
        <f t="shared" si="18"/>
        <v>4.6007877830867372</v>
      </c>
      <c r="R46" s="160"/>
      <c r="S46" s="159">
        <f t="shared" si="18"/>
        <v>18.109557491985043</v>
      </c>
      <c r="T46" s="160"/>
      <c r="U46" s="159">
        <f t="shared" si="18"/>
        <v>25.399074620520615</v>
      </c>
      <c r="V46" s="160"/>
      <c r="W46" s="159">
        <f t="shared" si="18"/>
        <v>6.1831455223855016</v>
      </c>
      <c r="X46" s="160"/>
      <c r="Y46" s="159">
        <f t="shared" si="18"/>
        <v>7.8534925351271028</v>
      </c>
      <c r="Z46" s="160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51.815171736332225</v>
      </c>
      <c r="F23" s="176"/>
      <c r="G23" s="175">
        <f>(G20+G21)/(G22+G41)*100</f>
        <v>62.728390242765677</v>
      </c>
      <c r="H23" s="176"/>
      <c r="I23" s="175">
        <f>(I20+I21)/(I22+I41)*100</f>
        <v>46.167603474706183</v>
      </c>
      <c r="J23" s="176"/>
      <c r="K23" s="175">
        <f>(K20+K21)/(K22+K41)*100</f>
        <v>23.860839401629836</v>
      </c>
      <c r="L23" s="176"/>
      <c r="M23" s="175">
        <f>(M20+M21)/(M22+M41)*100</f>
        <v>46.058201851016896</v>
      </c>
      <c r="N23" s="176"/>
      <c r="O23" s="175">
        <f>(O20+O21)/(O22+O41)*100</f>
        <v>84.528063905823004</v>
      </c>
      <c r="P23" s="176"/>
      <c r="Q23" s="175">
        <f>(Q20+Q21)/(Q22+Q41)*100</f>
        <v>43.398456284487047</v>
      </c>
      <c r="R23" s="176"/>
      <c r="S23" s="175">
        <f>(S20+S21)/(S22+S41)*100</f>
        <v>133.7923916248894</v>
      </c>
      <c r="T23" s="176"/>
      <c r="U23" s="175">
        <f>(U20+U21)/(U22+U41)*100</f>
        <v>58.040858130475335</v>
      </c>
      <c r="V23" s="176"/>
      <c r="W23" s="175">
        <f>(W20+W21)/(W22+W41)*100</f>
        <v>74.396187990410795</v>
      </c>
      <c r="X23" s="176"/>
      <c r="Y23" s="175">
        <f>(Y20+Y21)/(Y22+Y41)*100</f>
        <v>67.555007032801271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193100.17813867689</v>
      </c>
      <c r="F24" s="178"/>
      <c r="G24" s="171">
        <f>H22/G22*1000</f>
        <v>437815.35426880693</v>
      </c>
      <c r="H24" s="172"/>
      <c r="I24" s="173">
        <f>J22/I22*1000</f>
        <v>811707.04922808032</v>
      </c>
      <c r="J24" s="174"/>
      <c r="K24" s="171">
        <f>L22/K22*1000</f>
        <v>625173.12240704137</v>
      </c>
      <c r="L24" s="172"/>
      <c r="M24" s="173">
        <f>N22/M22*1000</f>
        <v>205597.93212049513</v>
      </c>
      <c r="N24" s="174"/>
      <c r="O24" s="171">
        <f>P22/O22*1000</f>
        <v>284577.45016611298</v>
      </c>
      <c r="P24" s="172"/>
      <c r="Q24" s="173">
        <f>R22/Q22*1000</f>
        <v>182246.20112323831</v>
      </c>
      <c r="R24" s="174"/>
      <c r="S24" s="171">
        <f>T22/S22*1000</f>
        <v>101423.62047733537</v>
      </c>
      <c r="T24" s="172"/>
      <c r="U24" s="173">
        <f>V22/U22*1000</f>
        <v>310687.12553237565</v>
      </c>
      <c r="V24" s="174"/>
      <c r="W24" s="171">
        <f>X22/W22*1000</f>
        <v>248511.19061755223</v>
      </c>
      <c r="X24" s="172"/>
      <c r="Y24" s="173">
        <f>Z22/Y22*1000</f>
        <v>219338.888634584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9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198">
        <v>34.6</v>
      </c>
      <c r="F30" s="200"/>
      <c r="G30" s="198">
        <v>79.400000000000006</v>
      </c>
      <c r="H30" s="200"/>
      <c r="I30" s="198">
        <v>106.9</v>
      </c>
      <c r="J30" s="200"/>
      <c r="K30" s="198">
        <v>54.3</v>
      </c>
      <c r="L30" s="200"/>
      <c r="M30" s="198">
        <v>57.6</v>
      </c>
      <c r="N30" s="200"/>
      <c r="O30" s="198">
        <v>75.599999999999994</v>
      </c>
      <c r="P30" s="200"/>
      <c r="Q30" s="198">
        <v>47.7</v>
      </c>
      <c r="R30" s="200"/>
      <c r="S30" s="198">
        <v>144</v>
      </c>
      <c r="T30" s="200"/>
      <c r="U30" s="198">
        <v>61.5</v>
      </c>
      <c r="V30" s="200"/>
      <c r="W30" s="198">
        <v>82.6</v>
      </c>
      <c r="X30" s="200"/>
      <c r="Y30" s="198">
        <v>74.900000000000006</v>
      </c>
      <c r="Z30" s="199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17.215171736332223</v>
      </c>
      <c r="F34" s="162"/>
      <c r="G34" s="161">
        <f t="shared" ref="G34" si="7">+G23-G30</f>
        <v>-16.671609757234329</v>
      </c>
      <c r="H34" s="162"/>
      <c r="I34" s="161">
        <f t="shared" ref="I34" si="8">+I23-I30</f>
        <v>-60.732396525293822</v>
      </c>
      <c r="J34" s="162"/>
      <c r="K34" s="161">
        <f t="shared" ref="K34" si="9">+K23-K30</f>
        <v>-30.439160598370162</v>
      </c>
      <c r="L34" s="162"/>
      <c r="M34" s="161">
        <f t="shared" ref="M34" si="10">+M23-M30</f>
        <v>-11.541798148983105</v>
      </c>
      <c r="N34" s="162"/>
      <c r="O34" s="161">
        <f t="shared" ref="O34" si="11">+O23-O30</f>
        <v>8.9280639058230093</v>
      </c>
      <c r="P34" s="162"/>
      <c r="Q34" s="161">
        <f t="shared" ref="Q34" si="12">+Q23-Q30</f>
        <v>-4.3015437155129561</v>
      </c>
      <c r="R34" s="162"/>
      <c r="S34" s="161">
        <f t="shared" ref="S34" si="13">+S23-S30</f>
        <v>-10.207608375110595</v>
      </c>
      <c r="T34" s="162"/>
      <c r="U34" s="161">
        <f t="shared" ref="U34" si="14">+U23-U30</f>
        <v>-3.4591418695246645</v>
      </c>
      <c r="V34" s="162"/>
      <c r="W34" s="161">
        <f t="shared" ref="W34" si="15">+W23-W30</f>
        <v>-8.2038120095891998</v>
      </c>
      <c r="X34" s="162"/>
      <c r="Y34" s="161">
        <f t="shared" ref="Y34" si="16">+Y23-Y30</f>
        <v>-7.3449929671987348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4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159">
        <f>+'(令和5年4月)'!E23</f>
        <v>48.050603090654313</v>
      </c>
      <c r="F42" s="201">
        <f>+'(令和5年4月)'!F23</f>
        <v>0</v>
      </c>
      <c r="G42" s="159">
        <f>+'(令和5年4月)'!G23</f>
        <v>74.435222303778573</v>
      </c>
      <c r="H42" s="201">
        <f>+'(令和5年4月)'!H23</f>
        <v>0</v>
      </c>
      <c r="I42" s="159">
        <f>+'(令和5年4月)'!I23</f>
        <v>45.367583834909716</v>
      </c>
      <c r="J42" s="201">
        <f>+'(令和5年4月)'!J23</f>
        <v>0</v>
      </c>
      <c r="K42" s="159">
        <f>+'(令和5年4月)'!K23</f>
        <v>24.226392362793504</v>
      </c>
      <c r="L42" s="201">
        <f>+'(令和5年4月)'!L23</f>
        <v>0</v>
      </c>
      <c r="M42" s="159">
        <f>+'(令和5年4月)'!M23</f>
        <v>45.784905555337012</v>
      </c>
      <c r="N42" s="201">
        <f>+'(令和5年4月)'!N23</f>
        <v>0</v>
      </c>
      <c r="O42" s="159">
        <f>+'(令和5年4月)'!O23</f>
        <v>81.943429704623739</v>
      </c>
      <c r="P42" s="201">
        <f>+'(令和5年4月)'!P23</f>
        <v>0</v>
      </c>
      <c r="Q42" s="159">
        <f>+'(令和5年4月)'!Q23</f>
        <v>45.148356054530872</v>
      </c>
      <c r="R42" s="201">
        <f>+'(令和5年4月)'!R23</f>
        <v>0</v>
      </c>
      <c r="S42" s="159">
        <f>+'(令和5年4月)'!S23</f>
        <v>159.69757970132486</v>
      </c>
      <c r="T42" s="201">
        <f>+'(令和5年4月)'!T23</f>
        <v>0</v>
      </c>
      <c r="U42" s="159">
        <f>+'(令和5年4月)'!U23</f>
        <v>70.884299177862445</v>
      </c>
      <c r="V42" s="201">
        <f>+'(令和5年4月)'!V23</f>
        <v>0</v>
      </c>
      <c r="W42" s="159">
        <f>+'(令和5年4月)'!W23</f>
        <v>74.071954443381145</v>
      </c>
      <c r="X42" s="201">
        <f>+'(令和5年4月)'!X23</f>
        <v>0</v>
      </c>
      <c r="Y42" s="159">
        <f>+'(令和5年4月)'!Y23</f>
        <v>73.76998399830417</v>
      </c>
      <c r="Z42" s="201">
        <f>+'(令和5年4月)'!Z23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3.7645686456779117</v>
      </c>
      <c r="F46" s="201"/>
      <c r="G46" s="159">
        <f>G23-G42</f>
        <v>-11.706832061012896</v>
      </c>
      <c r="H46" s="201"/>
      <c r="I46" s="159">
        <f>I23-I42</f>
        <v>0.80001963979646717</v>
      </c>
      <c r="J46" s="201"/>
      <c r="K46" s="159">
        <f>K23-K42</f>
        <v>-0.36555296116366875</v>
      </c>
      <c r="L46" s="201"/>
      <c r="M46" s="159">
        <f>M23-M42</f>
        <v>0.27329629567988434</v>
      </c>
      <c r="N46" s="201"/>
      <c r="O46" s="159">
        <f t="shared" si="18"/>
        <v>2.5846342011992647</v>
      </c>
      <c r="P46" s="201"/>
      <c r="Q46" s="159">
        <f t="shared" si="18"/>
        <v>-1.7498997700438252</v>
      </c>
      <c r="R46" s="201"/>
      <c r="S46" s="159">
        <f t="shared" si="18"/>
        <v>-25.905188076435451</v>
      </c>
      <c r="T46" s="201"/>
      <c r="U46" s="159">
        <f t="shared" si="18"/>
        <v>-12.84344104738711</v>
      </c>
      <c r="V46" s="201"/>
      <c r="W46" s="159">
        <f t="shared" si="18"/>
        <v>0.32423354702964957</v>
      </c>
      <c r="X46" s="201"/>
      <c r="Y46" s="159">
        <f t="shared" si="18"/>
        <v>-6.214976965502899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48.050603090654313</v>
      </c>
      <c r="F23" s="176"/>
      <c r="G23" s="175">
        <f>(G20+G21)/(G22+G41)*100</f>
        <v>74.435222303778573</v>
      </c>
      <c r="H23" s="176"/>
      <c r="I23" s="175">
        <f>(I20+I21)/(I22+I41)*100</f>
        <v>45.367583834909716</v>
      </c>
      <c r="J23" s="176"/>
      <c r="K23" s="175">
        <f>(K20+K21)/(K22+K41)*100</f>
        <v>24.226392362793504</v>
      </c>
      <c r="L23" s="176"/>
      <c r="M23" s="175">
        <f>(M20+M21)/(M22+M41)*100</f>
        <v>45.784905555337012</v>
      </c>
      <c r="N23" s="176"/>
      <c r="O23" s="175">
        <f>(O20+O21)/(O22+O41)*100</f>
        <v>81.943429704623739</v>
      </c>
      <c r="P23" s="176"/>
      <c r="Q23" s="175">
        <f>(Q20+Q21)/(Q22+Q41)*100</f>
        <v>45.148356054530872</v>
      </c>
      <c r="R23" s="176"/>
      <c r="S23" s="175">
        <f>(S20+S21)/(S22+S41)*100</f>
        <v>159.69757970132486</v>
      </c>
      <c r="T23" s="176"/>
      <c r="U23" s="175">
        <f>(U20+U21)/(U22+U41)*100</f>
        <v>70.884299177862445</v>
      </c>
      <c r="V23" s="176"/>
      <c r="W23" s="175">
        <f>(W20+W21)/(W22+W41)*100</f>
        <v>74.071954443381145</v>
      </c>
      <c r="X23" s="176"/>
      <c r="Y23" s="175">
        <f>(Y20+Y21)/(Y22+Y41)*100</f>
        <v>73.76998399830417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181253.38408128163</v>
      </c>
      <c r="F24" s="178"/>
      <c r="G24" s="171">
        <f>H22/G22*1000</f>
        <v>426348.2709153897</v>
      </c>
      <c r="H24" s="172"/>
      <c r="I24" s="173">
        <f>J22/I22*1000</f>
        <v>796208.03185437992</v>
      </c>
      <c r="J24" s="174"/>
      <c r="K24" s="171">
        <f>L22/K22*1000</f>
        <v>649007.08595018438</v>
      </c>
      <c r="L24" s="172"/>
      <c r="M24" s="173">
        <f>N22/M22*1000</f>
        <v>207660.20453119549</v>
      </c>
      <c r="N24" s="174"/>
      <c r="O24" s="171">
        <f>P22/O22*1000</f>
        <v>288720.94508301403</v>
      </c>
      <c r="P24" s="172"/>
      <c r="Q24" s="173">
        <f>R22/Q22*1000</f>
        <v>182478.26994075027</v>
      </c>
      <c r="R24" s="174"/>
      <c r="S24" s="171">
        <f>T22/S22*1000</f>
        <v>109423.94850803821</v>
      </c>
      <c r="T24" s="172"/>
      <c r="U24" s="173">
        <f>V22/U22*1000</f>
        <v>394564.62496755773</v>
      </c>
      <c r="V24" s="174"/>
      <c r="W24" s="171">
        <f>X22/W22*1000</f>
        <v>260290.8709739901</v>
      </c>
      <c r="X24" s="172"/>
      <c r="Y24" s="173">
        <f>Z22/Y22*1000</f>
        <v>230665.7261112734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43.7</v>
      </c>
      <c r="F30" s="206"/>
      <c r="G30" s="204">
        <v>105.2</v>
      </c>
      <c r="H30" s="206"/>
      <c r="I30" s="204">
        <v>165.7</v>
      </c>
      <c r="J30" s="206"/>
      <c r="K30" s="204">
        <v>42.5</v>
      </c>
      <c r="L30" s="206"/>
      <c r="M30" s="204">
        <v>67.8</v>
      </c>
      <c r="N30" s="206"/>
      <c r="O30" s="204">
        <v>119.8</v>
      </c>
      <c r="P30" s="206"/>
      <c r="Q30" s="204">
        <v>49</v>
      </c>
      <c r="R30" s="206"/>
      <c r="S30" s="204">
        <v>180.8</v>
      </c>
      <c r="T30" s="206"/>
      <c r="U30" s="204">
        <v>84.9</v>
      </c>
      <c r="V30" s="206"/>
      <c r="W30" s="204">
        <v>97.2</v>
      </c>
      <c r="X30" s="206"/>
      <c r="Y30" s="204">
        <v>89.3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4.3506030906543103</v>
      </c>
      <c r="F34" s="162"/>
      <c r="G34" s="161">
        <f t="shared" ref="G34" si="7">+G23-G30</f>
        <v>-30.764777696221429</v>
      </c>
      <c r="H34" s="162"/>
      <c r="I34" s="161">
        <f t="shared" ref="I34" si="8">+I23-I30</f>
        <v>-120.33241616509028</v>
      </c>
      <c r="J34" s="162"/>
      <c r="K34" s="161">
        <f t="shared" ref="K34" si="9">+K23-K30</f>
        <v>-18.273607637206496</v>
      </c>
      <c r="L34" s="162"/>
      <c r="M34" s="161">
        <f t="shared" ref="M34" si="10">+M23-M30</f>
        <v>-22.015094444662985</v>
      </c>
      <c r="N34" s="162"/>
      <c r="O34" s="161">
        <f t="shared" ref="O34" si="11">+O23-O30</f>
        <v>-37.856570295376258</v>
      </c>
      <c r="P34" s="162"/>
      <c r="Q34" s="161">
        <f t="shared" ref="Q34" si="12">+Q23-Q30</f>
        <v>-3.851643945469128</v>
      </c>
      <c r="R34" s="162"/>
      <c r="S34" s="161">
        <f t="shared" ref="S34" si="13">+S23-S30</f>
        <v>-21.102420298675156</v>
      </c>
      <c r="T34" s="162"/>
      <c r="U34" s="161">
        <f t="shared" ref="U34" si="14">+U23-U30</f>
        <v>-14.015700822137561</v>
      </c>
      <c r="V34" s="162"/>
      <c r="W34" s="161">
        <f t="shared" ref="W34" si="15">+W23-W30</f>
        <v>-23.128045556618858</v>
      </c>
      <c r="X34" s="162"/>
      <c r="Y34" s="161">
        <f t="shared" ref="Y34" si="16">+Y23-Y30</f>
        <v>-15.530016001695827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+(E39+E40)/(E41+'(令和5年3月)'!E41)*100</f>
        <v>52.402938851879931</v>
      </c>
      <c r="F42" s="203"/>
      <c r="G42" s="202">
        <f>+(G39+G40)/(G41+'(令和5年3月)'!G41)*100</f>
        <v>82.803013075276212</v>
      </c>
      <c r="H42" s="203"/>
      <c r="I42" s="202">
        <f>+(I39+I40)/(I41+'(令和5年3月)'!I41)*100</f>
        <v>60.895262087007076</v>
      </c>
      <c r="J42" s="203"/>
      <c r="K42" s="202">
        <f>+(K39+K40)/(K41+'(令和5年3月)'!K41)*100</f>
        <v>25.993363975087714</v>
      </c>
      <c r="L42" s="203"/>
      <c r="M42" s="202">
        <f>+(M39+M40)/(M41+'(令和5年3月)'!M41)*100</f>
        <v>40.641582884392506</v>
      </c>
      <c r="N42" s="203"/>
      <c r="O42" s="202">
        <f>+(O39+O40)/(O41+'(令和5年3月)'!O41)*100</f>
        <v>85.815173527037942</v>
      </c>
      <c r="P42" s="203"/>
      <c r="Q42" s="202">
        <f>+(Q39+Q40)/(Q41+'(令和5年3月)'!Q41)*100</f>
        <v>47.655409855198108</v>
      </c>
      <c r="R42" s="203"/>
      <c r="S42" s="202">
        <f>+(S39+S40)/(S41+'(令和5年3月)'!S41)*100</f>
        <v>168.25551066332531</v>
      </c>
      <c r="T42" s="203"/>
      <c r="U42" s="202">
        <f>+(U39+U40)/(U41+'(令和5年3月)'!U41)*100</f>
        <v>88.240532934345055</v>
      </c>
      <c r="V42" s="203"/>
      <c r="W42" s="202">
        <f>+(W39+W40)/(W41+'(令和5年3月)'!W41)*100</f>
        <v>96.246271975322699</v>
      </c>
      <c r="X42" s="203"/>
      <c r="Y42" s="202">
        <f>+(Y39+Y40)/(Y41+'(令和5年3月)'!Y41)*100</f>
        <v>77.286070334585318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-4.3523357612256177</v>
      </c>
      <c r="F46" s="201"/>
      <c r="G46" s="159">
        <f>G23-G42</f>
        <v>-8.3677907714976385</v>
      </c>
      <c r="H46" s="201"/>
      <c r="I46" s="159">
        <f>I23-I42</f>
        <v>-15.52767825209736</v>
      </c>
      <c r="J46" s="201"/>
      <c r="K46" s="159">
        <f>K23-K42</f>
        <v>-1.7669716122942098</v>
      </c>
      <c r="L46" s="201"/>
      <c r="M46" s="159">
        <f>M23-M42</f>
        <v>5.1433226709445066</v>
      </c>
      <c r="N46" s="201"/>
      <c r="O46" s="159">
        <f t="shared" si="18"/>
        <v>-3.8717438224142029</v>
      </c>
      <c r="P46" s="201"/>
      <c r="Q46" s="159">
        <f t="shared" si="18"/>
        <v>-2.5070538006672365</v>
      </c>
      <c r="R46" s="201"/>
      <c r="S46" s="159">
        <f t="shared" si="18"/>
        <v>-8.5579309620004551</v>
      </c>
      <c r="T46" s="201"/>
      <c r="U46" s="159">
        <f t="shared" si="18"/>
        <v>-17.356233756482609</v>
      </c>
      <c r="V46" s="201"/>
      <c r="W46" s="159">
        <f t="shared" si="18"/>
        <v>-22.174317531941554</v>
      </c>
      <c r="X46" s="201"/>
      <c r="Y46" s="159">
        <f t="shared" si="18"/>
        <v>-3.5160863362811483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52.402938851879931</v>
      </c>
      <c r="F23" s="176"/>
      <c r="G23" s="175">
        <f>(G20+G21)/(G22+G41)*100</f>
        <v>82.803013075276212</v>
      </c>
      <c r="H23" s="176"/>
      <c r="I23" s="175">
        <f>(I20+I21)/(I22+I41)*100</f>
        <v>60.895262087007076</v>
      </c>
      <c r="J23" s="176"/>
      <c r="K23" s="175">
        <f>(K20+K21)/(K22+K41)*100</f>
        <v>25.993363975087714</v>
      </c>
      <c r="L23" s="176"/>
      <c r="M23" s="175">
        <f>(M20+M21)/(M22+M41)*100</f>
        <v>40.641582884392506</v>
      </c>
      <c r="N23" s="176"/>
      <c r="O23" s="175">
        <f>(O20+O21)/(O22+O41)*100</f>
        <v>85.815173527037942</v>
      </c>
      <c r="P23" s="176"/>
      <c r="Q23" s="175">
        <f>(Q20+Q21)/(Q22+Q41)*100</f>
        <v>47.655409855198108</v>
      </c>
      <c r="R23" s="176"/>
      <c r="S23" s="175">
        <f>(S20+S21)/(S22+S41)*100</f>
        <v>168.25551066332531</v>
      </c>
      <c r="T23" s="176"/>
      <c r="U23" s="175">
        <f>(U20+U21)/(U22+U41)*100</f>
        <v>88.240532934345055</v>
      </c>
      <c r="V23" s="176"/>
      <c r="W23" s="175">
        <f>(W20+W21)/(W22+W41)*100</f>
        <v>96.246271975322699</v>
      </c>
      <c r="X23" s="176"/>
      <c r="Y23" s="175">
        <f>(Y20+Y21)/(Y22+Y41)*100</f>
        <v>77.286070334585318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186669.69517388075</v>
      </c>
      <c r="F24" s="178"/>
      <c r="G24" s="171">
        <f>H22/G22*1000</f>
        <v>431887.23613755929</v>
      </c>
      <c r="H24" s="172"/>
      <c r="I24" s="173">
        <f>J22/I22*1000</f>
        <v>776984.37563658576</v>
      </c>
      <c r="J24" s="174"/>
      <c r="K24" s="171">
        <f>L22/K22*1000</f>
        <v>537873.70518472022</v>
      </c>
      <c r="L24" s="172"/>
      <c r="M24" s="173">
        <f>N22/M22*1000</f>
        <v>196619.9778656837</v>
      </c>
      <c r="N24" s="174"/>
      <c r="O24" s="171">
        <f>P22/O22*1000</f>
        <v>281674.99488019658</v>
      </c>
      <c r="P24" s="172"/>
      <c r="Q24" s="173">
        <f>R22/Q22*1000</f>
        <v>182823.81036261606</v>
      </c>
      <c r="R24" s="174"/>
      <c r="S24" s="171">
        <f>T22/S22*1000</f>
        <v>95043.794659027306</v>
      </c>
      <c r="T24" s="172"/>
      <c r="U24" s="173">
        <f>V22/U22*1000</f>
        <v>271515.54543498531</v>
      </c>
      <c r="V24" s="174"/>
      <c r="W24" s="171">
        <f>X22/W22*1000</f>
        <v>254997.51974167069</v>
      </c>
      <c r="X24" s="172"/>
      <c r="Y24" s="173">
        <f>Z22/Y22*1000</f>
        <v>218696.51359367851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9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42.8</v>
      </c>
      <c r="F30" s="206"/>
      <c r="G30" s="204">
        <v>89.5</v>
      </c>
      <c r="H30" s="206"/>
      <c r="I30" s="204">
        <v>150.5</v>
      </c>
      <c r="J30" s="206"/>
      <c r="K30" s="204">
        <v>53.8</v>
      </c>
      <c r="L30" s="206"/>
      <c r="M30" s="204">
        <v>70.2</v>
      </c>
      <c r="N30" s="206"/>
      <c r="O30" s="204">
        <v>124.3</v>
      </c>
      <c r="P30" s="206"/>
      <c r="Q30" s="204">
        <v>52.4</v>
      </c>
      <c r="R30" s="206"/>
      <c r="S30" s="204">
        <v>178.1</v>
      </c>
      <c r="T30" s="206"/>
      <c r="U30" s="204">
        <v>88</v>
      </c>
      <c r="V30" s="206"/>
      <c r="W30" s="204">
        <v>108.5</v>
      </c>
      <c r="X30" s="206"/>
      <c r="Y30" s="204">
        <v>87.9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9.6029388518799337</v>
      </c>
      <c r="F34" s="162"/>
      <c r="G34" s="161">
        <f t="shared" ref="G34" si="5">+G23-G30</f>
        <v>-6.6969869247237881</v>
      </c>
      <c r="H34" s="162"/>
      <c r="I34" s="161">
        <f t="shared" ref="I34" si="6">+I23-I30</f>
        <v>-89.604737912992931</v>
      </c>
      <c r="J34" s="162"/>
      <c r="K34" s="161">
        <f t="shared" ref="K34" si="7">+K23-K30</f>
        <v>-27.806636024912283</v>
      </c>
      <c r="L34" s="162"/>
      <c r="M34" s="161">
        <f t="shared" ref="M34" si="8">+M23-M30</f>
        <v>-29.558417115607497</v>
      </c>
      <c r="N34" s="162"/>
      <c r="O34" s="161">
        <f t="shared" ref="O34" si="9">+O23-O30</f>
        <v>-38.484826472962055</v>
      </c>
      <c r="P34" s="162"/>
      <c r="Q34" s="161">
        <f t="shared" ref="Q34" si="10">+Q23-Q30</f>
        <v>-4.7445901448018901</v>
      </c>
      <c r="R34" s="162"/>
      <c r="S34" s="161">
        <f t="shared" ref="S34" si="11">+S23-S30</f>
        <v>-9.844489336674684</v>
      </c>
      <c r="T34" s="162"/>
      <c r="U34" s="161">
        <f t="shared" ref="U34" si="12">+U23-U30</f>
        <v>0.24053293434505463</v>
      </c>
      <c r="V34" s="162"/>
      <c r="W34" s="161">
        <f t="shared" ref="W34" si="13">+W23-W30</f>
        <v>-12.253728024677301</v>
      </c>
      <c r="X34" s="162"/>
      <c r="Y34" s="161">
        <f t="shared" ref="Y34" si="14">+Y23-Y30</f>
        <v>-10.613929665414688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+'(令和5年2月)'!E23</f>
        <v>52.278059974731192</v>
      </c>
      <c r="F42" s="203">
        <f>+'(令和5年2月)'!F23</f>
        <v>0</v>
      </c>
      <c r="G42" s="202">
        <f>+'(令和5年2月)'!G23</f>
        <v>74.403960988682442</v>
      </c>
      <c r="H42" s="203">
        <f>+'(令和5年2月)'!H23</f>
        <v>0</v>
      </c>
      <c r="I42" s="202">
        <f>+'(令和5年2月)'!I23</f>
        <v>56.393601551139113</v>
      </c>
      <c r="J42" s="203">
        <f>+'(令和5年2月)'!J23</f>
        <v>0</v>
      </c>
      <c r="K42" s="202">
        <f>+'(令和5年2月)'!K23</f>
        <v>19.87087417901915</v>
      </c>
      <c r="L42" s="203">
        <f>+'(令和5年2月)'!L23</f>
        <v>0</v>
      </c>
      <c r="M42" s="202">
        <f>+'(令和5年2月)'!M23</f>
        <v>43.502764198936617</v>
      </c>
      <c r="N42" s="203">
        <f>+'(令和5年2月)'!N23</f>
        <v>0</v>
      </c>
      <c r="O42" s="202">
        <f>+'(令和5年2月)'!O23</f>
        <v>65.911063952927563</v>
      </c>
      <c r="P42" s="203">
        <f>+'(令和5年2月)'!P23</f>
        <v>0</v>
      </c>
      <c r="Q42" s="202">
        <f>+'(令和5年2月)'!Q23</f>
        <v>40.492332856266614</v>
      </c>
      <c r="R42" s="203">
        <f>+'(令和5年2月)'!R23</f>
        <v>0</v>
      </c>
      <c r="S42" s="202">
        <f>+'(令和5年2月)'!S23</f>
        <v>143.65136487316775</v>
      </c>
      <c r="T42" s="203">
        <f>+'(令和5年2月)'!T23</f>
        <v>0</v>
      </c>
      <c r="U42" s="202">
        <f>+'(令和5年2月)'!U23</f>
        <v>70.390247369917546</v>
      </c>
      <c r="V42" s="203">
        <f>+'(令和5年2月)'!V23</f>
        <v>0</v>
      </c>
      <c r="W42" s="202">
        <f>+'(令和5年2月)'!W23</f>
        <v>78.142994404230137</v>
      </c>
      <c r="X42" s="203">
        <f>+'(令和5年2月)'!X23</f>
        <v>0</v>
      </c>
      <c r="Y42" s="202">
        <f>+'(令和5年2月)'!Y23</f>
        <v>65.903262967620762</v>
      </c>
      <c r="Z42" s="203">
        <f>+'(令和5年2月)'!Z23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0.12487887714873835</v>
      </c>
      <c r="F46" s="201"/>
      <c r="G46" s="159">
        <f>G23-G42</f>
        <v>8.3990520865937697</v>
      </c>
      <c r="H46" s="201"/>
      <c r="I46" s="159">
        <f>I23-I42</f>
        <v>4.5016605358679627</v>
      </c>
      <c r="J46" s="201"/>
      <c r="K46" s="159">
        <f>K23-K42</f>
        <v>6.1224897960685638</v>
      </c>
      <c r="L46" s="201"/>
      <c r="M46" s="159">
        <f>M23-M42</f>
        <v>-2.8611813145441118</v>
      </c>
      <c r="N46" s="201"/>
      <c r="O46" s="159">
        <f t="shared" si="16"/>
        <v>19.904109574110379</v>
      </c>
      <c r="P46" s="201"/>
      <c r="Q46" s="159">
        <f t="shared" si="16"/>
        <v>7.1630769989314942</v>
      </c>
      <c r="R46" s="201"/>
      <c r="S46" s="159">
        <f t="shared" si="16"/>
        <v>24.60414579015756</v>
      </c>
      <c r="T46" s="201"/>
      <c r="U46" s="159">
        <f t="shared" si="16"/>
        <v>17.850285564427509</v>
      </c>
      <c r="V46" s="201"/>
      <c r="W46" s="159">
        <f t="shared" si="16"/>
        <v>18.103277571092562</v>
      </c>
      <c r="X46" s="201"/>
      <c r="Y46" s="159">
        <f t="shared" si="16"/>
        <v>11.382807366964556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72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52.278059974731192</v>
      </c>
      <c r="F23" s="176"/>
      <c r="G23" s="175">
        <f>(G20+G21)/(G22+G41)*100</f>
        <v>74.403960988682442</v>
      </c>
      <c r="H23" s="176"/>
      <c r="I23" s="175">
        <f>(I20+I21)/(I22+I41)*100</f>
        <v>56.393601551139113</v>
      </c>
      <c r="J23" s="176"/>
      <c r="K23" s="175">
        <f>(K20+K21)/(K22+K41)*100</f>
        <v>19.87087417901915</v>
      </c>
      <c r="L23" s="176"/>
      <c r="M23" s="175">
        <f>(M20+M21)/(M22+M41)*100</f>
        <v>43.502764198936617</v>
      </c>
      <c r="N23" s="176"/>
      <c r="O23" s="175">
        <f>(O20+O21)/(O22+O41)*100</f>
        <v>65.911063952927563</v>
      </c>
      <c r="P23" s="176"/>
      <c r="Q23" s="175">
        <f>(Q20+Q21)/(Q22+Q41)*100</f>
        <v>40.492332856266614</v>
      </c>
      <c r="R23" s="176"/>
      <c r="S23" s="175">
        <f>(S20+S21)/(S22+S41)*100</f>
        <v>143.65136487316775</v>
      </c>
      <c r="T23" s="176"/>
      <c r="U23" s="175">
        <f>(U20+U21)/(U22+U41)*100</f>
        <v>70.390247369917546</v>
      </c>
      <c r="V23" s="176"/>
      <c r="W23" s="175">
        <f>(W20+W21)/(W22+W41)*100</f>
        <v>78.142994404230137</v>
      </c>
      <c r="X23" s="176"/>
      <c r="Y23" s="175">
        <f>(Y20+Y21)/(Y22+Y41)*100</f>
        <v>65.903262967620762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183444.07587851144</v>
      </c>
      <c r="F24" s="178"/>
      <c r="G24" s="171">
        <f>H22/G22*1000</f>
        <v>441380.17981584772</v>
      </c>
      <c r="H24" s="172"/>
      <c r="I24" s="173">
        <f>J22/I22*1000</f>
        <v>865230.22912047303</v>
      </c>
      <c r="J24" s="174"/>
      <c r="K24" s="171">
        <f>L22/K22*1000</f>
        <v>544342.64189802587</v>
      </c>
      <c r="L24" s="172"/>
      <c r="M24" s="173">
        <f>N22/M22*1000</f>
        <v>200229.97481692108</v>
      </c>
      <c r="N24" s="174"/>
      <c r="O24" s="171">
        <f>P22/O22*1000</f>
        <v>282121.69417379197</v>
      </c>
      <c r="P24" s="172"/>
      <c r="Q24" s="173">
        <f>R22/Q22*1000</f>
        <v>180263.88891190337</v>
      </c>
      <c r="R24" s="174"/>
      <c r="S24" s="171">
        <f>T22/S22*1000</f>
        <v>89888.759278897138</v>
      </c>
      <c r="T24" s="172"/>
      <c r="U24" s="173">
        <f>V22/U22*1000</f>
        <v>335965.72409399773</v>
      </c>
      <c r="V24" s="174"/>
      <c r="W24" s="171">
        <f>X22/W22*1000</f>
        <v>262440.60177400406</v>
      </c>
      <c r="X24" s="172"/>
      <c r="Y24" s="173">
        <f>Z22/Y22*1000</f>
        <v>227384.53440618684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55.8</v>
      </c>
      <c r="F30" s="206"/>
      <c r="G30" s="204">
        <v>75.599999999999994</v>
      </c>
      <c r="H30" s="206"/>
      <c r="I30" s="204">
        <v>165.7</v>
      </c>
      <c r="J30" s="206"/>
      <c r="K30" s="204">
        <v>31.7</v>
      </c>
      <c r="L30" s="206"/>
      <c r="M30" s="204">
        <v>60.6</v>
      </c>
      <c r="N30" s="206"/>
      <c r="O30" s="204">
        <v>107.5</v>
      </c>
      <c r="P30" s="206"/>
      <c r="Q30" s="204">
        <v>47.7</v>
      </c>
      <c r="R30" s="206"/>
      <c r="S30" s="204">
        <v>132.1</v>
      </c>
      <c r="T30" s="206"/>
      <c r="U30" s="204">
        <v>92.4</v>
      </c>
      <c r="V30" s="206"/>
      <c r="W30" s="204">
        <v>95.7</v>
      </c>
      <c r="X30" s="206"/>
      <c r="Y30" s="204">
        <v>77.099999999999994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-3.5219400252688047</v>
      </c>
      <c r="F34" s="162"/>
      <c r="G34" s="161">
        <f t="shared" ref="G34" si="7">+G23-G30</f>
        <v>-1.1960390113175521</v>
      </c>
      <c r="H34" s="162"/>
      <c r="I34" s="161">
        <f t="shared" ref="I34" si="8">+I23-I30</f>
        <v>-109.30639844886088</v>
      </c>
      <c r="J34" s="162"/>
      <c r="K34" s="161">
        <f t="shared" ref="K34" si="9">+K23-K30</f>
        <v>-11.829125820980849</v>
      </c>
      <c r="L34" s="162"/>
      <c r="M34" s="161">
        <f t="shared" ref="M34" si="10">+M23-M30</f>
        <v>-17.097235801063384</v>
      </c>
      <c r="N34" s="162"/>
      <c r="O34" s="161">
        <f t="shared" ref="O34" si="11">+O23-O30</f>
        <v>-41.588936047072437</v>
      </c>
      <c r="P34" s="162"/>
      <c r="Q34" s="161">
        <f t="shared" ref="Q34" si="12">+Q23-Q30</f>
        <v>-7.2076671437333886</v>
      </c>
      <c r="R34" s="162"/>
      <c r="S34" s="161">
        <f t="shared" ref="S34" si="13">+S23-S30</f>
        <v>11.551364873167756</v>
      </c>
      <c r="T34" s="162"/>
      <c r="U34" s="161">
        <f t="shared" ref="U34" si="14">+U23-U30</f>
        <v>-22.00975263008246</v>
      </c>
      <c r="V34" s="162"/>
      <c r="W34" s="161">
        <f t="shared" ref="W34" si="15">+W23-W30</f>
        <v>-17.557005595769866</v>
      </c>
      <c r="X34" s="162"/>
      <c r="Y34" s="161">
        <f t="shared" ref="Y34" si="16">+Y23-Y30</f>
        <v>-11.196737032379232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+'(令和5年1月)'!E23</f>
        <v>51.53986928104576</v>
      </c>
      <c r="F42" s="203">
        <f>+'(令和5年1月)'!F23</f>
        <v>0</v>
      </c>
      <c r="G42" s="202">
        <f>+'(令和5年1月)'!G23</f>
        <v>74.910816780936273</v>
      </c>
      <c r="H42" s="203">
        <f>+'(令和5年1月)'!H23</f>
        <v>0</v>
      </c>
      <c r="I42" s="202">
        <f>+'(令和5年1月)'!I23</f>
        <v>44.957587181903861</v>
      </c>
      <c r="J42" s="203">
        <f>+'(令和5年1月)'!J23</f>
        <v>0</v>
      </c>
      <c r="K42" s="202">
        <f>+'(令和5年1月)'!K23</f>
        <v>19.380185802425363</v>
      </c>
      <c r="L42" s="203">
        <f>+'(令和5年1月)'!L23</f>
        <v>0</v>
      </c>
      <c r="M42" s="202">
        <f>+'(令和5年1月)'!M23</f>
        <v>35.564373324898398</v>
      </c>
      <c r="N42" s="203">
        <f>+'(令和5年1月)'!N23</f>
        <v>0</v>
      </c>
      <c r="O42" s="202">
        <f>+'(令和5年1月)'!O23</f>
        <v>65.253532834580213</v>
      </c>
      <c r="P42" s="203">
        <f>+'(令和5年1月)'!P23</f>
        <v>0</v>
      </c>
      <c r="Q42" s="202">
        <f>+'(令和5年1月)'!Q23</f>
        <v>38.624055701280049</v>
      </c>
      <c r="R42" s="203">
        <f>+'(令和5年1月)'!R23</f>
        <v>0</v>
      </c>
      <c r="S42" s="202">
        <f>+'(令和5年1月)'!S23</f>
        <v>116.50069156293223</v>
      </c>
      <c r="T42" s="203">
        <f>+'(令和5年1月)'!T23</f>
        <v>0</v>
      </c>
      <c r="U42" s="202">
        <f>+'(令和5年1月)'!U23</f>
        <v>78.502249597737091</v>
      </c>
      <c r="V42" s="203">
        <f>+'(令和5年1月)'!V23</f>
        <v>0</v>
      </c>
      <c r="W42" s="202">
        <f>+'(令和5年1月)'!W23</f>
        <v>73.484916548228171</v>
      </c>
      <c r="X42" s="203">
        <f>+'(令和5年1月)'!X23</f>
        <v>0</v>
      </c>
      <c r="Y42" s="202">
        <f>+'(令和5年1月)'!Y23</f>
        <v>58.152616641328883</v>
      </c>
      <c r="Z42" s="203">
        <f>+'(令和5年1月)'!Z23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0.73819069368543211</v>
      </c>
      <c r="F46" s="201"/>
      <c r="G46" s="159">
        <f>G23-G42</f>
        <v>-0.50685579225383037</v>
      </c>
      <c r="H46" s="201"/>
      <c r="I46" s="159">
        <f>I23-I42</f>
        <v>11.436014369235252</v>
      </c>
      <c r="J46" s="201"/>
      <c r="K46" s="159">
        <f>K23-K42</f>
        <v>0.49068837659378772</v>
      </c>
      <c r="L46" s="201"/>
      <c r="M46" s="159">
        <f>M23-M42</f>
        <v>7.9383908740382196</v>
      </c>
      <c r="N46" s="201"/>
      <c r="O46" s="159">
        <f t="shared" si="18"/>
        <v>0.65753111834735023</v>
      </c>
      <c r="P46" s="201"/>
      <c r="Q46" s="159">
        <f t="shared" si="18"/>
        <v>1.8682771549865649</v>
      </c>
      <c r="R46" s="201"/>
      <c r="S46" s="159">
        <f t="shared" si="18"/>
        <v>27.150673310235518</v>
      </c>
      <c r="T46" s="201"/>
      <c r="U46" s="159">
        <f t="shared" si="18"/>
        <v>-8.1120022278195449</v>
      </c>
      <c r="V46" s="201"/>
      <c r="W46" s="159">
        <f t="shared" si="18"/>
        <v>4.6580778560019667</v>
      </c>
      <c r="X46" s="201"/>
      <c r="Y46" s="159">
        <f t="shared" si="18"/>
        <v>7.7506463262918786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71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51.53986928104576</v>
      </c>
      <c r="F23" s="176"/>
      <c r="G23" s="175">
        <f>(G20+G21)/(G22+G41)*100</f>
        <v>74.910816780936273</v>
      </c>
      <c r="H23" s="176"/>
      <c r="I23" s="175">
        <f>(I20+I21)/(I22+I41)*100</f>
        <v>44.957587181903861</v>
      </c>
      <c r="J23" s="176"/>
      <c r="K23" s="175">
        <f>(K20+K21)/(K22+K41)*100</f>
        <v>19.380185802425363</v>
      </c>
      <c r="L23" s="176"/>
      <c r="M23" s="175">
        <f>(M20+M21)/(M22+M41)*100</f>
        <v>35.564373324898398</v>
      </c>
      <c r="N23" s="176"/>
      <c r="O23" s="175">
        <f>(O20+O21)/(O22+O41)*100</f>
        <v>65.253532834580213</v>
      </c>
      <c r="P23" s="176"/>
      <c r="Q23" s="175">
        <f>(Q20+Q21)/(Q22+Q41)*100</f>
        <v>38.624055701280049</v>
      </c>
      <c r="R23" s="176"/>
      <c r="S23" s="175">
        <f>(S20+S21)/(S22+S41)*100</f>
        <v>116.50069156293223</v>
      </c>
      <c r="T23" s="176"/>
      <c r="U23" s="175">
        <f>(U20+U21)/(U22+U41)*100</f>
        <v>78.502249597737091</v>
      </c>
      <c r="V23" s="176"/>
      <c r="W23" s="175">
        <f>(W20+W21)/(W22+W41)*100</f>
        <v>73.484916548228171</v>
      </c>
      <c r="X23" s="176"/>
      <c r="Y23" s="175">
        <f>(Y20+Y21)/(Y22+Y41)*100</f>
        <v>58.152616641328883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184728.82138642311</v>
      </c>
      <c r="F24" s="178"/>
      <c r="G24" s="171">
        <f>H22/G22*1000</f>
        <v>438137.38354214263</v>
      </c>
      <c r="H24" s="172"/>
      <c r="I24" s="173">
        <f>J22/I22*1000</f>
        <v>973003.75280440552</v>
      </c>
      <c r="J24" s="174"/>
      <c r="K24" s="171">
        <f>L22/K22*1000</f>
        <v>454435.89043850452</v>
      </c>
      <c r="L24" s="172"/>
      <c r="M24" s="173">
        <f>N22/M22*1000</f>
        <v>203410.72555966125</v>
      </c>
      <c r="N24" s="174"/>
      <c r="O24" s="171">
        <f>P22/O22*1000</f>
        <v>272951.47995503934</v>
      </c>
      <c r="P24" s="172"/>
      <c r="Q24" s="173">
        <f>R22/Q22*1000</f>
        <v>178964.01863499472</v>
      </c>
      <c r="R24" s="174"/>
      <c r="S24" s="171">
        <f>T22/S22*1000</f>
        <v>82040.418482999128</v>
      </c>
      <c r="T24" s="172"/>
      <c r="U24" s="173">
        <f>V22/U22*1000</f>
        <v>320829.61521987437</v>
      </c>
      <c r="V24" s="174"/>
      <c r="W24" s="171">
        <f>X22/W22*1000</f>
        <v>267493.68856324884</v>
      </c>
      <c r="X24" s="172"/>
      <c r="Y24" s="173">
        <f>Z22/Y22*1000</f>
        <v>220110.87979626231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6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-6.8601307189542382</v>
      </c>
      <c r="F34" s="201"/>
      <c r="G34" s="207">
        <f t="shared" ref="G34" si="7">+G23-G30</f>
        <v>-5.3891832190637246</v>
      </c>
      <c r="H34" s="208"/>
      <c r="I34" s="161">
        <f t="shared" ref="I34" si="8">+I23-I30</f>
        <v>-112.54241281809614</v>
      </c>
      <c r="J34" s="201"/>
      <c r="K34" s="207">
        <f t="shared" ref="K34" si="9">+K23-K30</f>
        <v>-50.119814197574641</v>
      </c>
      <c r="L34" s="208"/>
      <c r="M34" s="161">
        <f t="shared" ref="M34" si="10">+M23-M30</f>
        <v>-10.835626675101601</v>
      </c>
      <c r="N34" s="201"/>
      <c r="O34" s="207">
        <f t="shared" ref="O34" si="11">+O23-O30</f>
        <v>-45.546467165419784</v>
      </c>
      <c r="P34" s="208"/>
      <c r="Q34" s="161">
        <f t="shared" ref="Q34" si="12">+Q23-Q30</f>
        <v>-13.675944298719948</v>
      </c>
      <c r="R34" s="201"/>
      <c r="S34" s="207">
        <f t="shared" ref="S34" si="13">+S23-S30</f>
        <v>-33.899308437067774</v>
      </c>
      <c r="T34" s="208"/>
      <c r="U34" s="161">
        <f t="shared" ref="U34" si="14">+U23-U30</f>
        <v>17.802249597737088</v>
      </c>
      <c r="V34" s="201"/>
      <c r="W34" s="207">
        <f t="shared" ref="W34" si="15">+W23-W30</f>
        <v>-10.315083451771827</v>
      </c>
      <c r="X34" s="208"/>
      <c r="Y34" s="161">
        <f t="shared" ref="Y34" si="16">+Y23-Y30</f>
        <v>-23.347383358671117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+'(令和4年12月)'!E23</f>
        <v>56.460281629581857</v>
      </c>
      <c r="F42" s="203">
        <f>+'(令和4年12月)'!F23</f>
        <v>0</v>
      </c>
      <c r="G42" s="202">
        <f>+'(令和4年12月)'!G23</f>
        <v>92.881521078653137</v>
      </c>
      <c r="H42" s="203">
        <f>+'(令和4年12月)'!H23</f>
        <v>0</v>
      </c>
      <c r="I42" s="202">
        <f>+'(令和4年12月)'!I23</f>
        <v>57.402542818114952</v>
      </c>
      <c r="J42" s="203">
        <f>+'(令和4年12月)'!J23</f>
        <v>0</v>
      </c>
      <c r="K42" s="202">
        <f>+'(令和4年12月)'!K23</f>
        <v>27.11514713412247</v>
      </c>
      <c r="L42" s="203">
        <f>+'(令和4年12月)'!L23</f>
        <v>0</v>
      </c>
      <c r="M42" s="202">
        <f>+'(令和4年12月)'!M23</f>
        <v>54.74309881280206</v>
      </c>
      <c r="N42" s="203">
        <f>+'(令和4年12月)'!N23</f>
        <v>0</v>
      </c>
      <c r="O42" s="202">
        <f>+'(令和4年12月)'!O23</f>
        <v>86.270280408890557</v>
      </c>
      <c r="P42" s="203">
        <f>+'(令和4年12月)'!P23</f>
        <v>0</v>
      </c>
      <c r="Q42" s="202">
        <f>+'(令和4年12月)'!Q23</f>
        <v>42.033134947333942</v>
      </c>
      <c r="R42" s="203">
        <f>+'(令和4年12月)'!R23</f>
        <v>0</v>
      </c>
      <c r="S42" s="202">
        <f>+'(令和4年12月)'!S23</f>
        <v>202.91650557245879</v>
      </c>
      <c r="T42" s="203">
        <f>+'(令和4年12月)'!T23</f>
        <v>0</v>
      </c>
      <c r="U42" s="202">
        <f>+'(令和4年12月)'!U23</f>
        <v>86.026027429265667</v>
      </c>
      <c r="V42" s="203">
        <f>+'(令和4年12月)'!V23</f>
        <v>0</v>
      </c>
      <c r="W42" s="202">
        <f>+'(令和4年12月)'!W23</f>
        <v>82.10004074961455</v>
      </c>
      <c r="X42" s="203">
        <f>+'(令和4年12月)'!X23</f>
        <v>0</v>
      </c>
      <c r="Y42" s="202">
        <f>+'(令和4年12月)'!Y23</f>
        <v>83.368325845407682</v>
      </c>
      <c r="Z42" s="203">
        <f>+'(令和4年12月)'!Z23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-4.9204123485360967</v>
      </c>
      <c r="F46" s="201"/>
      <c r="G46" s="159">
        <f>G23-G42</f>
        <v>-17.970704297716864</v>
      </c>
      <c r="H46" s="201"/>
      <c r="I46" s="159">
        <f>I23-I42</f>
        <v>-12.444955636211091</v>
      </c>
      <c r="J46" s="201"/>
      <c r="K46" s="159">
        <f>K23-K42</f>
        <v>-7.7349613316971073</v>
      </c>
      <c r="L46" s="201"/>
      <c r="M46" s="159">
        <f>M23-M42</f>
        <v>-19.178725487903662</v>
      </c>
      <c r="N46" s="201"/>
      <c r="O46" s="159">
        <f t="shared" si="18"/>
        <v>-21.016747574310344</v>
      </c>
      <c r="P46" s="201"/>
      <c r="Q46" s="159">
        <f t="shared" si="18"/>
        <v>-3.4090792460538921</v>
      </c>
      <c r="R46" s="201"/>
      <c r="S46" s="159">
        <f t="shared" si="18"/>
        <v>-86.415814009526557</v>
      </c>
      <c r="T46" s="201"/>
      <c r="U46" s="159">
        <f t="shared" si="18"/>
        <v>-7.5237778315285766</v>
      </c>
      <c r="V46" s="201"/>
      <c r="W46" s="159">
        <f t="shared" si="18"/>
        <v>-8.6151242013863794</v>
      </c>
      <c r="X46" s="201"/>
      <c r="Y46" s="159">
        <f t="shared" si="18"/>
        <v>-25.215709204078799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70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56.460281629581857</v>
      </c>
      <c r="F23" s="176"/>
      <c r="G23" s="175">
        <f>(G20+G21)/(G22+G41)*100</f>
        <v>92.881521078653137</v>
      </c>
      <c r="H23" s="176"/>
      <c r="I23" s="175">
        <f>(I20+I21)/(I22+I41)*100</f>
        <v>57.402542818114952</v>
      </c>
      <c r="J23" s="176"/>
      <c r="K23" s="175">
        <f>(K20+K21)/(K22+K41)*100</f>
        <v>27.11514713412247</v>
      </c>
      <c r="L23" s="176"/>
      <c r="M23" s="175">
        <f>(M20+M21)/(M22+M41)*100</f>
        <v>54.74309881280206</v>
      </c>
      <c r="N23" s="176"/>
      <c r="O23" s="175">
        <f>(O20+O21)/(O22+O41)*100</f>
        <v>86.270280408890557</v>
      </c>
      <c r="P23" s="176"/>
      <c r="Q23" s="175">
        <f>(Q20+Q21)/(Q22+Q41)*100</f>
        <v>42.033134947333942</v>
      </c>
      <c r="R23" s="176"/>
      <c r="S23" s="175">
        <f>(S20+S21)/(S22+S41)*100</f>
        <v>202.91650557245879</v>
      </c>
      <c r="T23" s="176"/>
      <c r="U23" s="175">
        <f>(U20+U21)/(U22+U41)*100</f>
        <v>86.026027429265667</v>
      </c>
      <c r="V23" s="176"/>
      <c r="W23" s="175">
        <f>(W20+W21)/(W22+W41)*100</f>
        <v>82.10004074961455</v>
      </c>
      <c r="X23" s="176"/>
      <c r="Y23" s="175">
        <f>(Y20+Y21)/(Y22+Y41)*100</f>
        <v>83.368325845407682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221184.90485581793</v>
      </c>
      <c r="F24" s="178"/>
      <c r="G24" s="171">
        <f>H22/G22*1000</f>
        <v>433512.07207387924</v>
      </c>
      <c r="H24" s="172"/>
      <c r="I24" s="173">
        <f>J22/I22*1000</f>
        <v>1019992.5527335344</v>
      </c>
      <c r="J24" s="174"/>
      <c r="K24" s="171">
        <f>L22/K22*1000</f>
        <v>490298.79389804869</v>
      </c>
      <c r="L24" s="172"/>
      <c r="M24" s="173">
        <f>N22/M22*1000</f>
        <v>205987.04109180349</v>
      </c>
      <c r="N24" s="174"/>
      <c r="O24" s="171">
        <f>P22/O22*1000</f>
        <v>280782.65622153395</v>
      </c>
      <c r="P24" s="172"/>
      <c r="Q24" s="173">
        <f>R22/Q22*1000</f>
        <v>176287.16330584636</v>
      </c>
      <c r="R24" s="174"/>
      <c r="S24" s="171">
        <f>T22/S22*1000</f>
        <v>87001.440082290414</v>
      </c>
      <c r="T24" s="172"/>
      <c r="U24" s="173">
        <f>V22/U22*1000</f>
        <v>254761.8015936063</v>
      </c>
      <c r="V24" s="174"/>
      <c r="W24" s="171">
        <f>X22/W22*1000</f>
        <v>265363.69916748279</v>
      </c>
      <c r="X24" s="172"/>
      <c r="Y24" s="173">
        <f>Z22/Y22*1000</f>
        <v>219525.34209289693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-1.9397183704181415</v>
      </c>
      <c r="F34" s="201"/>
      <c r="G34" s="207">
        <f t="shared" ref="G34" si="7">+G23-G30</f>
        <v>12.58152107865314</v>
      </c>
      <c r="H34" s="208"/>
      <c r="I34" s="161">
        <f t="shared" ref="I34" si="8">+I23-I30</f>
        <v>-100.09745718188505</v>
      </c>
      <c r="J34" s="201"/>
      <c r="K34" s="207">
        <f t="shared" ref="K34" si="9">+K23-K30</f>
        <v>-42.384852865877534</v>
      </c>
      <c r="L34" s="208"/>
      <c r="M34" s="161">
        <f t="shared" ref="M34" si="10">+M23-M30</f>
        <v>8.3430988128020616</v>
      </c>
      <c r="N34" s="201"/>
      <c r="O34" s="207">
        <f t="shared" ref="O34" si="11">+O23-O30</f>
        <v>-24.529719591109441</v>
      </c>
      <c r="P34" s="208"/>
      <c r="Q34" s="161">
        <f t="shared" ref="Q34" si="12">+Q23-Q30</f>
        <v>-10.266865052666056</v>
      </c>
      <c r="R34" s="201"/>
      <c r="S34" s="207">
        <f t="shared" ref="S34" si="13">+S23-S30</f>
        <v>52.516505572458783</v>
      </c>
      <c r="T34" s="208"/>
      <c r="U34" s="161">
        <f t="shared" ref="U34" si="14">+U23-U30</f>
        <v>25.326027429265665</v>
      </c>
      <c r="V34" s="201"/>
      <c r="W34" s="207">
        <f t="shared" ref="W34" si="15">+W23-W30</f>
        <v>-1.6999592503854473</v>
      </c>
      <c r="X34" s="208"/>
      <c r="Y34" s="161">
        <f t="shared" ref="Y34" si="16">+Y23-Y30</f>
        <v>1.8683258454076821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+'(令和4年11月)'!E23</f>
        <v>87.122933001147999</v>
      </c>
      <c r="F42" s="203">
        <f>+'(令和4年11月)'!F23</f>
        <v>0</v>
      </c>
      <c r="G42" s="202">
        <f>+'(令和4年11月)'!G23</f>
        <v>90.067129131651328</v>
      </c>
      <c r="H42" s="203">
        <f>+'(令和4年11月)'!H23</f>
        <v>0</v>
      </c>
      <c r="I42" s="202">
        <f>+'(令和4年11月)'!I23</f>
        <v>49.055466237942127</v>
      </c>
      <c r="J42" s="203">
        <f>+'(令和4年11月)'!J23</f>
        <v>0</v>
      </c>
      <c r="K42" s="202">
        <f>+'(令和4年11月)'!K23</f>
        <v>32.900544022787685</v>
      </c>
      <c r="L42" s="203">
        <f>+'(令和4年11月)'!L23</f>
        <v>0</v>
      </c>
      <c r="M42" s="202">
        <f>+'(令和4年11月)'!M23</f>
        <v>51.645491604814353</v>
      </c>
      <c r="N42" s="203">
        <f>+'(令和4年11月)'!N23</f>
        <v>0</v>
      </c>
      <c r="O42" s="202">
        <f>+'(令和4年11月)'!O23</f>
        <v>85.092449922958409</v>
      </c>
      <c r="P42" s="203">
        <f>+'(令和4年11月)'!P23</f>
        <v>0</v>
      </c>
      <c r="Q42" s="202">
        <f>+'(令和4年11月)'!Q23</f>
        <v>46.040457947285262</v>
      </c>
      <c r="R42" s="203">
        <f>+'(令和4年11月)'!R23</f>
        <v>0</v>
      </c>
      <c r="S42" s="202">
        <f>+'(令和4年11月)'!S23</f>
        <v>175.59725537988948</v>
      </c>
      <c r="T42" s="203">
        <f>+'(令和4年11月)'!T23</f>
        <v>0</v>
      </c>
      <c r="U42" s="202">
        <f>+'(令和4年11月)'!U23</f>
        <v>107.65726177127213</v>
      </c>
      <c r="V42" s="203">
        <f>+'(令和4年11月)'!V23</f>
        <v>0</v>
      </c>
      <c r="W42" s="202">
        <f>+'(令和4年11月)'!W23</f>
        <v>90.732372061308581</v>
      </c>
      <c r="X42" s="203">
        <f>+'(令和4年11月)'!X23</f>
        <v>0</v>
      </c>
      <c r="Y42" s="202">
        <f>+'(令和4年11月)'!Y23</f>
        <v>81.144081613985009</v>
      </c>
      <c r="Z42" s="203">
        <f>+'(令和4年11月)'!Z23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-30.662651371566142</v>
      </c>
      <c r="F46" s="201"/>
      <c r="G46" s="159">
        <f>G23-G42</f>
        <v>2.8143919470018091</v>
      </c>
      <c r="H46" s="201"/>
      <c r="I46" s="159">
        <f>I23-I42</f>
        <v>8.3470765801728248</v>
      </c>
      <c r="J46" s="201"/>
      <c r="K46" s="159">
        <f>K23-K42</f>
        <v>-5.7853968886652147</v>
      </c>
      <c r="L46" s="201"/>
      <c r="M46" s="159">
        <f>M23-M42</f>
        <v>3.0976072079877071</v>
      </c>
      <c r="N46" s="201"/>
      <c r="O46" s="159">
        <f t="shared" si="18"/>
        <v>1.177830485932148</v>
      </c>
      <c r="P46" s="201"/>
      <c r="Q46" s="159">
        <f t="shared" si="18"/>
        <v>-4.0073229999513202</v>
      </c>
      <c r="R46" s="201"/>
      <c r="S46" s="159">
        <f t="shared" si="18"/>
        <v>27.319250192569314</v>
      </c>
      <c r="T46" s="201"/>
      <c r="U46" s="159">
        <f t="shared" si="18"/>
        <v>-21.631234342006465</v>
      </c>
      <c r="V46" s="201"/>
      <c r="W46" s="159">
        <f t="shared" si="18"/>
        <v>-8.6323313116940312</v>
      </c>
      <c r="X46" s="201"/>
      <c r="Y46" s="159">
        <f t="shared" si="18"/>
        <v>2.2242442314226736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69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87.122933001147999</v>
      </c>
      <c r="F23" s="176"/>
      <c r="G23" s="175">
        <f>(G20+G21)/(G22+G41)*100</f>
        <v>90.067129131651328</v>
      </c>
      <c r="H23" s="176"/>
      <c r="I23" s="175">
        <f>(I20+I21)/(I22+I41)*100</f>
        <v>49.055466237942127</v>
      </c>
      <c r="J23" s="176"/>
      <c r="K23" s="175">
        <f>(K20+K21)/(K22+K41)*100</f>
        <v>32.900544022787685</v>
      </c>
      <c r="L23" s="176"/>
      <c r="M23" s="175">
        <f>(M20+M21)/(M22+M41)*100</f>
        <v>51.645491604814353</v>
      </c>
      <c r="N23" s="176"/>
      <c r="O23" s="175">
        <f>(O20+O21)/(O22+O41)*100</f>
        <v>85.092449922958409</v>
      </c>
      <c r="P23" s="176"/>
      <c r="Q23" s="175">
        <f>(Q20+Q21)/(Q22+Q41)*100</f>
        <v>46.040457947285262</v>
      </c>
      <c r="R23" s="176"/>
      <c r="S23" s="175">
        <f>(S20+S21)/(S22+S41)*100</f>
        <v>175.59725537988948</v>
      </c>
      <c r="T23" s="176"/>
      <c r="U23" s="175">
        <f>(U20+U21)/(U22+U41)*100</f>
        <v>107.65726177127213</v>
      </c>
      <c r="V23" s="176"/>
      <c r="W23" s="175">
        <f>(W20+W21)/(W22+W41)*100</f>
        <v>90.732372061308581</v>
      </c>
      <c r="X23" s="176"/>
      <c r="Y23" s="175">
        <f>(Y20+Y21)/(Y22+Y41)*100</f>
        <v>81.144081613985009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231212.40041190179</v>
      </c>
      <c r="F24" s="178"/>
      <c r="G24" s="171">
        <f>H22/G22*1000</f>
        <v>430074.98399556754</v>
      </c>
      <c r="H24" s="172"/>
      <c r="I24" s="173">
        <f>J22/I22*1000</f>
        <v>1061013.5085198111</v>
      </c>
      <c r="J24" s="174"/>
      <c r="K24" s="171">
        <f>L22/K22*1000</f>
        <v>180029.79631046779</v>
      </c>
      <c r="L24" s="172"/>
      <c r="M24" s="173">
        <f>N22/M22*1000</f>
        <v>210435.56487771086</v>
      </c>
      <c r="N24" s="174"/>
      <c r="O24" s="171">
        <f>P22/O22*1000</f>
        <v>274224.77773482795</v>
      </c>
      <c r="P24" s="172"/>
      <c r="Q24" s="173">
        <f>R22/Q22*1000</f>
        <v>177740.85342763909</v>
      </c>
      <c r="R24" s="174"/>
      <c r="S24" s="171">
        <f>T22/S22*1000</f>
        <v>88436.84870069912</v>
      </c>
      <c r="T24" s="172"/>
      <c r="U24" s="173">
        <f>V22/U22*1000</f>
        <v>294733.21077596967</v>
      </c>
      <c r="V24" s="174"/>
      <c r="W24" s="171">
        <f>X22/W22*1000</f>
        <v>262977.53705152968</v>
      </c>
      <c r="X24" s="172"/>
      <c r="Y24" s="173">
        <f>Z22/Y22*1000</f>
        <v>208594.73227077915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28.722933001148</v>
      </c>
      <c r="F34" s="201"/>
      <c r="G34" s="207">
        <f t="shared" ref="G34" si="7">+G23-G30</f>
        <v>9.7671291316513305</v>
      </c>
      <c r="H34" s="208"/>
      <c r="I34" s="161">
        <f t="shared" ref="I34" si="8">+I23-I30</f>
        <v>-108.44453376205787</v>
      </c>
      <c r="J34" s="201"/>
      <c r="K34" s="207">
        <f t="shared" ref="K34" si="9">+K23-K30</f>
        <v>-36.599455977212315</v>
      </c>
      <c r="L34" s="208"/>
      <c r="M34" s="161">
        <f t="shared" ref="M34" si="10">+M23-M30</f>
        <v>5.2454916048143545</v>
      </c>
      <c r="N34" s="201"/>
      <c r="O34" s="207">
        <f t="shared" ref="O34" si="11">+O23-O30</f>
        <v>-25.707550077041589</v>
      </c>
      <c r="P34" s="208"/>
      <c r="Q34" s="161">
        <f t="shared" ref="Q34" si="12">+Q23-Q30</f>
        <v>-6.2595420527147354</v>
      </c>
      <c r="R34" s="201"/>
      <c r="S34" s="207">
        <f t="shared" ref="S34" si="13">+S23-S30</f>
        <v>25.197255379889469</v>
      </c>
      <c r="T34" s="208"/>
      <c r="U34" s="161">
        <f t="shared" ref="U34" si="14">+U23-U30</f>
        <v>46.95726177127213</v>
      </c>
      <c r="V34" s="201"/>
      <c r="W34" s="207">
        <f t="shared" ref="W34" si="15">+W23-W30</f>
        <v>6.932372061308584</v>
      </c>
      <c r="X34" s="208"/>
      <c r="Y34" s="161">
        <f t="shared" ref="Y34" si="16">+Y23-Y30</f>
        <v>-0.35591838601499148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+'(令和4年10月)'!E23</f>
        <v>37.848432055749129</v>
      </c>
      <c r="F42" s="203">
        <f>+'(令和4年10月)'!F23</f>
        <v>0</v>
      </c>
      <c r="G42" s="202">
        <f>+'(令和4年10月)'!G23</f>
        <v>88.743767797372229</v>
      </c>
      <c r="H42" s="203">
        <f>+'(令和4年10月)'!H23</f>
        <v>0</v>
      </c>
      <c r="I42" s="202">
        <f>+'(令和4年10月)'!I23</f>
        <v>52.460908804701432</v>
      </c>
      <c r="J42" s="203">
        <f>+'(令和4年10月)'!J23</f>
        <v>0</v>
      </c>
      <c r="K42" s="202">
        <f>+'(令和4年10月)'!K23</f>
        <v>30.308347956881427</v>
      </c>
      <c r="L42" s="203">
        <f>+'(令和4年10月)'!L23</f>
        <v>0</v>
      </c>
      <c r="M42" s="202">
        <f>+'(令和4年10月)'!M23</f>
        <v>66.431958935446062</v>
      </c>
      <c r="N42" s="203">
        <f>+'(令和4年10月)'!N23</f>
        <v>0</v>
      </c>
      <c r="O42" s="202">
        <f>+'(令和4年10月)'!O23</f>
        <v>83.059194326799954</v>
      </c>
      <c r="P42" s="203">
        <f>+'(令和4年10月)'!P23</f>
        <v>0</v>
      </c>
      <c r="Q42" s="202">
        <f>+'(令和4年10月)'!Q23</f>
        <v>44.004718470152355</v>
      </c>
      <c r="R42" s="203">
        <f>+'(令和4年10月)'!R23</f>
        <v>0</v>
      </c>
      <c r="S42" s="202">
        <f>+'(令和4年10月)'!S23</f>
        <v>164.92576603137834</v>
      </c>
      <c r="T42" s="203">
        <f>+'(令和4年10月)'!T23</f>
        <v>0</v>
      </c>
      <c r="U42" s="202">
        <f>+'(令和4年10月)'!U23</f>
        <v>82.860530104157846</v>
      </c>
      <c r="V42" s="203">
        <f>+'(令和4年10月)'!V23</f>
        <v>0</v>
      </c>
      <c r="W42" s="202">
        <f>+'(令和4年10月)'!W23</f>
        <v>75.266228007128433</v>
      </c>
      <c r="X42" s="203">
        <f>+'(令和4年10月)'!X23</f>
        <v>0</v>
      </c>
      <c r="Y42" s="202">
        <f>+'(令和4年10月)'!Y23</f>
        <v>76.351804426449334</v>
      </c>
      <c r="Z42" s="203">
        <f>+'(令和4年10月)'!Z23</f>
        <v>0</v>
      </c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49.27450094539887</v>
      </c>
      <c r="F46" s="201"/>
      <c r="G46" s="159">
        <f>G23-G42</f>
        <v>1.3233613342790989</v>
      </c>
      <c r="H46" s="201"/>
      <c r="I46" s="159">
        <f>I23-I42</f>
        <v>-3.4054425667593051</v>
      </c>
      <c r="J46" s="201"/>
      <c r="K46" s="159">
        <f>K23-K42</f>
        <v>2.5921960659062577</v>
      </c>
      <c r="L46" s="201"/>
      <c r="M46" s="159">
        <f>M23-M42</f>
        <v>-14.786467330631709</v>
      </c>
      <c r="N46" s="201"/>
      <c r="O46" s="159">
        <f t="shared" si="18"/>
        <v>2.0332555961584546</v>
      </c>
      <c r="P46" s="201"/>
      <c r="Q46" s="159">
        <f t="shared" si="18"/>
        <v>2.0357394771329069</v>
      </c>
      <c r="R46" s="201"/>
      <c r="S46" s="159">
        <f t="shared" si="18"/>
        <v>10.67148934851113</v>
      </c>
      <c r="T46" s="201"/>
      <c r="U46" s="159">
        <f t="shared" si="18"/>
        <v>24.796731667114287</v>
      </c>
      <c r="V46" s="201"/>
      <c r="W46" s="159">
        <f t="shared" si="18"/>
        <v>15.466144054180148</v>
      </c>
      <c r="X46" s="201"/>
      <c r="Y46" s="159">
        <f t="shared" si="18"/>
        <v>4.7922771875356744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68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37.848432055749129</v>
      </c>
      <c r="F23" s="176"/>
      <c r="G23" s="175">
        <f>(G20+G21)/(G22+G41)*100</f>
        <v>88.743767797372229</v>
      </c>
      <c r="H23" s="176"/>
      <c r="I23" s="175">
        <f>(I20+I21)/(I22+I41)*100</f>
        <v>52.460908804701432</v>
      </c>
      <c r="J23" s="176"/>
      <c r="K23" s="175">
        <f>(K20+K21)/(K22+K41)*100</f>
        <v>30.308347956881427</v>
      </c>
      <c r="L23" s="176"/>
      <c r="M23" s="175">
        <f>(M20+M21)/(M22+M41)*100</f>
        <v>66.431958935446062</v>
      </c>
      <c r="N23" s="176"/>
      <c r="O23" s="175">
        <f>(O20+O21)/(O22+O41)*100</f>
        <v>83.059194326799954</v>
      </c>
      <c r="P23" s="176"/>
      <c r="Q23" s="175">
        <f>(Q20+Q21)/(Q22+Q41)*100</f>
        <v>44.004718470152355</v>
      </c>
      <c r="R23" s="176"/>
      <c r="S23" s="175">
        <f>(S20+S21)/(S22+S41)*100</f>
        <v>164.92576603137834</v>
      </c>
      <c r="T23" s="176"/>
      <c r="U23" s="175">
        <f>(U20+U21)/(U22+U41)*100</f>
        <v>82.860530104157846</v>
      </c>
      <c r="V23" s="176"/>
      <c r="W23" s="175">
        <f>(W20+W21)/(W22+W41)*100</f>
        <v>75.266228007128433</v>
      </c>
      <c r="X23" s="176"/>
      <c r="Y23" s="175">
        <f>(Y20+Y21)/(Y22+Y41)*100</f>
        <v>76.351804426449334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181663.40595820363</v>
      </c>
      <c r="F24" s="178"/>
      <c r="G24" s="171">
        <f>H22/G22*1000</f>
        <v>423372.786917675</v>
      </c>
      <c r="H24" s="172"/>
      <c r="I24" s="173">
        <f>J22/I22*1000</f>
        <v>1102456.6030308995</v>
      </c>
      <c r="J24" s="174"/>
      <c r="K24" s="171">
        <f>L22/K22*1000</f>
        <v>130367.48104465038</v>
      </c>
      <c r="L24" s="172"/>
      <c r="M24" s="173">
        <f>N22/M22*1000</f>
        <v>196465.72526105065</v>
      </c>
      <c r="N24" s="174"/>
      <c r="O24" s="171">
        <f>P22/O22*1000</f>
        <v>268882.34165067179</v>
      </c>
      <c r="P24" s="172"/>
      <c r="Q24" s="173">
        <f>R22/Q22*1000</f>
        <v>177593.62661688667</v>
      </c>
      <c r="R24" s="174"/>
      <c r="S24" s="171">
        <f>T22/S22*1000</f>
        <v>90430.735418427736</v>
      </c>
      <c r="T24" s="172"/>
      <c r="U24" s="173">
        <f>V22/U22*1000</f>
        <v>356803.38612779899</v>
      </c>
      <c r="V24" s="174"/>
      <c r="W24" s="171">
        <f>X22/W22*1000</f>
        <v>260141.96636292478</v>
      </c>
      <c r="X24" s="172"/>
      <c r="Y24" s="173">
        <f>Z22/Y22*1000</f>
        <v>210540.07260521274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-20.55156794425087</v>
      </c>
      <c r="F34" s="201"/>
      <c r="G34" s="207">
        <f t="shared" ref="G34" si="7">+G23-G30</f>
        <v>8.4437677973722316</v>
      </c>
      <c r="H34" s="208"/>
      <c r="I34" s="161">
        <f t="shared" ref="I34" si="8">+I23-I30</f>
        <v>-105.03909119529857</v>
      </c>
      <c r="J34" s="201"/>
      <c r="K34" s="207">
        <f t="shared" ref="K34" si="9">+K23-K30</f>
        <v>-39.191652043118573</v>
      </c>
      <c r="L34" s="208"/>
      <c r="M34" s="161">
        <f t="shared" ref="M34" si="10">+M23-M30</f>
        <v>20.031958935446063</v>
      </c>
      <c r="N34" s="201"/>
      <c r="O34" s="207">
        <f t="shared" ref="O34" si="11">+O23-O30</f>
        <v>-27.740805673200043</v>
      </c>
      <c r="P34" s="208"/>
      <c r="Q34" s="161">
        <f t="shared" ref="Q34" si="12">+Q23-Q30</f>
        <v>-8.2952815298476423</v>
      </c>
      <c r="R34" s="201"/>
      <c r="S34" s="207">
        <f t="shared" ref="S34" si="13">+S23-S30</f>
        <v>14.525766031378339</v>
      </c>
      <c r="T34" s="208"/>
      <c r="U34" s="161">
        <f t="shared" ref="U34" si="14">+U23-U30</f>
        <v>22.160530104157843</v>
      </c>
      <c r="V34" s="201"/>
      <c r="W34" s="207">
        <f t="shared" ref="W34" si="15">+W23-W30</f>
        <v>-8.5337719928715643</v>
      </c>
      <c r="X34" s="208"/>
      <c r="Y34" s="161">
        <f t="shared" ref="Y34" si="16">+Y23-Y30</f>
        <v>-5.1481955735506659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+(E39+E40)/(E41+'(令和4年9月)'!E41)*100</f>
        <v>52.987622705932566</v>
      </c>
      <c r="F42" s="203"/>
      <c r="G42" s="202">
        <f>+(G39+G40)/(G41+'(令和4年9月)'!G41)*100</f>
        <v>84.084791386271874</v>
      </c>
      <c r="H42" s="203"/>
      <c r="I42" s="202">
        <f>+(I39+I40)/(I41+'(令和4年9月)'!I41)*100</f>
        <v>79.462679856115102</v>
      </c>
      <c r="J42" s="203"/>
      <c r="K42" s="202">
        <f>+(K39+K40)/(K41+'(令和4年9月)'!K41)*100</f>
        <v>38.569297082228118</v>
      </c>
      <c r="L42" s="203"/>
      <c r="M42" s="202">
        <f>+(M39+M40)/(M41+'(令和4年9月)'!M41)*100</f>
        <v>42.567467112686337</v>
      </c>
      <c r="N42" s="203"/>
      <c r="O42" s="202">
        <f>+(O39+O40)/(O41+'(令和4年9月)'!O41)*100</f>
        <v>88.559579202913213</v>
      </c>
      <c r="P42" s="203"/>
      <c r="Q42" s="202">
        <f>+(Q39+Q40)/(Q41+'(令和4年9月)'!Q41)*100</f>
        <v>46.23276798395856</v>
      </c>
      <c r="R42" s="203"/>
      <c r="S42" s="202">
        <f>+(S39+S40)/(S41+'(令和4年9月)'!S41)*100</f>
        <v>191.79589156055022</v>
      </c>
      <c r="T42" s="203"/>
      <c r="U42" s="202">
        <f>+(U39+U40)/(U41+'(令和4年9月)'!U41)*100</f>
        <v>70.748891703609885</v>
      </c>
      <c r="V42" s="203"/>
      <c r="W42" s="202">
        <f>+(W39+W40)/(W41+'(令和4年9月)'!W41)*100</f>
        <v>90.514490824451016</v>
      </c>
      <c r="X42" s="203"/>
      <c r="Y42" s="202">
        <f>+(Y39+Y40)/(Y41+'(令和4年9月)'!Y41)*100</f>
        <v>80.091749959534852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-15.139190650183437</v>
      </c>
      <c r="F46" s="201"/>
      <c r="G46" s="159">
        <f>G23-G42</f>
        <v>4.6589764111003547</v>
      </c>
      <c r="H46" s="201"/>
      <c r="I46" s="159">
        <f>I23-I42</f>
        <v>-27.00177105141367</v>
      </c>
      <c r="J46" s="201"/>
      <c r="K46" s="159">
        <f>K23-K42</f>
        <v>-8.2609491253466913</v>
      </c>
      <c r="L46" s="201"/>
      <c r="M46" s="159">
        <f>M23-M42</f>
        <v>23.864491822759724</v>
      </c>
      <c r="N46" s="201"/>
      <c r="O46" s="159">
        <f t="shared" si="18"/>
        <v>-5.5003848761132588</v>
      </c>
      <c r="P46" s="201"/>
      <c r="Q46" s="159">
        <f t="shared" si="18"/>
        <v>-2.2280495138062051</v>
      </c>
      <c r="R46" s="201"/>
      <c r="S46" s="159">
        <f t="shared" si="18"/>
        <v>-26.870125529171872</v>
      </c>
      <c r="T46" s="201"/>
      <c r="U46" s="159">
        <f t="shared" si="18"/>
        <v>12.11163840054796</v>
      </c>
      <c r="V46" s="201"/>
      <c r="W46" s="159">
        <f t="shared" si="18"/>
        <v>-15.248262817322583</v>
      </c>
      <c r="X46" s="201"/>
      <c r="Y46" s="159">
        <f t="shared" si="18"/>
        <v>-3.7399455330855176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67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52.987622705932566</v>
      </c>
      <c r="F23" s="176"/>
      <c r="G23" s="175">
        <f>(G20+G21)/(G22+G41)*100</f>
        <v>84.084791386271874</v>
      </c>
      <c r="H23" s="176"/>
      <c r="I23" s="175">
        <f>(I20+I21)/(I22+I41)*100</f>
        <v>79.462679856115102</v>
      </c>
      <c r="J23" s="176"/>
      <c r="K23" s="175">
        <f>(K20+K21)/(K22+K41)*100</f>
        <v>38.569297082228118</v>
      </c>
      <c r="L23" s="176"/>
      <c r="M23" s="175">
        <f>(M20+M21)/(M22+M41)*100</f>
        <v>42.567467112686337</v>
      </c>
      <c r="N23" s="176"/>
      <c r="O23" s="175">
        <f>(O20+O21)/(O22+O41)*100</f>
        <v>88.559579202913213</v>
      </c>
      <c r="P23" s="176"/>
      <c r="Q23" s="175">
        <f>(Q20+Q21)/(Q22+Q41)*100</f>
        <v>46.23276798395856</v>
      </c>
      <c r="R23" s="176"/>
      <c r="S23" s="175">
        <f>(S20+S21)/(S22+S41)*100</f>
        <v>191.79589156055022</v>
      </c>
      <c r="T23" s="176"/>
      <c r="U23" s="175">
        <f>(U20+U21)/(U22+U41)*100</f>
        <v>70.748891703609885</v>
      </c>
      <c r="V23" s="176"/>
      <c r="W23" s="175">
        <f>(W20+W21)/(W22+W41)*100</f>
        <v>90.514490824451016</v>
      </c>
      <c r="X23" s="176"/>
      <c r="Y23" s="175">
        <f>(Y20+Y21)/(Y22+Y41)*100</f>
        <v>80.091749959534852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176002.98762270596</v>
      </c>
      <c r="F24" s="178"/>
      <c r="G24" s="171">
        <f>H22/G22*1000</f>
        <v>427144.68371467025</v>
      </c>
      <c r="H24" s="172"/>
      <c r="I24" s="173">
        <f>J22/I22*1000</f>
        <v>1225846.2230215827</v>
      </c>
      <c r="J24" s="174"/>
      <c r="K24" s="171">
        <f>L22/K22*1000</f>
        <v>167612.40053050398</v>
      </c>
      <c r="L24" s="172"/>
      <c r="M24" s="173">
        <f>N22/M22*1000</f>
        <v>191677.89459245393</v>
      </c>
      <c r="N24" s="174"/>
      <c r="O24" s="171">
        <f>P22/O22*1000</f>
        <v>267479.06129880639</v>
      </c>
      <c r="P24" s="172"/>
      <c r="Q24" s="173">
        <f>R22/Q22*1000</f>
        <v>178886.70732726209</v>
      </c>
      <c r="R24" s="174"/>
      <c r="S24" s="171">
        <f>T22/S22*1000</f>
        <v>80690.845404458712</v>
      </c>
      <c r="T24" s="172"/>
      <c r="U24" s="173">
        <f>V22/U22*1000</f>
        <v>343619.06269791006</v>
      </c>
      <c r="V24" s="174"/>
      <c r="W24" s="171">
        <f>X22/W22*1000</f>
        <v>259568.38903603234</v>
      </c>
      <c r="X24" s="172"/>
      <c r="Y24" s="173">
        <f>Z22/Y22*1000</f>
        <v>212150.97933533939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58.4</v>
      </c>
      <c r="F30" s="206"/>
      <c r="G30" s="204">
        <v>80.3</v>
      </c>
      <c r="H30" s="206"/>
      <c r="I30" s="204">
        <v>157.5</v>
      </c>
      <c r="J30" s="206"/>
      <c r="K30" s="204">
        <v>69.5</v>
      </c>
      <c r="L30" s="206"/>
      <c r="M30" s="204">
        <v>46.4</v>
      </c>
      <c r="N30" s="206"/>
      <c r="O30" s="204">
        <v>110.8</v>
      </c>
      <c r="P30" s="206"/>
      <c r="Q30" s="204">
        <v>52.3</v>
      </c>
      <c r="R30" s="206"/>
      <c r="S30" s="204">
        <v>150.4</v>
      </c>
      <c r="T30" s="206"/>
      <c r="U30" s="204">
        <v>60.7</v>
      </c>
      <c r="V30" s="206"/>
      <c r="W30" s="204">
        <v>83.8</v>
      </c>
      <c r="X30" s="206"/>
      <c r="Y30" s="204">
        <v>81.5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-5.4123772940674328</v>
      </c>
      <c r="F34" s="201"/>
      <c r="G34" s="207">
        <f t="shared" ref="G34" si="7">+G23-G30</f>
        <v>3.7847913862718769</v>
      </c>
      <c r="H34" s="208"/>
      <c r="I34" s="161">
        <f t="shared" ref="I34" si="8">+I23-I30</f>
        <v>-78.037320143884898</v>
      </c>
      <c r="J34" s="201"/>
      <c r="K34" s="207">
        <f t="shared" ref="K34" si="9">+K23-K30</f>
        <v>-30.930702917771882</v>
      </c>
      <c r="L34" s="208"/>
      <c r="M34" s="161">
        <f t="shared" ref="M34" si="10">+M23-M30</f>
        <v>-3.8325328873136613</v>
      </c>
      <c r="N34" s="201"/>
      <c r="O34" s="207">
        <f t="shared" ref="O34" si="11">+O23-O30</f>
        <v>-22.240420797086784</v>
      </c>
      <c r="P34" s="208"/>
      <c r="Q34" s="161">
        <f t="shared" ref="Q34" si="12">+Q23-Q30</f>
        <v>-6.0672320160414372</v>
      </c>
      <c r="R34" s="201"/>
      <c r="S34" s="207">
        <f t="shared" ref="S34" si="13">+S23-S30</f>
        <v>41.395891560550211</v>
      </c>
      <c r="T34" s="208"/>
      <c r="U34" s="161">
        <f t="shared" ref="U34" si="14">+U23-U30</f>
        <v>10.048891703609883</v>
      </c>
      <c r="V34" s="201"/>
      <c r="W34" s="207">
        <f t="shared" ref="W34" si="15">+W23-W30</f>
        <v>6.7144908244510191</v>
      </c>
      <c r="X34" s="208"/>
      <c r="Y34" s="161">
        <f t="shared" ref="Y34" si="16">+Y23-Y30</f>
        <v>-1.4082500404651483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+(E39+E40)/(E41+'(令和4年8月)'!E41)*100</f>
        <v>56.18918307309346</v>
      </c>
      <c r="F42" s="203"/>
      <c r="G42" s="202">
        <f>+(G39+G40)/(G41+'(令和4年8月)'!G41)*100</f>
        <v>83.32777592530843</v>
      </c>
      <c r="H42" s="203"/>
      <c r="I42" s="202">
        <f>+(I39+I40)/(I41+'(令和4年8月)'!I41)*100</f>
        <v>105.76002393776183</v>
      </c>
      <c r="J42" s="203"/>
      <c r="K42" s="202">
        <f>+(K39+K40)/(K41+'(令和4年8月)'!K41)*100</f>
        <v>40.634005763688762</v>
      </c>
      <c r="L42" s="203"/>
      <c r="M42" s="202">
        <f>+(M39+M40)/(M41+'(令和4年8月)'!M41)*100</f>
        <v>43.78798509692664</v>
      </c>
      <c r="N42" s="203"/>
      <c r="O42" s="202">
        <f>+(O39+O40)/(O41+'(令和4年8月)'!O41)*100</f>
        <v>88.487972508591056</v>
      </c>
      <c r="P42" s="203"/>
      <c r="Q42" s="202">
        <f>+(Q39+Q40)/(Q41+'(令和4年8月)'!Q41)*100</f>
        <v>45.689185395577717</v>
      </c>
      <c r="R42" s="203"/>
      <c r="S42" s="202">
        <f>+(S39+S40)/(S41+'(令和4年8月)'!S41)*100</f>
        <v>181.45744515594524</v>
      </c>
      <c r="T42" s="203"/>
      <c r="U42" s="202">
        <f>+(U39+U40)/(U41+'(令和4年8月)'!U41)*100</f>
        <v>79.595653722835763</v>
      </c>
      <c r="V42" s="203"/>
      <c r="W42" s="202">
        <f>+(W39+W40)/(W41+'(令和4年8月)'!W41)*100</f>
        <v>91.376629226814387</v>
      </c>
      <c r="X42" s="203"/>
      <c r="Y42" s="202">
        <f>+(Y39+Y40)/(Y41+'(令和4年8月)'!Y41)*100</f>
        <v>77.258756795667793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-3.2015603671608943</v>
      </c>
      <c r="F46" s="201"/>
      <c r="G46" s="159">
        <f>G23-G42</f>
        <v>0.7570154609634443</v>
      </c>
      <c r="H46" s="201"/>
      <c r="I46" s="159">
        <f>I23-I42</f>
        <v>-26.297344081646727</v>
      </c>
      <c r="J46" s="201"/>
      <c r="K46" s="159">
        <f>K23-K42</f>
        <v>-2.0647086814606439</v>
      </c>
      <c r="L46" s="201"/>
      <c r="M46" s="159">
        <f>M23-M42</f>
        <v>-1.2205179842403027</v>
      </c>
      <c r="N46" s="201"/>
      <c r="O46" s="159">
        <f t="shared" si="18"/>
        <v>7.1606694322156272E-2</v>
      </c>
      <c r="P46" s="201"/>
      <c r="Q46" s="159">
        <f t="shared" si="18"/>
        <v>0.54358258838084339</v>
      </c>
      <c r="R46" s="201"/>
      <c r="S46" s="159">
        <f t="shared" si="18"/>
        <v>10.33844640460498</v>
      </c>
      <c r="T46" s="201"/>
      <c r="U46" s="159">
        <f t="shared" si="18"/>
        <v>-8.8467620192258778</v>
      </c>
      <c r="V46" s="201"/>
      <c r="W46" s="159">
        <f t="shared" si="18"/>
        <v>-0.86213840236337091</v>
      </c>
      <c r="X46" s="201"/>
      <c r="Y46" s="159">
        <f t="shared" si="18"/>
        <v>2.8329931638670587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66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47.033697199810156</v>
      </c>
      <c r="F23" s="176"/>
      <c r="G23" s="175">
        <f>(G20+G21)/(G22+G41)*100</f>
        <v>81.782945736434115</v>
      </c>
      <c r="H23" s="176"/>
      <c r="I23" s="175">
        <f>(I20+I21)/(I22+I41)*100</f>
        <v>72.933656601278372</v>
      </c>
      <c r="J23" s="176"/>
      <c r="K23" s="175">
        <f>(K20+K21)/(K22+K41)*100</f>
        <v>33.239683933274804</v>
      </c>
      <c r="L23" s="176"/>
      <c r="M23" s="175">
        <f>(M20+M21)/(M22+M41)*100</f>
        <v>42.296533733939143</v>
      </c>
      <c r="N23" s="176"/>
      <c r="O23" s="175">
        <f>(O20+O21)/(O22+O41)*100</f>
        <v>94.696441032798333</v>
      </c>
      <c r="P23" s="176"/>
      <c r="Q23" s="175">
        <f>(Q20+Q21)/(Q22+Q41)*100</f>
        <v>41.361188816842649</v>
      </c>
      <c r="R23" s="176"/>
      <c r="S23" s="175">
        <f>(S20+S21)/(S22+S41)*100</f>
        <v>177.50258341944732</v>
      </c>
      <c r="T23" s="176"/>
      <c r="U23" s="175">
        <f>(U20+U21)/(U22+U41)*100</f>
        <v>67.363541765206705</v>
      </c>
      <c r="V23" s="176"/>
      <c r="W23" s="175">
        <f>(W20+W21)/(W22+W41)*100</f>
        <v>92.782549589074961</v>
      </c>
      <c r="X23" s="176"/>
      <c r="Y23" s="175">
        <f>(Y20+Y21)/(Y22+Y41)*100</f>
        <v>77.258756795667793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166312.90926099158</v>
      </c>
      <c r="F24" s="178"/>
      <c r="G24" s="171">
        <f>H22/G22*1000</f>
        <v>430392.29311433987</v>
      </c>
      <c r="H24" s="172"/>
      <c r="I24" s="173">
        <f>J22/I22*1000</f>
        <v>1539698.3920034769</v>
      </c>
      <c r="J24" s="174"/>
      <c r="K24" s="171">
        <f>L22/K22*1000</f>
        <v>1719410.4840060291</v>
      </c>
      <c r="L24" s="172"/>
      <c r="M24" s="173">
        <f>N22/M22*1000</f>
        <v>189055.51822239353</v>
      </c>
      <c r="N24" s="174"/>
      <c r="O24" s="171">
        <f>P22/O22*1000</f>
        <v>279631.69291338586</v>
      </c>
      <c r="P24" s="172"/>
      <c r="Q24" s="173">
        <f>R22/Q22*1000</f>
        <v>176721.10162295526</v>
      </c>
      <c r="R24" s="174"/>
      <c r="S24" s="171">
        <f>T22/S22*1000</f>
        <v>78762.725668521787</v>
      </c>
      <c r="T24" s="172"/>
      <c r="U24" s="173">
        <f>V22/U22*1000</f>
        <v>336809.86039936385</v>
      </c>
      <c r="V24" s="174"/>
      <c r="W24" s="171">
        <f>X22/W22*1000</f>
        <v>251913.37145638154</v>
      </c>
      <c r="X24" s="172"/>
      <c r="Y24" s="173">
        <f>Z22/Y22*1000</f>
        <v>262175.36445633997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47.8</v>
      </c>
      <c r="F30" s="206"/>
      <c r="G30" s="204">
        <v>64.2</v>
      </c>
      <c r="H30" s="206"/>
      <c r="I30" s="204">
        <v>140.19999999999999</v>
      </c>
      <c r="J30" s="206"/>
      <c r="K30" s="204">
        <v>68.599999999999994</v>
      </c>
      <c r="L30" s="206"/>
      <c r="M30" s="204">
        <v>47</v>
      </c>
      <c r="N30" s="206"/>
      <c r="O30" s="204">
        <v>106.8</v>
      </c>
      <c r="P30" s="206"/>
      <c r="Q30" s="204">
        <v>48.4</v>
      </c>
      <c r="R30" s="206"/>
      <c r="S30" s="204">
        <v>155.19999999999999</v>
      </c>
      <c r="T30" s="206"/>
      <c r="U30" s="204">
        <v>53.2</v>
      </c>
      <c r="V30" s="206"/>
      <c r="W30" s="204">
        <v>82.2</v>
      </c>
      <c r="X30" s="206"/>
      <c r="Y30" s="204">
        <v>79.2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-0.76630280018984109</v>
      </c>
      <c r="F34" s="201"/>
      <c r="G34" s="207">
        <f t="shared" ref="G34" si="7">+G23-G30</f>
        <v>17.582945736434112</v>
      </c>
      <c r="H34" s="208"/>
      <c r="I34" s="161">
        <f t="shared" ref="I34" si="8">+I23-I30</f>
        <v>-67.266343398721617</v>
      </c>
      <c r="J34" s="201"/>
      <c r="K34" s="207">
        <f t="shared" ref="K34" si="9">+K23-K30</f>
        <v>-35.36031606672519</v>
      </c>
      <c r="L34" s="208"/>
      <c r="M34" s="161">
        <f t="shared" ref="M34" si="10">+M23-M30</f>
        <v>-4.7034662660608575</v>
      </c>
      <c r="N34" s="201"/>
      <c r="O34" s="207">
        <f t="shared" ref="O34" si="11">+O23-O30</f>
        <v>-12.103558967201664</v>
      </c>
      <c r="P34" s="208"/>
      <c r="Q34" s="161">
        <f t="shared" ref="Q34" si="12">+Q23-Q30</f>
        <v>-7.0388111831573497</v>
      </c>
      <c r="R34" s="201"/>
      <c r="S34" s="207">
        <f t="shared" ref="S34" si="13">+S23-S30</f>
        <v>22.30258341944733</v>
      </c>
      <c r="T34" s="208"/>
      <c r="U34" s="161">
        <f t="shared" ref="U34" si="14">+U23-U30</f>
        <v>14.163541765206702</v>
      </c>
      <c r="V34" s="201"/>
      <c r="W34" s="207">
        <f t="shared" ref="W34" si="15">+W23-W30</f>
        <v>10.582549589074958</v>
      </c>
      <c r="X34" s="208"/>
      <c r="Y34" s="161">
        <f t="shared" ref="Y34" si="16">+Y23-Y30</f>
        <v>-1.9412432043322099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+(E39+E40)/(E41+'(令和4年7月)'!E41)*100</f>
        <v>45.25</v>
      </c>
      <c r="F42" s="203"/>
      <c r="G42" s="202">
        <f>+(G39+G40)/(G41+'(令和4年7月)'!G41)*100</f>
        <v>73.135292218275751</v>
      </c>
      <c r="H42" s="203"/>
      <c r="I42" s="202">
        <f>+(I39+I40)/(I41+'(令和4年7月)'!I41)*100</f>
        <v>89.22512608895002</v>
      </c>
      <c r="J42" s="203"/>
      <c r="K42" s="202">
        <f>+(K39+K40)/(K41+'(令和4年7月)'!K41)*100</f>
        <v>29.032258064516132</v>
      </c>
      <c r="L42" s="203"/>
      <c r="M42" s="202">
        <f>+(M39+M40)/(M41+'(令和4年7月)'!M41)*100</f>
        <v>57.74874007842147</v>
      </c>
      <c r="N42" s="203"/>
      <c r="O42" s="202">
        <f>+(O39+O40)/(O41+'(令和4年7月)'!O41)*100</f>
        <v>87.141992739007662</v>
      </c>
      <c r="P42" s="203"/>
      <c r="Q42" s="202">
        <f>+(Q39+Q40)/(Q41+'(令和4年7月)'!Q41)*100</f>
        <v>44.917699654541757</v>
      </c>
      <c r="R42" s="203"/>
      <c r="S42" s="202">
        <f>+(S39+S40)/(S41+'(令和4年7月)'!S41)*100</f>
        <v>183.00807705814478</v>
      </c>
      <c r="T42" s="203"/>
      <c r="U42" s="202">
        <f>+(U39+U40)/(U41+'(令和4年7月)'!U41)*100</f>
        <v>61.984160066694457</v>
      </c>
      <c r="V42" s="203"/>
      <c r="W42" s="202">
        <f>+(W39+W40)/(W41+'(令和4年7月)'!W41)*100</f>
        <v>87.24570593251309</v>
      </c>
      <c r="X42" s="203"/>
      <c r="Y42" s="202">
        <f>+(Y39+Y40)/(Y41+'(令和4年7月)'!Y41)*100</f>
        <v>81.599170280891812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1.7836971998101561</v>
      </c>
      <c r="F46" s="201"/>
      <c r="G46" s="159">
        <f>G23-G42</f>
        <v>8.6476535181583642</v>
      </c>
      <c r="H46" s="201"/>
      <c r="I46" s="159">
        <f>I23-I42</f>
        <v>-16.291469487671648</v>
      </c>
      <c r="J46" s="201"/>
      <c r="K46" s="159">
        <f>K23-K42</f>
        <v>4.2074258687586727</v>
      </c>
      <c r="L46" s="201"/>
      <c r="M46" s="159">
        <f>M23-M42</f>
        <v>-15.452206344482327</v>
      </c>
      <c r="N46" s="201"/>
      <c r="O46" s="159">
        <f t="shared" si="18"/>
        <v>7.5544482937906707</v>
      </c>
      <c r="P46" s="201"/>
      <c r="Q46" s="159">
        <f t="shared" si="18"/>
        <v>-3.5565108376991077</v>
      </c>
      <c r="R46" s="201"/>
      <c r="S46" s="159">
        <f t="shared" si="18"/>
        <v>-5.5054936386974589</v>
      </c>
      <c r="T46" s="201"/>
      <c r="U46" s="159">
        <f t="shared" si="18"/>
        <v>5.3793816985122476</v>
      </c>
      <c r="V46" s="201"/>
      <c r="W46" s="159">
        <f t="shared" si="18"/>
        <v>5.5368436565618708</v>
      </c>
      <c r="X46" s="201"/>
      <c r="Y46" s="159">
        <f t="shared" si="18"/>
        <v>-4.340413485224019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65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45.25</v>
      </c>
      <c r="F23" s="176"/>
      <c r="G23" s="175">
        <f>(G20+G21)/(G22+G41)*100</f>
        <v>73.135292218275751</v>
      </c>
      <c r="H23" s="176"/>
      <c r="I23" s="175">
        <f>(I20+I21)/(I22+I41)*100</f>
        <v>89.22512608895002</v>
      </c>
      <c r="J23" s="176"/>
      <c r="K23" s="175">
        <f>(K20+K21)/(K22+K41)*100</f>
        <v>29.032258064516132</v>
      </c>
      <c r="L23" s="176"/>
      <c r="M23" s="175">
        <f>(M20+M21)/(M22+M41)*100</f>
        <v>57.74874007842147</v>
      </c>
      <c r="N23" s="176"/>
      <c r="O23" s="175">
        <f>(O20+O21)/(O22+O41)*100</f>
        <v>87.141992739007662</v>
      </c>
      <c r="P23" s="176"/>
      <c r="Q23" s="175">
        <f>(Q20+Q21)/(Q22+Q41)*100</f>
        <v>44.917699654541757</v>
      </c>
      <c r="R23" s="176"/>
      <c r="S23" s="175">
        <f>(S20+S21)/(S22+S41)*100</f>
        <v>183.00807705814478</v>
      </c>
      <c r="T23" s="176"/>
      <c r="U23" s="175">
        <f>(U20+U21)/(U22+U41)*100</f>
        <v>61.984160066694457</v>
      </c>
      <c r="V23" s="176"/>
      <c r="W23" s="175">
        <f>(W20+W21)/(W22+W41)*100</f>
        <v>87.24570593251309</v>
      </c>
      <c r="X23" s="176"/>
      <c r="Y23" s="175">
        <f>(Y20+Y21)/(Y22+Y41)*100</f>
        <v>81.599170280891812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169712.42774566475</v>
      </c>
      <c r="F24" s="178"/>
      <c r="G24" s="171">
        <f>H22/G22*1000</f>
        <v>431842.69662921352</v>
      </c>
      <c r="H24" s="172"/>
      <c r="I24" s="173">
        <f>J22/I22*1000</f>
        <v>1337982.1109123435</v>
      </c>
      <c r="J24" s="174"/>
      <c r="K24" s="171">
        <f>L22/K22*1000</f>
        <v>1906506.9200959587</v>
      </c>
      <c r="L24" s="172"/>
      <c r="M24" s="173">
        <f>N22/M22*1000</f>
        <v>214691.18131511527</v>
      </c>
      <c r="N24" s="174"/>
      <c r="O24" s="171">
        <f>P22/O22*1000</f>
        <v>268670.16764290043</v>
      </c>
      <c r="P24" s="172"/>
      <c r="Q24" s="173">
        <f>R22/Q22*1000</f>
        <v>175075.94378886549</v>
      </c>
      <c r="R24" s="174"/>
      <c r="S24" s="171">
        <f>T22/S22*1000</f>
        <v>77520.733704552898</v>
      </c>
      <c r="T24" s="172"/>
      <c r="U24" s="173">
        <f>V22/U22*1000</f>
        <v>428330.82247557002</v>
      </c>
      <c r="V24" s="174"/>
      <c r="W24" s="171">
        <f>X22/W22*1000</f>
        <v>253102.71220492214</v>
      </c>
      <c r="X24" s="172"/>
      <c r="Y24" s="173">
        <f>Z22/Y22*1000</f>
        <v>264874.29240562685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9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39.9</v>
      </c>
      <c r="F30" s="206"/>
      <c r="G30" s="204">
        <v>63</v>
      </c>
      <c r="H30" s="206"/>
      <c r="I30" s="204">
        <v>107.6</v>
      </c>
      <c r="J30" s="206"/>
      <c r="K30" s="204">
        <v>66.5</v>
      </c>
      <c r="L30" s="206"/>
      <c r="M30" s="204">
        <v>54</v>
      </c>
      <c r="N30" s="206"/>
      <c r="O30" s="204">
        <v>108.8</v>
      </c>
      <c r="P30" s="206"/>
      <c r="Q30" s="204">
        <v>49.6</v>
      </c>
      <c r="R30" s="206"/>
      <c r="S30" s="204">
        <v>179</v>
      </c>
      <c r="T30" s="206"/>
      <c r="U30" s="204">
        <v>55</v>
      </c>
      <c r="V30" s="206"/>
      <c r="W30" s="204">
        <v>82.3</v>
      </c>
      <c r="X30" s="206"/>
      <c r="Y30" s="204">
        <v>86.8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5.3500000000000014</v>
      </c>
      <c r="F34" s="201"/>
      <c r="G34" s="207">
        <f t="shared" ref="G34" si="6">+G23-G30</f>
        <v>10.135292218275751</v>
      </c>
      <c r="H34" s="208"/>
      <c r="I34" s="161">
        <f t="shared" ref="I34" si="7">+I23-I30</f>
        <v>-18.374873911049974</v>
      </c>
      <c r="J34" s="201"/>
      <c r="K34" s="207">
        <f t="shared" ref="K34" si="8">+K23-K30</f>
        <v>-37.467741935483872</v>
      </c>
      <c r="L34" s="208"/>
      <c r="M34" s="161">
        <f t="shared" ref="M34" si="9">+M23-M30</f>
        <v>3.7487400784214699</v>
      </c>
      <c r="N34" s="201"/>
      <c r="O34" s="207">
        <f t="shared" ref="O34" si="10">+O23-O30</f>
        <v>-21.658007260992335</v>
      </c>
      <c r="P34" s="208"/>
      <c r="Q34" s="161">
        <f t="shared" ref="Q34" si="11">+Q23-Q30</f>
        <v>-4.6823003454582448</v>
      </c>
      <c r="R34" s="201"/>
      <c r="S34" s="207">
        <f t="shared" ref="S34" si="12">+S23-S30</f>
        <v>4.008077058144778</v>
      </c>
      <c r="T34" s="208"/>
      <c r="U34" s="161">
        <f t="shared" ref="U34" si="13">+U23-U30</f>
        <v>6.9841600666944572</v>
      </c>
      <c r="V34" s="201"/>
      <c r="W34" s="207">
        <f t="shared" ref="W34" si="14">+W23-W30</f>
        <v>4.9457059325130928</v>
      </c>
      <c r="X34" s="208"/>
      <c r="Y34" s="161">
        <f t="shared" ref="Y34" si="15">+Y23-Y30</f>
        <v>-5.2008297191081851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+(E39+E40)/(E41+'(令和4年6月) '!E41)*100</f>
        <v>51.851077180506167</v>
      </c>
      <c r="F42" s="203"/>
      <c r="G42" s="202">
        <f>+(G39+G40)/(G41+'(令和4年6月) '!G41)*100</f>
        <v>88.098236775818634</v>
      </c>
      <c r="H42" s="203"/>
      <c r="I42" s="202">
        <f>+(I39+I40)/(I41+'(令和4年6月) '!I41)*100</f>
        <v>94.13566739606128</v>
      </c>
      <c r="J42" s="203"/>
      <c r="K42" s="202">
        <f>+(K39+K40)/(K41+'(令和4年6月) '!K41)*100</f>
        <v>57.611419853982781</v>
      </c>
      <c r="L42" s="203"/>
      <c r="M42" s="202">
        <f>+(M39+M40)/(M41+'(令和4年6月) '!M41)*100</f>
        <v>53.432125400894925</v>
      </c>
      <c r="N42" s="203"/>
      <c r="O42" s="202">
        <f>+(O39+O40)/(O41+'(令和4年6月) '!O41)*100</f>
        <v>78.986904882753024</v>
      </c>
      <c r="P42" s="203"/>
      <c r="Q42" s="202">
        <f>+(Q39+Q40)/(Q41+'(令和4年6月) '!Q41)*100</f>
        <v>47.41866814001105</v>
      </c>
      <c r="R42" s="203"/>
      <c r="S42" s="202">
        <f>+(S39+S40)/(S41+'(令和4年6月) '!S41)*100</f>
        <v>171.16727123400176</v>
      </c>
      <c r="T42" s="203"/>
      <c r="U42" s="202">
        <f>+(U39+U40)/(U41+'(令和4年6月) '!U41)*100</f>
        <v>69.492452417414128</v>
      </c>
      <c r="V42" s="203"/>
      <c r="W42" s="202">
        <f>+(W39+W40)/(W41+'(令和4年6月) '!W41)*100</f>
        <v>93.298028832009422</v>
      </c>
      <c r="X42" s="203"/>
      <c r="Y42" s="202">
        <f>+(Y39+Y40)/(Y41+'(令和4年6月) '!Y41)*100</f>
        <v>81.070359497200812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-6.6010771805061665</v>
      </c>
      <c r="F46" s="201"/>
      <c r="G46" s="159">
        <f>G23-G42</f>
        <v>-14.962944557542883</v>
      </c>
      <c r="H46" s="201"/>
      <c r="I46" s="159">
        <f>I23-I42</f>
        <v>-4.9105413071112594</v>
      </c>
      <c r="J46" s="201"/>
      <c r="K46" s="159">
        <f>K23-K42</f>
        <v>-28.579161789466649</v>
      </c>
      <c r="L46" s="201"/>
      <c r="M46" s="159">
        <f>M23-M42</f>
        <v>4.3166146775265446</v>
      </c>
      <c r="N46" s="201"/>
      <c r="O46" s="159">
        <f t="shared" si="17"/>
        <v>8.1550878562546387</v>
      </c>
      <c r="P46" s="201"/>
      <c r="Q46" s="159">
        <f t="shared" si="17"/>
        <v>-2.5009684854692935</v>
      </c>
      <c r="R46" s="201"/>
      <c r="S46" s="159">
        <f t="shared" si="17"/>
        <v>11.840805824143018</v>
      </c>
      <c r="T46" s="201"/>
      <c r="U46" s="159">
        <f t="shared" si="17"/>
        <v>-7.508292350719671</v>
      </c>
      <c r="V46" s="201"/>
      <c r="W46" s="159">
        <f t="shared" si="17"/>
        <v>-6.0523228994963318</v>
      </c>
      <c r="X46" s="201"/>
      <c r="Y46" s="159">
        <f t="shared" si="17"/>
        <v>0.5288107836910001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63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51.851077180506167</v>
      </c>
      <c r="F23" s="176"/>
      <c r="G23" s="175">
        <f>(G20+G21)/(G22+G41)*100</f>
        <v>88.098236775818634</v>
      </c>
      <c r="H23" s="176"/>
      <c r="I23" s="175">
        <f>(I20+I21)/(I22+I41)*100</f>
        <v>94.13566739606128</v>
      </c>
      <c r="J23" s="176"/>
      <c r="K23" s="175">
        <f>(K20+K21)/(K22+K41)*100</f>
        <v>57.611419853982781</v>
      </c>
      <c r="L23" s="176"/>
      <c r="M23" s="175">
        <f>(M20+M21)/(M22+M41)*100</f>
        <v>53.432125400894925</v>
      </c>
      <c r="N23" s="176"/>
      <c r="O23" s="175">
        <f>(O20+O21)/(O22+O41)*100</f>
        <v>78.986904882753024</v>
      </c>
      <c r="P23" s="176"/>
      <c r="Q23" s="175">
        <f>(Q20+Q21)/(Q22+Q41)*100</f>
        <v>47.41866814001105</v>
      </c>
      <c r="R23" s="176"/>
      <c r="S23" s="175">
        <f>(S20+S21)/(S22+S41)*100</f>
        <v>171.16727123400176</v>
      </c>
      <c r="T23" s="176"/>
      <c r="U23" s="175">
        <f>(U20+U21)/(U22+U41)*100</f>
        <v>69.492452417414128</v>
      </c>
      <c r="V23" s="176"/>
      <c r="W23" s="175">
        <f>(W20+W21)/(W22+W41)*100</f>
        <v>93.298028832009422</v>
      </c>
      <c r="X23" s="176"/>
      <c r="Y23" s="175">
        <f>(Y20+Y21)/(Y22+Y41)*100</f>
        <v>81.070359497200812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162486.23063683306</v>
      </c>
      <c r="F24" s="178"/>
      <c r="G24" s="171">
        <f>H22/G22*1000</f>
        <v>428030.93434343435</v>
      </c>
      <c r="H24" s="172"/>
      <c r="I24" s="173">
        <f>J22/I22*1000</f>
        <v>1305547.5070555033</v>
      </c>
      <c r="J24" s="174"/>
      <c r="K24" s="171">
        <f>L22/K22*1000</f>
        <v>1889320.6404999024</v>
      </c>
      <c r="L24" s="172"/>
      <c r="M24" s="173">
        <f>N22/M22*1000</f>
        <v>208932.47576532207</v>
      </c>
      <c r="N24" s="174"/>
      <c r="O24" s="171">
        <f>P22/O22*1000</f>
        <v>274605.8408862034</v>
      </c>
      <c r="P24" s="172"/>
      <c r="Q24" s="173">
        <f>R22/Q22*1000</f>
        <v>174241.33687414989</v>
      </c>
      <c r="R24" s="174"/>
      <c r="S24" s="171">
        <f>T22/S22*1000</f>
        <v>89388.773104649968</v>
      </c>
      <c r="T24" s="172"/>
      <c r="U24" s="173">
        <f>V22/U22*1000</f>
        <v>349609.52177625959</v>
      </c>
      <c r="V24" s="174"/>
      <c r="W24" s="171">
        <f>X22/W22*1000</f>
        <v>242186.4206292879</v>
      </c>
      <c r="X24" s="172"/>
      <c r="Y24" s="173">
        <f>Z22/Y22*1000</f>
        <v>258594.19550117367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53.9</v>
      </c>
      <c r="F30" s="206"/>
      <c r="G30" s="204">
        <v>75.599999999999994</v>
      </c>
      <c r="H30" s="206"/>
      <c r="I30" s="204">
        <v>124.2</v>
      </c>
      <c r="J30" s="206"/>
      <c r="K30" s="204">
        <v>84.3</v>
      </c>
      <c r="L30" s="206"/>
      <c r="M30" s="204">
        <v>49.3</v>
      </c>
      <c r="N30" s="206"/>
      <c r="O30" s="204">
        <v>109</v>
      </c>
      <c r="P30" s="206"/>
      <c r="Q30" s="204">
        <v>49.5</v>
      </c>
      <c r="R30" s="206"/>
      <c r="S30" s="204">
        <v>154.80000000000001</v>
      </c>
      <c r="T30" s="206"/>
      <c r="U30" s="204">
        <v>68</v>
      </c>
      <c r="V30" s="206"/>
      <c r="W30" s="204">
        <v>89</v>
      </c>
      <c r="X30" s="206"/>
      <c r="Y30" s="204">
        <v>82.3</v>
      </c>
      <c r="Z30" s="205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-2.048922819493832</v>
      </c>
      <c r="F34" s="201"/>
      <c r="G34" s="207">
        <f t="shared" ref="G34" si="6">+G23-G30</f>
        <v>12.49823677581864</v>
      </c>
      <c r="H34" s="208"/>
      <c r="I34" s="161">
        <f t="shared" ref="I34" si="7">+I23-I30</f>
        <v>-30.064332603938723</v>
      </c>
      <c r="J34" s="201"/>
      <c r="K34" s="207">
        <f t="shared" ref="K34" si="8">+K23-K30</f>
        <v>-26.688580146017216</v>
      </c>
      <c r="L34" s="208"/>
      <c r="M34" s="161">
        <f t="shared" ref="M34" si="9">+M23-M30</f>
        <v>4.1321254008949282</v>
      </c>
      <c r="N34" s="201"/>
      <c r="O34" s="207">
        <f t="shared" ref="O34" si="10">+O23-O30</f>
        <v>-30.013095117246976</v>
      </c>
      <c r="P34" s="208"/>
      <c r="Q34" s="161">
        <f t="shared" ref="Q34" si="11">+Q23-Q30</f>
        <v>-2.0813318599889499</v>
      </c>
      <c r="R34" s="201"/>
      <c r="S34" s="207">
        <f t="shared" ref="S34" si="12">+S23-S30</f>
        <v>16.367271234001748</v>
      </c>
      <c r="T34" s="208"/>
      <c r="U34" s="161">
        <f t="shared" ref="U34" si="13">+U23-U30</f>
        <v>1.4924524174141283</v>
      </c>
      <c r="V34" s="201"/>
      <c r="W34" s="207">
        <f t="shared" ref="W34" si="14">+W23-W30</f>
        <v>4.2980288320094218</v>
      </c>
      <c r="X34" s="208"/>
      <c r="Y34" s="161">
        <f t="shared" ref="Y34" si="15">+Y23-Y30</f>
        <v>-1.2296405027991852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f>+(E39+E40)/(E41+'(令和4年5月) '!E41)*100</f>
        <v>34.577034416210999</v>
      </c>
      <c r="F42" s="203"/>
      <c r="G42" s="202">
        <f>+(G39+G40)/(G41+'(令和4年5月) '!G41)*100</f>
        <v>79.388770433546554</v>
      </c>
      <c r="H42" s="203"/>
      <c r="I42" s="202">
        <f>+(I39+I40)/(I41+'(令和4年5月) '!I41)*100</f>
        <v>106.86027898467871</v>
      </c>
      <c r="J42" s="203"/>
      <c r="K42" s="202">
        <f>+(K39+K40)/(K41+'(令和4年5月) '!K41)*100</f>
        <v>54.302393461762989</v>
      </c>
      <c r="L42" s="203"/>
      <c r="M42" s="202">
        <f>+(M39+M40)/(M41+'(令和4年5月) '!M41)*100</f>
        <v>57.640063834450231</v>
      </c>
      <c r="N42" s="203"/>
      <c r="O42" s="202">
        <f>+(O39+O40)/(O41+'(令和4年5月) '!O41)*100</f>
        <v>75.610526315789471</v>
      </c>
      <c r="P42" s="203"/>
      <c r="Q42" s="202">
        <f>+(Q39+Q40)/(Q41+'(令和4年5月) '!Q41)*100</f>
        <v>47.682843584745832</v>
      </c>
      <c r="R42" s="203"/>
      <c r="S42" s="202">
        <f>+(S39+S40)/(S41+'(令和4年5月) '!S41)*100</f>
        <v>143.9522283912307</v>
      </c>
      <c r="T42" s="203"/>
      <c r="U42" s="202">
        <f>+(U39+U40)/(U41+'(令和4年5月) '!U41)*100</f>
        <v>61.53846153846154</v>
      </c>
      <c r="V42" s="203"/>
      <c r="W42" s="202">
        <f>+(W39+W40)/(W41+'(令和4年5月) '!W41)*100</f>
        <v>82.629976720587365</v>
      </c>
      <c r="X42" s="203"/>
      <c r="Y42" s="202">
        <f>+(Y39+Y40)/(Y41+'(令和4年5月) '!Y41)*100</f>
        <v>74.850034108563747</v>
      </c>
      <c r="Z42" s="203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17.274042764295167</v>
      </c>
      <c r="F46" s="201"/>
      <c r="G46" s="159">
        <f>G23-G42</f>
        <v>8.7094663422720799</v>
      </c>
      <c r="H46" s="201"/>
      <c r="I46" s="159">
        <f>I23-I42</f>
        <v>-12.724611588617435</v>
      </c>
      <c r="J46" s="201"/>
      <c r="K46" s="159">
        <f>K23-K42</f>
        <v>3.309026392219792</v>
      </c>
      <c r="L46" s="201"/>
      <c r="M46" s="159">
        <f>M23-M42</f>
        <v>-4.2079384335553058</v>
      </c>
      <c r="N46" s="201"/>
      <c r="O46" s="159">
        <f t="shared" si="17"/>
        <v>3.3763785669635524</v>
      </c>
      <c r="P46" s="201"/>
      <c r="Q46" s="159">
        <f t="shared" si="17"/>
        <v>-0.26417544473478216</v>
      </c>
      <c r="R46" s="201"/>
      <c r="S46" s="159">
        <f t="shared" si="17"/>
        <v>27.215042842771055</v>
      </c>
      <c r="T46" s="201"/>
      <c r="U46" s="159">
        <f t="shared" si="17"/>
        <v>7.9539908789525882</v>
      </c>
      <c r="V46" s="201"/>
      <c r="W46" s="159">
        <f t="shared" si="17"/>
        <v>10.668052111422057</v>
      </c>
      <c r="X46" s="201"/>
      <c r="Y46" s="159">
        <f t="shared" si="17"/>
        <v>6.2203253886370646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5" t="s">
        <v>64</v>
      </c>
      <c r="B1" s="186"/>
      <c r="C1" s="186"/>
      <c r="D1" s="186"/>
      <c r="E1" s="187" t="s">
        <v>0</v>
      </c>
      <c r="F1" s="188"/>
      <c r="G1" s="188"/>
      <c r="H1" s="188"/>
      <c r="J1" s="189" t="s">
        <v>1</v>
      </c>
      <c r="K1" s="186"/>
      <c r="L1" s="1" t="s">
        <v>2</v>
      </c>
      <c r="M1" s="1" t="s">
        <v>3</v>
      </c>
      <c r="N1" s="1" t="s">
        <v>4</v>
      </c>
      <c r="O1" s="189" t="s">
        <v>5</v>
      </c>
      <c r="P1" s="186"/>
      <c r="Q1" s="18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0" t="s">
        <v>7</v>
      </c>
      <c r="F2" s="191"/>
      <c r="G2" s="184" t="s">
        <v>8</v>
      </c>
      <c r="H2" s="184"/>
      <c r="I2" s="182" t="s">
        <v>9</v>
      </c>
      <c r="J2" s="183"/>
      <c r="K2" s="184" t="s">
        <v>10</v>
      </c>
      <c r="L2" s="184"/>
      <c r="M2" s="182" t="s">
        <v>11</v>
      </c>
      <c r="N2" s="183"/>
      <c r="O2" s="184" t="s">
        <v>12</v>
      </c>
      <c r="P2" s="184"/>
      <c r="Q2" s="182" t="s">
        <v>13</v>
      </c>
      <c r="R2" s="183"/>
      <c r="S2" s="184" t="s">
        <v>14</v>
      </c>
      <c r="T2" s="184"/>
      <c r="U2" s="182" t="s">
        <v>15</v>
      </c>
      <c r="V2" s="183"/>
      <c r="W2" s="184" t="s">
        <v>16</v>
      </c>
      <c r="X2" s="184"/>
      <c r="Y2" s="192" t="s">
        <v>17</v>
      </c>
      <c r="Z2" s="193"/>
    </row>
    <row r="3" spans="1:26" ht="18.75" x14ac:dyDescent="0.2">
      <c r="A3" s="7"/>
      <c r="C3" s="196"/>
      <c r="D3" s="197"/>
      <c r="E3" s="179" t="s">
        <v>53</v>
      </c>
      <c r="F3" s="180"/>
      <c r="G3" s="181" t="s">
        <v>54</v>
      </c>
      <c r="H3" s="181"/>
      <c r="I3" s="179" t="s">
        <v>55</v>
      </c>
      <c r="J3" s="180"/>
      <c r="K3" s="181" t="s">
        <v>56</v>
      </c>
      <c r="L3" s="181"/>
      <c r="M3" s="179" t="s">
        <v>57</v>
      </c>
      <c r="N3" s="180"/>
      <c r="O3" s="181">
        <v>26</v>
      </c>
      <c r="P3" s="181"/>
      <c r="Q3" s="179" t="s">
        <v>58</v>
      </c>
      <c r="R3" s="180"/>
      <c r="S3" s="181" t="s">
        <v>59</v>
      </c>
      <c r="T3" s="181"/>
      <c r="U3" s="179" t="s">
        <v>60</v>
      </c>
      <c r="V3" s="180"/>
      <c r="W3" s="181">
        <v>40</v>
      </c>
      <c r="X3" s="181"/>
      <c r="Y3" s="194"/>
      <c r="Z3" s="195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5">
        <f>(E20+E21)/(E22+E41)*100</f>
        <v>34.577034416210999</v>
      </c>
      <c r="F23" s="176"/>
      <c r="G23" s="175">
        <f>(G20+G21)/(G22+G41)*100</f>
        <v>79.388770433546554</v>
      </c>
      <c r="H23" s="176"/>
      <c r="I23" s="175">
        <f>(I20+I21)/(I22+I41)*100</f>
        <v>106.86027898467871</v>
      </c>
      <c r="J23" s="176"/>
      <c r="K23" s="175">
        <f>(K20+K21)/(K22+K41)*100</f>
        <v>54.302393461762989</v>
      </c>
      <c r="L23" s="176"/>
      <c r="M23" s="175">
        <f>(M20+M21)/(M22+M41)*100</f>
        <v>57.640063834450231</v>
      </c>
      <c r="N23" s="176"/>
      <c r="O23" s="175">
        <f>(O20+O21)/(O22+O41)*100</f>
        <v>75.610526315789471</v>
      </c>
      <c r="P23" s="176"/>
      <c r="Q23" s="175">
        <f>(Q20+Q21)/(Q22+Q41)*100</f>
        <v>47.682843584745832</v>
      </c>
      <c r="R23" s="176"/>
      <c r="S23" s="175">
        <f>(S20+S21)/(S22+S41)*100</f>
        <v>143.9522283912307</v>
      </c>
      <c r="T23" s="176"/>
      <c r="U23" s="175">
        <f>(U20+U21)/(U22+U41)*100</f>
        <v>61.53846153846154</v>
      </c>
      <c r="V23" s="176"/>
      <c r="W23" s="175">
        <f>(W20+W21)/(W22+W41)*100</f>
        <v>82.629976720587365</v>
      </c>
      <c r="X23" s="176"/>
      <c r="Y23" s="175">
        <f>(Y20+Y21)/(Y22+Y41)*100</f>
        <v>74.850034108563747</v>
      </c>
      <c r="Z23" s="176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7">
        <f>F22/E22*1000</f>
        <v>178827.02482702481</v>
      </c>
      <c r="F24" s="178"/>
      <c r="G24" s="171">
        <f>H22/G22*1000</f>
        <v>443252.51256281405</v>
      </c>
      <c r="H24" s="172"/>
      <c r="I24" s="173">
        <f>J22/I22*1000</f>
        <v>1025896.8903436989</v>
      </c>
      <c r="J24" s="174"/>
      <c r="K24" s="171">
        <f>L22/K22*1000</f>
        <v>1786441.8145956609</v>
      </c>
      <c r="L24" s="172"/>
      <c r="M24" s="173">
        <f>N22/M22*1000</f>
        <v>194921.81050684123</v>
      </c>
      <c r="N24" s="174"/>
      <c r="O24" s="171">
        <f>P22/O22*1000</f>
        <v>275971.55137126485</v>
      </c>
      <c r="P24" s="172"/>
      <c r="Q24" s="173">
        <f>R22/Q22*1000</f>
        <v>172281.6210045662</v>
      </c>
      <c r="R24" s="174"/>
      <c r="S24" s="171">
        <f>T22/S22*1000</f>
        <v>87928.808911739514</v>
      </c>
      <c r="T24" s="172"/>
      <c r="U24" s="173">
        <f>V22/U22*1000</f>
        <v>336661.50740242261</v>
      </c>
      <c r="V24" s="174"/>
      <c r="W24" s="171">
        <f>X22/W22*1000</f>
        <v>232131.36635054441</v>
      </c>
      <c r="X24" s="172"/>
      <c r="Y24" s="173">
        <f>Z22/Y22*1000</f>
        <v>236667.33818937381</v>
      </c>
      <c r="Z24" s="17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8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9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9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9"/>
      <c r="C30" s="7"/>
      <c r="D30" s="56" t="s">
        <v>44</v>
      </c>
      <c r="E30" s="204">
        <v>45.5</v>
      </c>
      <c r="F30" s="206"/>
      <c r="G30" s="204">
        <v>71.5</v>
      </c>
      <c r="H30" s="206"/>
      <c r="I30" s="204">
        <v>109.5</v>
      </c>
      <c r="J30" s="206"/>
      <c r="K30" s="204">
        <v>66.5</v>
      </c>
      <c r="L30" s="206"/>
      <c r="M30" s="204">
        <v>60</v>
      </c>
      <c r="N30" s="206"/>
      <c r="O30" s="204">
        <v>107.5</v>
      </c>
      <c r="P30" s="206"/>
      <c r="Q30" s="204">
        <v>44.4</v>
      </c>
      <c r="R30" s="206"/>
      <c r="S30" s="204">
        <v>122.9</v>
      </c>
      <c r="T30" s="206"/>
      <c r="U30" s="204">
        <v>53.1</v>
      </c>
      <c r="V30" s="206"/>
      <c r="W30" s="204">
        <v>71.599999999999994</v>
      </c>
      <c r="X30" s="206"/>
      <c r="Y30" s="209">
        <v>70</v>
      </c>
      <c r="Z30" s="210"/>
    </row>
    <row r="31" spans="1:28" ht="18.95" customHeight="1" x14ac:dyDescent="0.15">
      <c r="A31" s="22"/>
      <c r="B31" s="169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9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9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9"/>
      <c r="C34" s="57"/>
      <c r="D34" s="28" t="s">
        <v>44</v>
      </c>
      <c r="E34" s="161">
        <f>+E23-E30</f>
        <v>-10.922965583789001</v>
      </c>
      <c r="F34" s="201"/>
      <c r="G34" s="207">
        <f t="shared" ref="G34" si="9">+G23-G30</f>
        <v>7.8887704335465543</v>
      </c>
      <c r="H34" s="208"/>
      <c r="I34" s="161">
        <f t="shared" ref="I34" si="10">+I23-I30</f>
        <v>-2.6397210153212853</v>
      </c>
      <c r="J34" s="201"/>
      <c r="K34" s="207">
        <f t="shared" ref="K34" si="11">+K23-K30</f>
        <v>-12.197606538237011</v>
      </c>
      <c r="L34" s="208"/>
      <c r="M34" s="161">
        <f t="shared" ref="M34" si="12">+M23-M30</f>
        <v>-2.3599361655497688</v>
      </c>
      <c r="N34" s="201"/>
      <c r="O34" s="207">
        <f t="shared" ref="O34" si="13">+O23-O30</f>
        <v>-31.889473684210529</v>
      </c>
      <c r="P34" s="208"/>
      <c r="Q34" s="161">
        <f t="shared" ref="Q34" si="14">+Q23-Q30</f>
        <v>3.2828435847458337</v>
      </c>
      <c r="R34" s="201"/>
      <c r="S34" s="207">
        <f t="shared" ref="S34" si="15">+S23-S30</f>
        <v>21.052228391230699</v>
      </c>
      <c r="T34" s="208"/>
      <c r="U34" s="161">
        <f t="shared" ref="U34" si="16">+U23-U30</f>
        <v>8.4384615384615387</v>
      </c>
      <c r="V34" s="201"/>
      <c r="W34" s="207">
        <f t="shared" ref="W34" si="17">+W23-W30</f>
        <v>11.029976720587371</v>
      </c>
      <c r="X34" s="208"/>
      <c r="Y34" s="161">
        <f t="shared" ref="Y34" si="18">+Y23-Y30</f>
        <v>4.8500341085637473</v>
      </c>
      <c r="Z34" s="201"/>
    </row>
    <row r="35" spans="1:38" ht="18.95" customHeight="1" x14ac:dyDescent="0.15">
      <c r="A35" s="22"/>
      <c r="B35" s="169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9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70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3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4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4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4"/>
      <c r="C42" s="22"/>
      <c r="D42" s="89" t="s">
        <v>44</v>
      </c>
      <c r="E42" s="202">
        <v>43.7</v>
      </c>
      <c r="F42" s="211"/>
      <c r="G42" s="202">
        <v>105.2</v>
      </c>
      <c r="H42" s="211"/>
      <c r="I42" s="202">
        <v>165.7</v>
      </c>
      <c r="J42" s="211"/>
      <c r="K42" s="202">
        <v>42.5</v>
      </c>
      <c r="L42" s="211"/>
      <c r="M42" s="202">
        <v>67.8</v>
      </c>
      <c r="N42" s="211"/>
      <c r="O42" s="202">
        <v>119.8</v>
      </c>
      <c r="P42" s="211"/>
      <c r="Q42" s="202">
        <v>49</v>
      </c>
      <c r="R42" s="211"/>
      <c r="S42" s="202">
        <v>180.8</v>
      </c>
      <c r="T42" s="211"/>
      <c r="U42" s="202">
        <v>84.9</v>
      </c>
      <c r="V42" s="211"/>
      <c r="W42" s="202">
        <v>97.2</v>
      </c>
      <c r="X42" s="211"/>
      <c r="Y42" s="202">
        <v>89.3</v>
      </c>
      <c r="Z42" s="211"/>
    </row>
    <row r="43" spans="1:38" ht="18.95" customHeight="1" x14ac:dyDescent="0.15">
      <c r="A43" s="22"/>
      <c r="B43" s="164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4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4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4"/>
      <c r="C46" s="46"/>
      <c r="D46" s="89" t="s">
        <v>44</v>
      </c>
      <c r="E46" s="159">
        <f>E23-E42</f>
        <v>-9.1229655837890036</v>
      </c>
      <c r="F46" s="201"/>
      <c r="G46" s="159">
        <f>G23-G42</f>
        <v>-25.811229566453449</v>
      </c>
      <c r="H46" s="201"/>
      <c r="I46" s="159">
        <f>I23-I42</f>
        <v>-58.839721015321274</v>
      </c>
      <c r="J46" s="201"/>
      <c r="K46" s="159">
        <f>K23-K42</f>
        <v>11.802393461762989</v>
      </c>
      <c r="L46" s="201"/>
      <c r="M46" s="159">
        <f>M23-M42</f>
        <v>-10.159936165549766</v>
      </c>
      <c r="N46" s="201"/>
      <c r="O46" s="159">
        <f t="shared" si="22"/>
        <v>-44.189473684210526</v>
      </c>
      <c r="P46" s="201"/>
      <c r="Q46" s="159">
        <f t="shared" si="22"/>
        <v>-1.3171564152541677</v>
      </c>
      <c r="R46" s="201"/>
      <c r="S46" s="159">
        <f t="shared" si="22"/>
        <v>-36.847771608769307</v>
      </c>
      <c r="T46" s="201"/>
      <c r="U46" s="159">
        <f t="shared" si="22"/>
        <v>-23.361538461538466</v>
      </c>
      <c r="V46" s="201"/>
      <c r="W46" s="159">
        <f t="shared" si="22"/>
        <v>-14.570023279412638</v>
      </c>
      <c r="X46" s="201"/>
      <c r="Y46" s="159">
        <f t="shared" si="22"/>
        <v>-14.44996589143625</v>
      </c>
      <c r="Z46" s="201"/>
      <c r="AA46" s="158"/>
      <c r="AB46" s="157"/>
      <c r="AC46" s="158"/>
      <c r="AD46" s="157"/>
      <c r="AE46" s="158"/>
      <c r="AF46" s="157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4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4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5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35</vt:i4>
      </vt:variant>
    </vt:vector>
  </HeadingPairs>
  <TitlesOfParts>
    <vt:vector size="70" baseType="lpstr">
      <vt:lpstr>10品目別管理表 (令和7年3月)</vt:lpstr>
      <vt:lpstr>(令和7年2月)</vt:lpstr>
      <vt:lpstr>(令和7年1月)</vt:lpstr>
      <vt:lpstr>(令和6年12月)</vt:lpstr>
      <vt:lpstr>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'(令和6年11月)'!Print_Area</vt:lpstr>
      <vt:lpstr>'(令和6年12月)'!Print_Area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'(令和7年1月)'!Print_Area</vt:lpstr>
      <vt:lpstr>'(令和7年2月)'!Print_Area</vt:lpstr>
      <vt:lpstr>'10品目別管理表 (令和7年3月)'!Print_Area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2025-04-22T00:13:12Z</dcterms:modified>
</cp:coreProperties>
</file>